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ne/"/>
    </mc:Choice>
  </mc:AlternateContent>
  <xr:revisionPtr revIDLastSave="206" documentId="8_{EDBCA7A3-71A8-4717-B6A8-4AB546B092FB}" xr6:coauthVersionLast="47" xr6:coauthVersionMax="47" xr10:uidLastSave="{B09F819F-057B-41D4-B3C7-B6106494008F}"/>
  <bookViews>
    <workbookView xWindow="390" yWindow="390" windowWidth="14625" windowHeight="10065"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Table 3 Comm Assets " sheetId="20"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8">'Table 3 Comm Assets '!$A$1:$X$36</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8" hidden="1">'Table 3 Comm Assets '!$A$1:$X$36</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8" hidden="1">'Table 3 Comm Assets '!#REF!,'Table 3 Comm Assets '!$13:$107,'Table 3 Comm Assets '!#REF!</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8" hidden="1">'Table 3 Comm Assets '!$A$1:$X$36</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705E0D18_9A83_42CA_8732_90923BE2EC7D_.wvu.Rows" localSheetId="8" hidden="1">'Table 3 Comm Assets '!$13:$25,'Table 3 Comm Assets '!$27:$39</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8" hidden="1">'Table 3 Comm Assets '!$A$1:$X$36</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89CA84C2_78F5_4B05_8F1D_B7C5F97BCB4E_.wvu.Rows" localSheetId="8" hidden="1">'Table 3 Comm Assets '!$13:$25</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8" hidden="1">'Table 3 Comm Assets '!$A$1:$X$36</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_D45E5F9E_4EA6_40A2_8A1D_3AC67FB8CE54_.wvu.Rows" localSheetId="8" hidden="1">'Table 3 Comm Assets '!$13:$25,'Table 3 Comm Assets '!$27:$39</definedName>
    <definedName name="zz" hidden="1">{"CN",#N/A,FALSE,"SEFI"}</definedName>
  </definedNames>
  <calcPr calcId="191029"/>
  <customWorkbookViews>
    <customWorkbookView name="Felistas S. Mbedzi - Personal View" guid="{89CA84C2-78F5-4B05-8F1D-B7C5F97BCB4E}" mergeInterval="0" personalView="1" maximized="1" xWindow="-8" yWindow="-8" windowWidth="1040" windowHeight="744" tabRatio="608" activeSheetId="45"/>
    <customWorkbookView name="Witness N. Bandura - Personal View" guid="{098C004C-808F-436E-8F18-182F927479D1}" mergeInterval="0" personalView="1" maximized="1" xWindow="-8" yWindow="-8" windowWidth="1040" windowHeight="744" activeSheetId="33"/>
    <customWorkbookView name="Tafadzwa T. Tendayi - Personal View" guid="{D45E5F9E-4EA6-40A2-8A1D-3AC67FB8CE54}" mergeInterval="0" personalView="1" maximized="1" xWindow="-8" yWindow="-8" windowWidth="1040" windowHeight="744" activeSheetId="45"/>
    <customWorkbookView name="Sibonokuhle Ngwenya - Personal View" guid="{705E0D18-9A83-42CA-8732-90923BE2EC7D}" mergeInterval="0" personalView="1" maximized="1" xWindow="-8" yWindow="-8" windowWidth="1382" windowHeight="744" activeSheetId="1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W81" i="11" l="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AY81" i="11" l="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G20" i="31"/>
  <c r="J20" i="31" s="1"/>
  <c r="R20" i="31" s="1"/>
  <c r="T20" i="31" s="1"/>
  <c r="H17" i="29"/>
  <c r="K17" i="29" s="1"/>
  <c r="T17" i="29" s="1"/>
  <c r="V17" i="29" s="1"/>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J26" i="31"/>
  <c r="R26" i="31" s="1"/>
  <c r="T26" i="31" s="1"/>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<sst xmlns="http://schemas.openxmlformats.org/spreadsheetml/2006/main" count="8776" uniqueCount="1803">
  <si>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</si>
  <si>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</si>
  <si>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</si>
  <si>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</si>
  <si>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</si>
  <si>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</si>
  <si>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</si>
  <si>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</si>
  <si>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</si>
  <si>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</si>
  <si>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</si>
  <si>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</si>
  <si>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</si>
  <si>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</si>
  <si>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</si>
  <si>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</si>
  <si>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</si>
  <si>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</si>
  <si>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</si>
  <si>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</si>
  <si>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</si>
  <si>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</si>
  <si>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</si>
  <si>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</si>
  <si>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</si>
  <si>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</si>
  <si>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</si>
  <si>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</si>
  <si>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</si>
  <si>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</si>
  <si>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</si>
  <si>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</si>
  <si>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</si>
  <si>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</si>
  <si>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</si>
  <si>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</si>
  <si>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</si>
  <si>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</si>
  <si>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</si>
  <si>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</si>
  <si>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</si>
  <si>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</si>
  <si>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</si>
  <si>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</si>
  <si>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</si>
  <si>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</si>
  <si>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</si>
  <si>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</si>
  <si>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</si>
  <si>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</si>
  <si>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</si>
  <si>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</si>
  <si>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</si>
  <si>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</si>
  <si>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</si>
  <si>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</si>
  <si>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</si>
  <si>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</si>
  <si>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</si>
  <si>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</si>
  <si>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</si>
  <si>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</si>
  <si>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</si>
  <si>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</si>
  <si>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</si>
  <si>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</si>
  <si>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</si>
  <si>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</si>
  <si>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</si>
  <si>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</si>
  <si>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</si>
  <si>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</si>
  <si>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</si>
  <si>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</si>
  <si>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</si>
  <si>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</si>
  <si>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</si>
  <si>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</si>
  <si>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</si>
  <si>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</si>
  <si>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</si>
  <si>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</si>
  <si>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</si>
  <si>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</si>
  <si>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</si>
  <si>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</si>
  <si>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</si>
  <si>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</si>
  <si>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</si>
  <si>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</si>
  <si>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</si>
  <si>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</si>
  <si>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</si>
  <si>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</si>
  <si>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</si>
  <si>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</si>
  <si>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</si>
  <si>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</si>
  <si>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</si>
  <si>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</si>
  <si>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</si>
  <si>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</si>
  <si>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</si>
  <si>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</si>
  <si>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</si>
  <si>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</si>
  <si>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</si>
  <si>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</si>
  <si>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</si>
  <si>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</si>
  <si>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</si>
  <si>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</si>
  <si>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</si>
  <si>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</si>
  <si>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</si>
  <si>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</si>
  <si>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</si>
  <si>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</si>
  <si>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</si>
  <si>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</si>
  <si>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</si>
  <si>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</si>
  <si>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</si>
  <si>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</si>
  <si>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</si>
  <si>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</si>
  <si>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</si>
  <si>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</si>
  <si>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</si>
  <si>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</si>
  <si>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</si>
  <si>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</si>
  <si>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</si>
  <si>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</si>
  <si>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</si>
  <si>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</si>
  <si>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</si>
  <si>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</si>
  <si>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</si>
  <si>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</si>
  <si>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</si>
  <si>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</si>
  <si>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</si>
  <si>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</si>
  <si>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</si>
  <si>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</si>
  <si>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</si>
  <si>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</si>
  <si>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</si>
  <si>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</si>
  <si>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</si>
  <si>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</si>
  <si>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</si>
  <si>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</si>
  <si>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</si>
  <si>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</si>
  <si>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</si>
  <si>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</si>
  <si>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</si>
  <si>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</si>
  <si>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</si>
  <si>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</si>
  <si>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</si>
  <si>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</si>
  <si>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</si>
  <si>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</si>
  <si>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</si>
  <si>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</si>
  <si>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</si>
  <si>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</si>
  <si>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</si>
  <si>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</si>
  <si>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</si>
  <si>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</si>
  <si>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</si>
  <si>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</si>
  <si>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</si>
  <si>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</si>
  <si>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</si>
  <si>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</si>
  <si>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</si>
  <si>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</si>
  <si>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</si>
  <si>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</si>
  <si>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</si>
  <si>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</si>
  <si>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</si>
  <si>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</si>
  <si>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</si>
  <si>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</si>
  <si>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</si>
  <si>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</si>
  <si>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</si>
  <si>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</si>
  <si>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</si>
  <si>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</si>
  <si>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</si>
  <si>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</si>
  <si>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</si>
  <si>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</si>
  <si>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</si>
  <si>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</si>
  <si>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</si>
  <si>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</si>
  <si>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</si>
  <si>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</si>
  <si>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</si>
  <si>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</si>
  <si>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</si>
  <si>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</si>
  <si>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</si>
  <si>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</si>
  <si>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</si>
  <si>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</si>
  <si>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</si>
  <si>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</si>
  <si>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</si>
  <si>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</si>
  <si>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</si>
  <si>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</si>
  <si>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</si>
  <si>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</si>
  <si>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</si>
  <si>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</si>
  <si>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</si>
  <si>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</si>
  <si>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</si>
  <si>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</si>
  <si>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</si>
  <si>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</si>
  <si>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</si>
  <si>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</si>
  <si>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</si>
  <si>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</si>
  <si>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</si>
  <si>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</si>
  <si>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</si>
  <si>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</si>
  <si>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</si>
  <si>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</si>
  <si>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</si>
  <si>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</si>
  <si>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</si>
  <si>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</si>
  <si>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</si>
  <si>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</si>
  <si>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</si>
  <si>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</si>
  <si>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</si>
  <si>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</si>
  <si>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</si>
  <si>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</si>
  <si>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</si>
  <si>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</si>
  <si>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</si>
  <si>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</si>
  <si>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</si>
  <si>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</si>
  <si>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</si>
  <si>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</si>
  <si>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</si>
  <si>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</si>
  <si>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</si>
  <si>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</si>
  <si>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</si>
  <si>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</si>
  <si>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</si>
  <si>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</si>
  <si>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</si>
  <si>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</si>
  <si>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</si>
  <si>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</si>
  <si>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</si>
  <si>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</si>
  <si>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</si>
  <si>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</si>
  <si>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</si>
  <si>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</si>
  <si>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</si>
  <si>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</si>
  <si>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</si>
  <si>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</si>
  <si>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</si>
  <si>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</si>
  <si>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</si>
  <si>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</si>
  <si>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</si>
  <si>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</si>
  <si>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</si>
  <si>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</si>
  <si>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</si>
  <si>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</si>
  <si>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</si>
  <si>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</si>
  <si>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</si>
  <si>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</si>
  <si>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</si>
  <si>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</si>
  <si>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</si>
  <si>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</si>
  <si>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</si>
  <si>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</si>
  <si>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</si>
  <si>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</si>
  <si>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</si>
  <si>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</si>
  <si>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</si>
  <si>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</si>
  <si>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</si>
  <si>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</si>
  <si>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</si>
  <si>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</si>
  <si>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</si>
  <si>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</si>
  <si>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</si>
  <si>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</si>
  <si>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</si>
  <si>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</si>
  <si>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</si>
  <si>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</si>
  <si>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</si>
  <si>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</si>
  <si>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</si>
  <si>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</si>
  <si>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</si>
  <si>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</si>
  <si>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</si>
  <si>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</si>
  <si>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</si>
  <si>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</si>
  <si>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</si>
  <si>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</si>
  <si>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</si>
  <si>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</si>
  <si>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</si>
  <si>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</si>
  <si>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</si>
  <si>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</si>
  <si>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</si>
  <si>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</si>
  <si>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</si>
  <si>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</si>
  <si>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</si>
  <si>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</si>
  <si>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</si>
  <si>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</si>
  <si>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</si>
  <si>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</si>
  <si>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</si>
  <si>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</si>
  <si>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</si>
  <si>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</si>
  <si>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</si>
  <si>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</si>
  <si>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</si>
  <si>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</si>
  <si>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</si>
  <si>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</si>
  <si>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</si>
  <si>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</si>
  <si>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</si>
  <si>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</si>
  <si>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</si>
  <si>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</si>
  <si>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</si>
  <si>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</si>
  <si>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</si>
  <si>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</si>
  <si>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</si>
  <si>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</si>
  <si>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</si>
  <si>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</si>
  <si>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</si>
  <si>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</si>
  <si>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</si>
  <si>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</si>
  <si>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</si>
  <si>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</si>
  <si>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</si>
  <si>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</si>
  <si>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</si>
  <si>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</si>
  <si>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</si>
  <si>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</si>
  <si>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</si>
  <si>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</si>
  <si>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</si>
  <si>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</si>
  <si>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</si>
  <si>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</si>
  <si>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</si>
  <si>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</si>
  <si>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</si>
  <si>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</si>
  <si>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</si>
  <si>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</si>
  <si>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</si>
  <si>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</si>
  <si>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</si>
  <si>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</si>
  <si>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</si>
  <si>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</si>
  <si>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</si>
  <si>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</si>
  <si>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</si>
  <si>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</si>
  <si>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</si>
  <si>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</si>
  <si>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</si>
  <si>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</si>
  <si>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</si>
  <si>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</si>
  <si>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</si>
  <si>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</si>
  <si>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</si>
  <si>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</si>
  <si>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</si>
  <si>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</si>
  <si>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</si>
  <si>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</si>
  <si>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</si>
  <si>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</si>
  <si>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</si>
  <si>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</si>
  <si>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</si>
  <si>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</si>
  <si>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</si>
  <si>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</si>
  <si>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</si>
  <si>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</si>
  <si>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</si>
  <si>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</si>
  <si>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</si>
  <si>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</si>
  <si>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</si>
  <si>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</si>
  <si>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</si>
  <si>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</si>
  <si>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</si>
  <si>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</si>
  <si>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</si>
  <si>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</si>
  <si>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</si>
  <si>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</si>
  <si>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</si>
  <si>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</si>
  <si>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</si>
  <si>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</si>
  <si>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</si>
  <si>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</si>
  <si>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</si>
  <si>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</si>
  <si>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</si>
  <si>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</si>
  <si>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</si>
  <si>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</si>
  <si>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</si>
  <si>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</si>
  <si>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</si>
  <si>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</si>
  <si>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</si>
  <si>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</si>
  <si>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</si>
  <si>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</si>
  <si>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</si>
  <si>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</si>
  <si>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</si>
  <si>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</si>
  <si>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</si>
  <si>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</si>
  <si>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</si>
  <si>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</si>
  <si>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</si>
  <si>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</si>
  <si>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</si>
  <si>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</si>
  <si>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</si>
  <si>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</si>
  <si>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</si>
  <si>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</si>
  <si>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</si>
  <si>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</si>
  <si>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</si>
  <si>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</si>
  <si>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</si>
  <si>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</si>
  <si>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</si>
  <si>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</si>
  <si>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</si>
  <si>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</si>
  <si>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</si>
  <si>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</si>
  <si>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</si>
  <si>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</si>
  <si>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</si>
  <si>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</si>
  <si>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</si>
  <si>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</si>
  <si>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</si>
  <si>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</si>
  <si>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</si>
  <si>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</si>
  <si>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</si>
  <si>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</si>
  <si>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</si>
  <si>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</si>
  <si>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</si>
  <si>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</si>
  <si>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</si>
  <si>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</si>
  <si>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</si>
  <si>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</si>
  <si>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</si>
  <si>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</si>
  <si>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</si>
  <si>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</si>
  <si>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</si>
  <si>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</si>
  <si>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</si>
  <si>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</si>
  <si>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</si>
  <si>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</si>
  <si>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</si>
  <si>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</si>
  <si>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</si>
  <si>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</si>
  <si>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</si>
  <si>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</si>
  <si>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</si>
  <si>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</si>
  <si>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</si>
  <si>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</si>
  <si>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</si>
  <si>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</si>
  <si>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</si>
  <si>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</si>
  <si>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</si>
  <si>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</si>
  <si>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</si>
  <si>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</si>
  <si>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</si>
  <si>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</si>
  <si>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</si>
  <si>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</si>
  <si>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</si>
  <si>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</si>
  <si>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</si>
  <si>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</si>
  <si>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</si>
  <si>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</si>
  <si>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</si>
  <si>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</si>
  <si>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</si>
  <si>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</si>
  <si>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</si>
  <si>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</si>
  <si>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</si>
  <si>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</si>
  <si>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</si>
  <si>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</si>
  <si>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</si>
  <si>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</si>
  <si>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</si>
  <si>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</si>
  <si>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</si>
  <si>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</si>
  <si>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</si>
  <si>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</si>
  <si>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</si>
  <si>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</si>
  <si>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</si>
  <si>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</si>
  <si>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</si>
  <si>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</si>
  <si>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</si>
  <si>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</si>
  <si>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</si>
  <si>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</si>
  <si>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</si>
  <si>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</si>
  <si>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</si>
  <si>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</si>
  <si>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</si>
  <si>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</si>
  <si>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</si>
  <si>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</si>
  <si>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</si>
  <si>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</si>
  <si>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</si>
  <si>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</si>
  <si>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</si>
  <si>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</si>
  <si>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</si>
  <si>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</si>
  <si>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</si>
  <si>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</si>
  <si>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</si>
  <si>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</si>
  <si>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</si>
  <si>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</si>
  <si>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</si>
  <si>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</si>
  <si>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</si>
  <si>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</si>
  <si>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</si>
  <si>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</si>
  <si>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</si>
  <si>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</si>
  <si>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</si>
  <si>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</si>
  <si>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</si>
  <si>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</si>
  <si>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</si>
  <si>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</si>
  <si>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</si>
  <si>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</si>
  <si>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</si>
  <si>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</si>
  <si>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</si>
  <si>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</si>
  <si>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</si>
  <si>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</si>
  <si>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</si>
  <si>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</si>
  <si>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</si>
  <si>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</si>
  <si>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</si>
  <si>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</si>
  <si>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</si>
  <si>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</si>
  <si>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</si>
  <si>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</si>
  <si>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</si>
  <si>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</si>
  <si>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</si>
  <si>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</si>
  <si>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</si>
  <si>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</si>
  <si>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</si>
  <si>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</si>
  <si>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</si>
  <si>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</si>
  <si>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</si>
  <si>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</si>
  <si>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</si>
  <si>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</si>
  <si>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</si>
  <si>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</si>
  <si>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</si>
  <si>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</si>
  <si>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</si>
  <si>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</si>
  <si>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</si>
  <si>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</si>
  <si>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</si>
  <si>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</si>
  <si>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</si>
  <si>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</si>
  <si>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</si>
  <si>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</si>
  <si>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</si>
  <si>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</si>
  <si>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</si>
  <si>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</si>
  <si>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</si>
  <si>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</si>
  <si>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</si>
  <si>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</si>
  <si>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</si>
  <si>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</si>
  <si>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</si>
  <si>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</si>
  <si>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</si>
  <si>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</si>
  <si>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</si>
  <si>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</si>
  <si>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</si>
  <si>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</si>
  <si>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</si>
  <si>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</si>
  <si>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</si>
  <si>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</si>
  <si>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</si>
  <si>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</si>
  <si>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</si>
  <si>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</si>
  <si>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</si>
  <si>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</si>
  <si>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</si>
  <si>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</si>
  <si>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</si>
  <si>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</si>
  <si>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</si>
  <si>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</si>
  <si>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</si>
  <si>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</si>
  <si>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</si>
  <si>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</si>
  <si>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</si>
  <si>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</si>
  <si>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</si>
  <si>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</si>
  <si>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</si>
  <si>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</si>
  <si>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</si>
  <si>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</si>
  <si>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</si>
  <si>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</si>
  <si>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</si>
  <si>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</si>
  <si>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</si>
  <si>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</si>
  <si>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</si>
  <si>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</si>
  <si>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</si>
  <si>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</si>
  <si>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</si>
  <si>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</si>
  <si>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</si>
  <si>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</si>
  <si>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</si>
  <si>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</si>
  <si>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</si>
  <si>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</si>
  <si>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</si>
  <si>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</si>
  <si>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</si>
  <si>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</si>
  <si>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</si>
  <si>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</si>
  <si>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</si>
  <si>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</si>
  <si>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</si>
  <si>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</si>
  <si>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</si>
  <si>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</si>
  <si>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</si>
  <si>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</si>
  <si>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</si>
  <si>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</si>
  <si>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</si>
  <si>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</si>
  <si>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</si>
  <si>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</si>
  <si>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</si>
  <si>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</si>
  <si>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</si>
  <si>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</si>
  <si>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</si>
  <si>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</si>
  <si>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</si>
  <si>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</si>
  <si>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</si>
  <si>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</si>
  <si>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</si>
  <si>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</si>
  <si>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</si>
  <si>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</si>
  <si>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</si>
  <si>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</si>
  <si>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</si>
  <si>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</si>
  <si>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</si>
  <si>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</si>
  <si>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</si>
  <si>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</si>
  <si>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</si>
  <si>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</si>
  <si>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</si>
  <si>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</si>
  <si>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</si>
  <si>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</si>
  <si>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</si>
  <si>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</si>
  <si>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</si>
  <si>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</si>
  <si>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</si>
  <si>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</si>
  <si>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</si>
  <si>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</si>
  <si>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</si>
  <si>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</si>
  <si>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</si>
  <si>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</si>
  <si>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</si>
  <si>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</si>
  <si>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</si>
  <si>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</si>
  <si>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</si>
  <si>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</si>
  <si>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</si>
  <si>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</si>
  <si>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</si>
  <si>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</si>
  <si>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</si>
  <si>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</si>
  <si>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</si>
  <si>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</si>
  <si>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</si>
  <si>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</si>
  <si>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</si>
  <si>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</si>
  <si>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</si>
  <si>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</si>
  <si>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</si>
  <si>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</si>
  <si>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</si>
  <si>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</si>
  <si>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</si>
  <si>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</si>
  <si>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</si>
  <si>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</si>
  <si>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</si>
  <si>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</si>
  <si>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</si>
  <si>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</si>
  <si>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</si>
  <si>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</si>
  <si>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</si>
  <si>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</si>
  <si>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</si>
  <si>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</si>
  <si>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</si>
  <si>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</si>
  <si>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</si>
  <si>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</si>
  <si>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</si>
  <si>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</si>
  <si>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</si>
  <si>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</si>
  <si>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</si>
  <si>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</si>
  <si>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</si>
  <si>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</si>
  <si>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</si>
  <si>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</si>
  <si>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</si>
  <si>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</si>
  <si>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</si>
  <si>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</si>
  <si>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</si>
  <si>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</si>
  <si>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</si>
  <si>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</si>
  <si>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</si>
  <si>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</si>
  <si>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</si>
  <si>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</si>
  <si>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</si>
  <si>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</si>
  <si>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</si>
  <si>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</si>
  <si>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</si>
  <si>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</si>
  <si>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</si>
  <si>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</si>
  <si>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</si>
  <si>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</si>
  <si>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</si>
  <si>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</si>
  <si>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</si>
  <si>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</si>
  <si>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</si>
  <si>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</si>
  <si>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</si>
  <si>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</si>
  <si>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</si>
  <si>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</si>
  <si>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</si>
  <si>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</si>
  <si>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</si>
  <si>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</si>
  <si>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</si>
  <si>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</si>
  <si>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</si>
  <si>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</si>
  <si>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</si>
  <si>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</si>
  <si>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</si>
  <si>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</si>
  <si>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</si>
  <si>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</si>
  <si>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</si>
  <si>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</si>
  <si>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</si>
  <si>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</si>
  <si>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</si>
  <si>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</si>
  <si>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</si>
  <si>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</si>
  <si>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</si>
  <si>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</si>
  <si>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</si>
  <si>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</si>
  <si>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</si>
  <si>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</si>
  <si>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</si>
  <si>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</si>
  <si>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</si>
  <si>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</si>
  <si>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</si>
  <si>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</si>
  <si>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</si>
  <si>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</si>
  <si>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</si>
  <si>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</si>
  <si>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</si>
  <si>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</si>
  <si>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</si>
  <si>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</si>
  <si>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</si>
  <si>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</si>
  <si>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</si>
  <si>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</si>
  <si>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</si>
  <si>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</si>
  <si>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</si>
  <si>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</si>
  <si>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</si>
  <si>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</si>
  <si>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</si>
  <si>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</si>
  <si>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</si>
  <si>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</si>
  <si>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</si>
  <si>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</si>
  <si>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</si>
  <si>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</si>
  <si>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</si>
  <si>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</si>
  <si>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</si>
  <si>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</si>
  <si>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</si>
  <si>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</si>
  <si>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</si>
  <si>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</si>
  <si>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</si>
  <si>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</si>
  <si>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</si>
  <si>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</si>
  <si>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</si>
  <si>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</si>
  <si>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</si>
  <si>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</si>
  <si>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</si>
  <si>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</si>
  <si>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</si>
  <si>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</si>
  <si>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</si>
  <si>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</si>
  <si>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</si>
  <si>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</si>
  <si>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</si>
  <si>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</si>
  <si>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</si>
  <si>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</si>
  <si>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</si>
  <si>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</si>
  <si>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</si>
  <si>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</si>
  <si>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</si>
  <si>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</si>
  <si>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</si>
  <si>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</si>
  <si>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</si>
  <si>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</si>
  <si>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</si>
  <si>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</si>
  <si>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</si>
  <si>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</si>
  <si>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</si>
  <si>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</si>
  <si>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</si>
  <si>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</si>
  <si>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</si>
  <si>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</si>
  <si>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</si>
  <si>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</si>
  <si>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</si>
  <si>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</si>
  <si>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</si>
  <si>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</si>
  <si>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</si>
  <si>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</si>
  <si>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</si>
  <si>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</si>
  <si>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</si>
  <si>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</si>
  <si>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</si>
  <si>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</si>
  <si>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</si>
  <si>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</si>
  <si>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</si>
  <si>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</si>
  <si>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</si>
  <si>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</si>
  <si>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</si>
  <si>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</si>
  <si>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</si>
  <si>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</si>
  <si>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</si>
  <si>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</si>
  <si>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</si>
  <si>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</si>
  <si>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</si>
  <si>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</si>
  <si>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</si>
  <si>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</si>
  <si>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</si>
  <si>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</si>
  <si>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</si>
  <si>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</si>
  <si>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</si>
  <si>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</si>
  <si>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</si>
  <si>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</si>
  <si>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</si>
  <si>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</si>
  <si>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</si>
  <si>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</si>
  <si>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</si>
  <si>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</si>
  <si>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</si>
  <si>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</si>
  <si>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</si>
  <si>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</si>
  <si>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</si>
  <si>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</si>
  <si>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</si>
  <si>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</si>
  <si>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</si>
  <si>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</si>
  <si>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</si>
  <si>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</si>
  <si>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</si>
  <si>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</si>
  <si>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</si>
  <si>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</si>
  <si>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</si>
  <si>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</si>
  <si>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</si>
  <si>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</si>
  <si>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</si>
  <si>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</si>
  <si>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</si>
  <si>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</si>
  <si>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</si>
  <si>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</si>
  <si>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</si>
  <si>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</si>
  <si>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</si>
  <si>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</si>
  <si>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</si>
  <si>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</si>
  <si>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</si>
  <si>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</si>
  <si>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</si>
  <si>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</si>
  <si>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</si>
  <si>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</si>
  <si>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</si>
  <si>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</si>
  <si>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</si>
  <si>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</si>
  <si>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</si>
  <si>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</si>
  <si>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</si>
  <si>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</si>
  <si>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</si>
  <si>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</si>
  <si>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</si>
  <si>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</si>
  <si>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</si>
  <si>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</si>
  <si>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</si>
  <si>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</si>
  <si>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</si>
  <si>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</si>
  <si>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</si>
  <si>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</si>
  <si>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</si>
  <si>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</si>
  <si>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</si>
  <si>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</si>
  <si>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</si>
  <si>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</si>
  <si>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</si>
  <si>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</si>
  <si>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</si>
  <si>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</si>
  <si>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</si>
  <si>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</si>
  <si>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</si>
  <si>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</si>
  <si>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</si>
  <si>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</si>
  <si>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</si>
  <si>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</si>
  <si>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</si>
  <si>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</si>
  <si>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</si>
  <si>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</si>
  <si>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</si>
  <si>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</si>
  <si>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</si>
  <si>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</si>
  <si>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</si>
  <si>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</si>
  <si>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</si>
  <si>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</si>
  <si>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</si>
  <si>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</si>
  <si>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</si>
  <si>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</si>
  <si>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</si>
  <si>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</si>
  <si>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</si>
  <si>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</si>
  <si>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</si>
  <si>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</si>
  <si>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</si>
  <si>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</si>
  <si>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</si>
  <si>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</si>
  <si>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</si>
  <si>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</si>
  <si>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</si>
  <si>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</si>
  <si>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</si>
  <si>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</si>
  <si>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</si>
  <si>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</si>
  <si>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</si>
  <si>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</si>
  <si>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</si>
  <si>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</si>
  <si>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</si>
  <si>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</si>
  <si>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</si>
  <si>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</si>
  <si>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</si>
  <si>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</si>
  <si>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</si>
  <si>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</si>
  <si>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</si>
  <si>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</si>
  <si>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</si>
  <si>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</si>
  <si>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</si>
  <si>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</si>
  <si>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</si>
  <si>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</si>
  <si>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</si>
  <si>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</si>
  <si>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</si>
  <si>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</si>
  <si>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</si>
  <si>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</si>
  <si>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</si>
  <si>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</si>
  <si>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</si>
  <si>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</si>
  <si>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</si>
  <si>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</si>
  <si>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</si>
  <si>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</si>
  <si>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</si>
  <si>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</si>
  <si>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</si>
  <si>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</si>
  <si>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</si>
  <si>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</si>
  <si>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</si>
  <si>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</si>
  <si>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</si>
  <si>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</si>
  <si>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</si>
  <si>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</si>
  <si>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</si>
  <si>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</si>
  <si>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</si>
  <si>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</si>
  <si>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</si>
  <si>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</si>
  <si>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</si>
  <si>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</si>
  <si>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</si>
  <si>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</si>
  <si>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</si>
  <si>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</si>
  <si>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</si>
  <si>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</si>
  <si>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</si>
  <si>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</si>
  <si>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</si>
  <si>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</si>
  <si>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</si>
  <si>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</si>
  <si>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</si>
  <si>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</si>
  <si>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</si>
  <si>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</si>
  <si>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</si>
  <si>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</si>
  <si>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</si>
  <si>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</si>
  <si>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</si>
  <si>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</si>
  <si>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</si>
  <si>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</si>
  <si>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</si>
  <si>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</si>
  <si>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</si>
  <si>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</si>
  <si>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</si>
  <si>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</si>
  <si>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</si>
  <si>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</si>
  <si>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</si>
  <si>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</si>
  <si>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</si>
  <si>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</si>
  <si>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</si>
  <si>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</si>
  <si>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</si>
  <si>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</si>
  <si>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</si>
  <si>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</si>
  <si>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</si>
  <si>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</si>
  <si>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</si>
  <si>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</si>
  <si>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</si>
  <si>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</si>
  <si>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</si>
  <si>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</si>
  <si>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</si>
  <si>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</si>
  <si>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</si>
  <si>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</si>
  <si>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</si>
  <si>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</si>
  <si>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</si>
  <si>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</si>
  <si>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</si>
  <si>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</si>
  <si>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</si>
  <si>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</si>
  <si>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</si>
  <si>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</si>
  <si>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</si>
  <si>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</si>
  <si>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</si>
  <si>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</si>
  <si>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</si>
  <si>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</si>
  <si>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</si>
  <si>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</si>
  <si>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</si>
  <si>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</si>
  <si>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</si>
  <si>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</si>
  <si>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</si>
  <si>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</si>
  <si>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</si>
  <si>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</si>
  <si>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</si>
  <si>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</si>
  <si>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</si>
  <si>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</si>
  <si>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</si>
  <si>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</si>
  <si>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</si>
  <si>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</si>
  <si>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</si>
  <si>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</si>
  <si>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</si>
  <si>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</si>
  <si>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</si>
  <si>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</si>
  <si>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</si>
  <si>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</si>
  <si>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</si>
  <si>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</si>
  <si>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</si>
  <si>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</si>
  <si>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</si>
  <si>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</si>
  <si>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</si>
  <si>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</si>
  <si>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</si>
  <si>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</si>
  <si>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</si>
  <si>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</si>
  <si>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</si>
  <si>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</si>
  <si>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</si>
  <si>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</si>
  <si>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</si>
  <si>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</si>
  <si>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</si>
  <si>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</si>
  <si>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</si>
  <si>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</si>
  <si>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</si>
  <si>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</si>
  <si>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</si>
  <si>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</si>
  <si>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</si>
  <si>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</si>
  <si>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</si>
  <si>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</si>
  <si>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</si>
  <si>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</si>
  <si>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</si>
  <si>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</si>
  <si>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</si>
  <si>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</si>
  <si>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</si>
  <si>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</si>
  <si>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</si>
  <si>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</si>
  <si>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</si>
  <si>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</si>
  <si>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</si>
  <si>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</si>
  <si>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</si>
  <si>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</si>
  <si>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</si>
  <si>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</si>
  <si>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</si>
  <si>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</si>
  <si>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</si>
  <si>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</si>
  <si>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</si>
  <si>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</si>
  <si>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</si>
  <si>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</si>
  <si>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</si>
  <si>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</si>
  <si>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</si>
  <si>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</si>
  <si>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</si>
  <si>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</si>
  <si>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</si>
  <si>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</si>
  <si>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</si>
  <si>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</si>
  <si>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</si>
  <si>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</si>
  <si>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</si>
  <si>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</si>
  <si>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</si>
  <si>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</si>
  <si>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</si>
  <si>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</si>
  <si>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</si>
  <si>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</si>
  <si>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</si>
  <si>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</si>
  <si>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</si>
  <si>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</si>
  <si>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</si>
  <si>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</si>
  <si>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</si>
  <si>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</si>
  <si>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</si>
  <si>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</si>
  <si>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</si>
  <si>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</si>
  <si>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</si>
  <si>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</si>
  <si>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</si>
  <si>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</si>
  <si>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</si>
  <si>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</si>
  <si>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</si>
  <si>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</si>
  <si>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</si>
  <si>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</si>
  <si>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</si>
  <si>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</si>
  <si>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</si>
  <si>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</si>
  <si>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</si>
  <si>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</si>
  <si>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</si>
  <si>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</si>
  <si>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</si>
  <si>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</si>
  <si>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</si>
  <si>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</si>
  <si>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</si>
  <si>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</si>
  <si>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</si>
  <si>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</si>
  <si>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</si>
  <si>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</si>
  <si>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</si>
  <si>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</si>
  <si>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</si>
  <si>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</si>
  <si>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</si>
  <si>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</si>
  <si>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</si>
  <si>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</si>
  <si>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</si>
  <si>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</si>
  <si>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</si>
  <si>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</si>
  <si>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</si>
  <si>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</si>
  <si>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</si>
  <si>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</si>
  <si>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</si>
  <si>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</si>
  <si>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</si>
  <si>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</si>
  <si>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</si>
  <si>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</si>
  <si>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</si>
  <si>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</si>
  <si>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</si>
  <si>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</si>
  <si>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</si>
  <si>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</si>
  <si>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</si>
  <si>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</si>
  <si>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</si>
  <si>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</si>
  <si>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</si>
  <si>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</si>
  <si>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</si>
  <si>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</si>
  <si>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</si>
  <si>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</si>
  <si>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</si>
  <si>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</si>
  <si>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</si>
  <si>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</si>
  <si>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</si>
  <si>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</si>
  <si>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</si>
  <si>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</si>
  <si>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</si>
  <si>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</si>
  <si>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</si>
  <si>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</si>
  <si>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</si>
  <si>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</si>
  <si>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</si>
  <si>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</si>
  <si>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</si>
  <si>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</si>
  <si>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</si>
  <si>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</si>
  <si>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</si>
  <si>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</si>
  <si>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</si>
  <si>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</si>
  <si>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</si>
  <si>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</si>
  <si>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</si>
  <si>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</si>
  <si>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</si>
  <si>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</si>
  <si>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</si>
  <si>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</si>
  <si>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</si>
  <si>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</si>
  <si>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</si>
  <si>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</si>
  <si>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</si>
  <si>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</si>
  <si>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</si>
  <si>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</si>
  <si>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</si>
  <si>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</si>
  <si>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</si>
  <si>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</si>
  <si>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</si>
  <si>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</si>
  <si>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</si>
  <si>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</si>
  <si>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</si>
  <si>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</si>
  <si>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</si>
  <si>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</si>
  <si>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</si>
  <si>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</si>
  <si>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</si>
  <si>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</si>
  <si>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</si>
  <si>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</si>
  <si>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</si>
  <si>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</si>
  <si>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</si>
  <si>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</si>
  <si>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</si>
  <si>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</si>
  <si>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</si>
  <si>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</si>
  <si>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</si>
  <si>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</si>
  <si>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</si>
  <si>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</si>
  <si>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</si>
  <si>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</si>
  <si>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</si>
  <si>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</si>
  <si>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</si>
  <si>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</si>
  <si>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</si>
  <si>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</si>
  <si>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</si>
  <si>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</si>
  <si>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</si>
  <si>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</si>
  <si>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</si>
  <si>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</si>
  <si>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</si>
  <si>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</si>
  <si>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</si>
  <si>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</si>
  <si>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</si>
  <si>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</si>
  <si>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</si>
  <si>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</si>
  <si>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</si>
  <si>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</si>
  <si>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</si>
  <si>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</si>
  <si>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</si>
  <si>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</si>
  <si>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</si>
  <si>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</si>
  <si>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</si>
  <si>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</si>
  <si>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</si>
  <si>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</si>
  <si>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</si>
  <si>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</si>
  <si>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</si>
  <si>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</si>
  <si>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</si>
  <si>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</si>
  <si>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</si>
  <si>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</si>
  <si>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</si>
  <si>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</si>
  <si>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</si>
  <si>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</si>
  <si>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</si>
  <si>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</si>
  <si>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</si>
  <si>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</si>
  <si>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</si>
  <si>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</si>
  <si>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</si>
  <si>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</si>
  <si>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</si>
  <si>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</si>
  <si>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</si>
  <si>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</si>
  <si>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</si>
  <si>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</si>
  <si>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</si>
  <si>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</si>
  <si>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</si>
  <si>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</si>
  <si>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</si>
  <si>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</si>
  <si>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</si>
  <si>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</si>
  <si>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</si>
  <si>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</si>
  <si>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</si>
  <si>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</si>
  <si>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</si>
  <si>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</si>
  <si>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</si>
  <si>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</si>
  <si>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</si>
  <si>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</si>
  <si>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</si>
  <si>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</si>
  <si>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</si>
  <si>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</si>
  <si>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</si>
  <si>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</si>
  <si>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</si>
  <si>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</si>
  <si>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</si>
  <si>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</si>
  <si>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</si>
  <si>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</si>
  <si>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</si>
  <si>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</si>
  <si>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</si>
  <si>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</si>
  <si>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</si>
  <si>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</si>
  <si>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</si>
  <si>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</si>
  <si>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</si>
  <si>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</si>
  <si>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</si>
  <si>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</si>
  <si>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</si>
  <si>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</si>
  <si>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</si>
  <si>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</si>
  <si>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</si>
  <si>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</si>
  <si>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</si>
  <si>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</si>
  <si>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</si>
  <si>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</si>
  <si>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</si>
  <si>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</si>
  <si>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</si>
  <si>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</si>
  <si>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</si>
  <si>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</si>
  <si>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</si>
  <si>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</si>
  <si>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</si>
  <si>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</si>
  <si>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</si>
  <si>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</si>
  <si>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</si>
  <si>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</si>
  <si>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</si>
  <si>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</si>
  <si>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</si>
  <si>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</si>
  <si>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</si>
  <si>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</si>
  <si>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</si>
  <si>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</si>
  <si>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</si>
  <si>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</si>
  <si>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</si>
  <si>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</si>
  <si>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</si>
  <si>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</si>
  <si>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</si>
  <si>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</si>
  <si>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</si>
  <si>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</si>
  <si>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</si>
  <si>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</si>
  <si>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</si>
  <si>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</si>
  <si>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</si>
  <si>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</si>
  <si>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</si>
  <si>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</si>
  <si>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</si>
  <si>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</si>
  <si>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</si>
  <si>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</si>
  <si>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</si>
  <si>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</si>
  <si>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</si>
  <si>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</si>
  <si>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</si>
  <si>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</si>
  <si>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</si>
  <si>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</si>
  <si>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</si>
  <si>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</si>
  <si>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</si>
  <si>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</si>
  <si>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</si>
  <si>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</si>
  <si>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</si>
  <si>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</si>
  <si>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</si>
  <si>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</si>
  <si>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</si>
  <si>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</si>
  <si>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</si>
  <si>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</si>
  <si>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</si>
  <si>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</si>
  <si>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</si>
  <si>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</si>
  <si>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</si>
  <si>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</si>
  <si>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</si>
  <si>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</si>
  <si>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</si>
  <si>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</si>
  <si>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</si>
  <si>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</si>
  <si>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</si>
  <si>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</si>
  <si>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</si>
  <si>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</si>
  <si>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</si>
  <si>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</si>
  <si>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</si>
  <si>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</si>
  <si>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</si>
  <si>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</si>
  <si>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</si>
  <si>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</si>
  <si>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</si>
  <si>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</si>
  <si>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</si>
  <si>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</si>
  <si>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</si>
  <si>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</si>
  <si>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</si>
  <si>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</si>
  <si>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</si>
  <si>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</si>
  <si>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</si>
  <si>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</si>
  <si>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</si>
  <si>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</si>
  <si>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</si>
  <si>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</si>
  <si>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</si>
  <si>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</si>
  <si>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</si>
  <si>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</si>
  <si>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</si>
  <si>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</si>
  <si>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</si>
  <si>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</si>
  <si>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Local</t>
  </si>
  <si>
    <t>Public</t>
  </si>
  <si>
    <t>Enterprises</t>
  </si>
  <si>
    <t xml:space="preserve">Contigent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</si>
  <si>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</si>
  <si>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</si>
  <si>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</si>
  <si>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</si>
  <si>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</si>
  <si>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</si>
  <si>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</si>
  <si>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</si>
  <si>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</si>
  <si>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</si>
  <si>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</si>
  <si>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</si>
  <si>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</si>
  <si>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</si>
  <si>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</si>
  <si>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</si>
  <si>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TABLE 5.1: COMMERCIAL BANKS -ASSETS</t>
  </si>
  <si>
    <t>1.Government securities include treasuary bills and bonds</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</si>
  <si>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</si>
  <si>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</si>
  <si>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</si>
  <si>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</si>
  <si>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</si>
  <si>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</si>
  <si>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</si>
  <si>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</si>
  <si>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</si>
  <si>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</si>
  <si>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</si>
  <si>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</si>
  <si>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</si>
  <si>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</si>
  <si>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</si>
  <si>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</si>
  <si>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</si>
  <si>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</si>
  <si>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</si>
  <si>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</si>
  <si>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</si>
  <si>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</si>
  <si>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</si>
  <si>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</si>
  <si>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</si>
  <si>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</si>
  <si>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</si>
  <si>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</si>
  <si>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</si>
  <si>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</si>
  <si>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</si>
  <si>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</si>
  <si>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</si>
  <si>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</si>
  <si>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</si>
  <si>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</si>
  <si>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</si>
  <si>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</si>
  <si>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</si>
  <si>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</si>
  <si>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</si>
  <si>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</si>
  <si>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Other Institutionsl Units</t>
  </si>
  <si>
    <t>Loans in ZiG</t>
  </si>
  <si>
    <t xml:space="preserve">Loans in Foreign Currency </t>
  </si>
  <si>
    <t>ZWG millions</t>
  </si>
  <si>
    <r>
      <t>Government</t>
    </r>
    <r>
      <rPr>
        <vertAlign val="superscript"/>
        <sz val="12"/>
        <rFont val="Times New Roman"/>
        <family val="1"/>
      </rPr>
      <t>1</t>
    </r>
  </si>
  <si>
    <r>
      <t>Other</t>
    </r>
    <r>
      <rPr>
        <vertAlign val="superscript"/>
        <sz val="12"/>
        <rFont val="Times New Roman"/>
        <family val="1"/>
      </rPr>
      <t>2</t>
    </r>
  </si>
  <si>
    <t>Source:Reserve Bank of Zimbabwe,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</si>
</sst>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 #,##0.00_ ;_ * \-#,##0.00_ ;_ * &quot;-&quot;??_ ;_ @_ "/>
    <numFmt numFmtId="186" formatCode="[$-809]d\ mmmm\ yyyy;@"/>
    <numFmt numFmtId="187" formatCode="[$-3009]mmmm\ dd\,\ yyyy;@"/>
    <numFmt numFmtId="188" formatCode="mm/dd/yy"/>
    <numFmt numFmtId="189" formatCode="_-[$€-2]* #,##0.00_-;\-[$€-2]* #,##0.00_-;_-[$€-2]* &quot;-&quot;??_-"/>
    <numFmt numFmtId="190" formatCode="&quot;   &quot;@"/>
    <numFmt numFmtId="191" formatCode="&quot;      &quot;@"/>
    <numFmt numFmtId="192" formatCode="&quot;         &quot;@"/>
    <numFmt numFmtId="193" formatCode="&quot;            &quot;@"/>
    <numFmt numFmtId="194" formatCode="&quot;               &quot;@"/>
    <numFmt numFmtId="195" formatCode="[Black][&gt;0.05]#,##0.0;[Black][&lt;-0.05]\-#,##0.0;;"/>
    <numFmt numFmtId="196" formatCode="[Black][&gt;0.5]#,##0;[Black][&lt;-0.5]\-#,##0;;"/>
    <numFmt numFmtId="197" formatCode="dd\-mmm\-yy_)"/>
    <numFmt numFmtId="198" formatCode="\M\o\n\t\h\ \D.\y\y\y\y"/>
    <numFmt numFmtId="199" formatCode="_(* #,##0_);_(* \(#,##0\);_(* &quot;-&quot;??_);_(@_)"/>
    <numFmt numFmtId="200" formatCode="General_)"/>
    <numFmt numFmtId="201" formatCode="#,##0.000000"/>
    <numFmt numFmtId="202" formatCode="[Black]#,##0.0;[Black]\-#,##0.0;;"/>
    <numFmt numFmtId="203" formatCode="[&gt;=0.05]#,##0.0;[&lt;=-0.05]\-#,##0.0;?0.0"/>
    <numFmt numFmtId="204" formatCode="#.##000"/>
    <numFmt numFmtId="205" formatCode="%#,#00"/>
    <numFmt numFmtId="206" formatCode="#,#00"/>
    <numFmt numFmtId="207" formatCode="#.##0,"/>
    <numFmt numFmtId="208" formatCode="\$#,"/>
    <numFmt numFmtId="209" formatCode="&quot;Cr$&quot;#,##0_);[Red]\(&quot;Cr$&quot;#,##0\)"/>
    <numFmt numFmtId="210" formatCode="&quot;Cr$&quot;#,##0.00_);[Red]\(&quot;Cr$&quot;#,##0.00\)"/>
    <numFmt numFmtId="211" formatCode="\$#,##0.00\ ;\(\$#,##0.00\)"/>
    <numFmt numFmtId="212" formatCode="&quot;$&quot;#,#00"/>
    <numFmt numFmtId="213" formatCode="&quot;$&quot;#,"/>
    <numFmt numFmtId="214" formatCode="#,##0.0____"/>
    <numFmt numFmtId="215" formatCode="#,##0;[Red]\(#,##0\)"/>
    <numFmt numFmtId="216" formatCode="General\ \ \ \ \ \ "/>
    <numFmt numFmtId="217" formatCode="0.0\ \ \ \ \ \ \ \ "/>
    <numFmt numFmtId="218" formatCode="mmmm\ yyyy"/>
  </numFmts>
  <fonts count="237">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
      <vertAlign val="superscript"/>
      <sz val="12"/>
      <name val="Times New Roman"/>
      <family val="1"/>
    </font>
  </fonts>
  <fills count="7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9">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ck">
        <color auto="1"/>
      </left>
      <right/>
      <top/>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s>
  <cellStyleXfs count="28986">
    <xf numFmtId="176" fontId="0" fillId="0" borderId="0"/>
    <xf numFmtId="167" fontId="39" fillId="0" borderId="0" applyFont="0" applyFill="0" applyBorder="0" applyAlignment="0" applyProtection="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176" fontId="39" fillId="0" borderId="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176" fontId="32" fillId="0" borderId="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34"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1" fillId="0" borderId="0" applyFont="0" applyFill="0" applyBorder="0" applyAlignment="0" applyProtection="0"/>
    <xf numFmtId="37" fontId="14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2" fillId="0" borderId="0"/>
    <xf numFmtId="9" fontId="39" fillId="0" borderId="0" applyFont="0" applyFill="0" applyBorder="0" applyAlignment="0" applyProtection="0"/>
    <xf numFmtId="37" fontId="140" fillId="0" borderId="0"/>
    <xf numFmtId="43"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0"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0" fontId="143"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186" fontId="39"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39" fillId="0" borderId="0"/>
    <xf numFmtId="186" fontId="39" fillId="0" borderId="0"/>
    <xf numFmtId="186" fontId="39" fillId="0" borderId="0"/>
    <xf numFmtId="186"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44" fillId="0" borderId="0"/>
    <xf numFmtId="0" fontId="37" fillId="0" borderId="0"/>
    <xf numFmtId="0" fontId="16" fillId="0" borderId="0"/>
    <xf numFmtId="0" fontId="144" fillId="0" borderId="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6" borderId="0" applyNumberFormat="0" applyBorder="0" applyAlignment="0" applyProtection="0"/>
    <xf numFmtId="0" fontId="106" fillId="46" borderId="0" applyNumberFormat="0" applyBorder="0" applyAlignment="0" applyProtection="0"/>
    <xf numFmtId="0" fontId="106" fillId="17"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106" fillId="44" borderId="0" applyNumberFormat="0" applyBorder="0" applyAlignment="0" applyProtection="0"/>
    <xf numFmtId="0" fontId="106" fillId="44" borderId="0" applyNumberFormat="0" applyBorder="0" applyAlignment="0" applyProtection="0"/>
    <xf numFmtId="0" fontId="106" fillId="25"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33"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14"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8"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22"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34"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8" borderId="0" applyNumberFormat="0" applyBorder="0" applyAlignment="0" applyProtection="0"/>
    <xf numFmtId="0" fontId="145" fillId="42" borderId="108" applyNumberFormat="0" applyAlignment="0" applyProtection="0"/>
    <xf numFmtId="0" fontId="145" fillId="42"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7" borderId="0" applyNumberFormat="0" applyBorder="0" applyAlignment="0" applyProtection="0"/>
    <xf numFmtId="0" fontId="147" fillId="0" borderId="133" applyNumberFormat="0" applyFill="0" applyAlignment="0" applyProtection="0"/>
    <xf numFmtId="0" fontId="147" fillId="0" borderId="133" applyNumberFormat="0" applyFill="0" applyAlignment="0" applyProtection="0"/>
    <xf numFmtId="0" fontId="92" fillId="0" borderId="105" applyNumberFormat="0" applyFill="0" applyAlignment="0" applyProtection="0"/>
    <xf numFmtId="0" fontId="148" fillId="0" borderId="134" applyNumberFormat="0" applyFill="0" applyAlignment="0" applyProtection="0"/>
    <xf numFmtId="0" fontId="148" fillId="0" borderId="134" applyNumberFormat="0" applyFill="0" applyAlignment="0" applyProtection="0"/>
    <xf numFmtId="0" fontId="93" fillId="0" borderId="106" applyNumberFormat="0" applyFill="0" applyAlignment="0" applyProtection="0"/>
    <xf numFmtId="0" fontId="149" fillId="0" borderId="135" applyNumberFormat="0" applyFill="0" applyAlignment="0" applyProtection="0"/>
    <xf numFmtId="0" fontId="149" fillId="0" borderId="135" applyNumberFormat="0" applyFill="0" applyAlignment="0" applyProtection="0"/>
    <xf numFmtId="0" fontId="94" fillId="0" borderId="107" applyNumberFormat="0" applyFill="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94" fillId="0" borderId="0" applyNumberFormat="0" applyFill="0" applyBorder="0" applyAlignment="0" applyProtection="0"/>
    <xf numFmtId="0" fontId="98" fillId="42" borderId="108" applyNumberFormat="0" applyAlignment="0" applyProtection="0"/>
    <xf numFmtId="0" fontId="98" fillId="42" borderId="108" applyNumberFormat="0" applyAlignment="0" applyProtection="0"/>
    <xf numFmtId="0" fontId="98" fillId="10" borderId="108" applyNumberFormat="0" applyAlignment="0" applyProtection="0"/>
    <xf numFmtId="0" fontId="150" fillId="0" borderId="136" applyNumberFormat="0" applyFill="0" applyAlignment="0" applyProtection="0"/>
    <xf numFmtId="0" fontId="150" fillId="0" borderId="136" applyNumberFormat="0" applyFill="0" applyAlignment="0" applyProtection="0"/>
    <xf numFmtId="0" fontId="101" fillId="0" borderId="110" applyNumberFormat="0" applyFill="0" applyAlignment="0" applyProtection="0"/>
    <xf numFmtId="0" fontId="151" fillId="9" borderId="0" applyNumberFormat="0" applyBorder="0" applyAlignment="0" applyProtection="0"/>
    <xf numFmtId="0" fontId="151"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44" fillId="0" borderId="0"/>
    <xf numFmtId="0" fontId="144"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2" borderId="109" applyNumberFormat="0" applyAlignment="0" applyProtection="0"/>
    <xf numFmtId="0" fontId="99" fillId="42"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37"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1"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46"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49" fillId="0" borderId="138" applyNumberFormat="0" applyFill="0" applyAlignment="0" applyProtection="0"/>
    <xf numFmtId="0" fontId="149" fillId="0" borderId="138"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1"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2"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6"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4"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1"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8"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0" fontId="12" fillId="0" borderId="0"/>
    <xf numFmtId="0" fontId="12" fillId="0" borderId="0"/>
    <xf numFmtId="186"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2"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4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3"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4" borderId="0" applyNumberFormat="0" applyBorder="0" applyAlignment="0" applyProtection="0"/>
    <xf numFmtId="0" fontId="12" fillId="0" borderId="0"/>
    <xf numFmtId="0" fontId="12" fillId="43" borderId="0" applyNumberFormat="0" applyBorder="0" applyAlignment="0" applyProtection="0"/>
    <xf numFmtId="9" fontId="12" fillId="0" borderId="0" applyFont="0" applyFill="0" applyBorder="0" applyAlignment="0" applyProtection="0"/>
    <xf numFmtId="0" fontId="12" fillId="4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2" fillId="0" borderId="0"/>
    <xf numFmtId="0" fontId="12" fillId="43" borderId="0" applyNumberFormat="0" applyBorder="0" applyAlignment="0" applyProtection="0"/>
    <xf numFmtId="0" fontId="12" fillId="40"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7" fillId="0" borderId="141" applyNumberFormat="0" applyFill="0" applyAlignment="0" applyProtection="0"/>
    <xf numFmtId="0" fontId="147" fillId="0" borderId="141" applyNumberFormat="0" applyFill="0" applyAlignment="0" applyProtection="0"/>
    <xf numFmtId="0" fontId="148" fillId="0" borderId="142" applyNumberFormat="0" applyFill="0" applyAlignment="0" applyProtection="0"/>
    <xf numFmtId="0" fontId="148" fillId="0" borderId="142"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47" fillId="0" borderId="143" applyNumberFormat="0" applyFill="0" applyAlignment="0" applyProtection="0"/>
    <xf numFmtId="0" fontId="147" fillId="0" borderId="143" applyNumberFormat="0" applyFill="0" applyAlignment="0" applyProtection="0"/>
    <xf numFmtId="0" fontId="148" fillId="0" borderId="144" applyNumberFormat="0" applyFill="0" applyAlignment="0" applyProtection="0"/>
    <xf numFmtId="0" fontId="148" fillId="0" borderId="144" applyNumberFormat="0" applyFill="0" applyAlignment="0" applyProtection="0"/>
    <xf numFmtId="0" fontId="149" fillId="0" borderId="145" applyNumberFormat="0" applyFill="0" applyAlignment="0" applyProtection="0"/>
    <xf numFmtId="0" fontId="149" fillId="0" borderId="145"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7" fillId="0" borderId="147" applyNumberFormat="0" applyFill="0" applyAlignment="0" applyProtection="0"/>
    <xf numFmtId="0" fontId="147" fillId="0" borderId="147" applyNumberFormat="0" applyFill="0" applyAlignment="0" applyProtection="0"/>
    <xf numFmtId="0" fontId="148" fillId="0" borderId="148" applyNumberFormat="0" applyFill="0" applyAlignment="0" applyProtection="0"/>
    <xf numFmtId="0" fontId="148" fillId="0" borderId="148"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9" fillId="0" borderId="149" applyNumberFormat="0" applyFill="0" applyAlignment="0" applyProtection="0"/>
    <xf numFmtId="0" fontId="149" fillId="0" borderId="149"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6"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6"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7" fillId="0" borderId="147" applyNumberFormat="0" applyFill="0" applyAlignment="0" applyProtection="0"/>
    <xf numFmtId="0" fontId="147" fillId="0" borderId="147" applyNumberFormat="0" applyFill="0" applyAlignment="0" applyProtection="0"/>
    <xf numFmtId="0" fontId="148" fillId="0" borderId="148" applyNumberFormat="0" applyFill="0" applyAlignment="0" applyProtection="0"/>
    <xf numFmtId="0" fontId="148" fillId="0" borderId="148"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7" fillId="0" borderId="147" applyNumberFormat="0" applyFill="0" applyAlignment="0" applyProtection="0"/>
    <xf numFmtId="0" fontId="147" fillId="0" borderId="147" applyNumberFormat="0" applyFill="0" applyAlignment="0" applyProtection="0"/>
    <xf numFmtId="0" fontId="148" fillId="0" borderId="148" applyNumberFormat="0" applyFill="0" applyAlignment="0" applyProtection="0"/>
    <xf numFmtId="0" fontId="148" fillId="0" borderId="148" applyNumberFormat="0" applyFill="0" applyAlignment="0" applyProtection="0"/>
    <xf numFmtId="0" fontId="149" fillId="0" borderId="149" applyNumberFormat="0" applyFill="0" applyAlignment="0" applyProtection="0"/>
    <xf numFmtId="0" fontId="149" fillId="0" borderId="149"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47" fillId="0" borderId="151" applyNumberFormat="0" applyFill="0" applyAlignment="0" applyProtection="0"/>
    <xf numFmtId="0" fontId="147" fillId="0" borderId="151" applyNumberFormat="0" applyFill="0" applyAlignment="0" applyProtection="0"/>
    <xf numFmtId="0" fontId="148" fillId="0" borderId="152" applyNumberFormat="0" applyFill="0" applyAlignment="0" applyProtection="0"/>
    <xf numFmtId="0" fontId="148" fillId="0" borderId="152" applyNumberFormat="0" applyFill="0" applyAlignment="0" applyProtection="0"/>
    <xf numFmtId="0" fontId="149" fillId="0" borderId="153" applyNumberFormat="0" applyFill="0" applyAlignment="0" applyProtection="0"/>
    <xf numFmtId="0" fontId="149" fillId="0" borderId="153"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2"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6"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1"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8"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0" fontId="9" fillId="0" borderId="0"/>
    <xf numFmtId="0" fontId="9" fillId="0" borderId="0"/>
    <xf numFmtId="186"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2"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4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3"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4" borderId="0" applyNumberFormat="0" applyBorder="0" applyAlignment="0" applyProtection="0"/>
    <xf numFmtId="0" fontId="9" fillId="0" borderId="0"/>
    <xf numFmtId="0" fontId="9" fillId="43" borderId="0" applyNumberFormat="0" applyBorder="0" applyAlignment="0" applyProtection="0"/>
    <xf numFmtId="9" fontId="9" fillId="0" borderId="0" applyFont="0" applyFill="0" applyBorder="0" applyAlignment="0" applyProtection="0"/>
    <xf numFmtId="0" fontId="9" fillId="4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9" fillId="0" borderId="0"/>
    <xf numFmtId="0" fontId="9" fillId="43" borderId="0" applyNumberFormat="0" applyBorder="0" applyAlignment="0" applyProtection="0"/>
    <xf numFmtId="0" fontId="9" fillId="40"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7" fillId="0" borderId="151" applyNumberFormat="0" applyFill="0" applyAlignment="0" applyProtection="0"/>
    <xf numFmtId="0" fontId="147" fillId="0" borderId="151" applyNumberFormat="0" applyFill="0" applyAlignment="0" applyProtection="0"/>
    <xf numFmtId="0" fontId="148" fillId="0" borderId="152" applyNumberFormat="0" applyFill="0" applyAlignment="0" applyProtection="0"/>
    <xf numFmtId="0" fontId="148" fillId="0" borderId="152"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47" fillId="0" borderId="151" applyNumberFormat="0" applyFill="0" applyAlignment="0" applyProtection="0"/>
    <xf numFmtId="0" fontId="147" fillId="0" borderId="151" applyNumberFormat="0" applyFill="0" applyAlignment="0" applyProtection="0"/>
    <xf numFmtId="0" fontId="148" fillId="0" borderId="152" applyNumberFormat="0" applyFill="0" applyAlignment="0" applyProtection="0"/>
    <xf numFmtId="0" fontId="148" fillId="0" borderId="152" applyNumberFormat="0" applyFill="0" applyAlignment="0" applyProtection="0"/>
    <xf numFmtId="0" fontId="149" fillId="0" borderId="138" applyNumberFormat="0" applyFill="0" applyAlignment="0" applyProtection="0"/>
    <xf numFmtId="0" fontId="149" fillId="0" borderId="138"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49" fillId="0" borderId="153" applyNumberFormat="0" applyFill="0" applyAlignment="0" applyProtection="0"/>
    <xf numFmtId="0" fontId="149" fillId="0" borderId="153"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8" fontId="37" fillId="0" borderId="0"/>
    <xf numFmtId="167" fontId="46" fillId="0" borderId="0" applyFont="0" applyFill="0" applyBorder="0" applyAlignment="0" applyProtection="0"/>
    <xf numFmtId="0" fontId="166" fillId="0" borderId="0"/>
    <xf numFmtId="190" fontId="68" fillId="0" borderId="0" applyFont="0" applyFill="0" applyBorder="0" applyAlignment="0" applyProtection="0"/>
    <xf numFmtId="191" fontId="68" fillId="0" borderId="0" applyFont="0" applyFill="0" applyBorder="0" applyAlignment="0" applyProtection="0"/>
    <xf numFmtId="0" fontId="107" fillId="38" borderId="0" applyNumberFormat="0" applyBorder="0" applyAlignment="0" applyProtection="0"/>
    <xf numFmtId="0" fontId="107" fillId="38" borderId="0" applyNumberFormat="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192" fontId="68" fillId="0" borderId="0" applyFont="0" applyFill="0" applyBorder="0" applyAlignment="0" applyProtection="0"/>
    <xf numFmtId="193" fontId="68" fillId="0" borderId="0" applyFont="0" applyFill="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194" fontId="68" fillId="0" borderId="0" applyFont="0" applyFill="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7" applyNumberFormat="0" applyAlignment="0" applyProtection="0"/>
    <xf numFmtId="0" fontId="179" fillId="57" borderId="218" applyNumberFormat="0" applyAlignment="0" applyProtection="0"/>
    <xf numFmtId="1" fontId="167" fillId="58" borderId="177">
      <alignment horizontal="right" vertical="center"/>
    </xf>
    <xf numFmtId="0" fontId="168" fillId="58" borderId="177">
      <alignment horizontal="right" vertical="center"/>
    </xf>
    <xf numFmtId="0" fontId="39" fillId="58" borderId="219"/>
    <xf numFmtId="0" fontId="167" fillId="59" borderId="177">
      <alignment horizontal="center" vertical="center"/>
    </xf>
    <xf numFmtId="1" fontId="167" fillId="58" borderId="177">
      <alignment horizontal="right" vertical="center"/>
    </xf>
    <xf numFmtId="0" fontId="39" fillId="58" borderId="0"/>
    <xf numFmtId="0" fontId="169" fillId="58" borderId="177">
      <alignment horizontal="left" vertical="center"/>
    </xf>
    <xf numFmtId="0" fontId="169" fillId="58" borderId="177"/>
    <xf numFmtId="0" fontId="168" fillId="58" borderId="177">
      <alignment horizontal="right" vertical="center"/>
    </xf>
    <xf numFmtId="0" fontId="170" fillId="60" borderId="177">
      <alignment horizontal="left" vertical="center"/>
    </xf>
    <xf numFmtId="0" fontId="170" fillId="60" borderId="177">
      <alignment horizontal="left" vertical="center"/>
    </xf>
    <xf numFmtId="0" fontId="171" fillId="58" borderId="177">
      <alignment horizontal="left" vertical="center"/>
    </xf>
    <xf numFmtId="0" fontId="172" fillId="58" borderId="219"/>
    <xf numFmtId="0" fontId="167" fillId="61" borderId="177">
      <alignment horizontal="left" vertical="center"/>
    </xf>
    <xf numFmtId="0" fontId="173" fillId="0" borderId="0" applyProtection="0"/>
    <xf numFmtId="189" fontId="39" fillId="0" borderId="0" applyFont="0" applyFill="0" applyBorder="0" applyAlignment="0" applyProtection="0"/>
    <xf numFmtId="0" fontId="180" fillId="0" borderId="0" applyNumberFormat="0" applyFill="0" applyBorder="0" applyAlignment="0" applyProtection="0"/>
    <xf numFmtId="2" fontId="173" fillId="0" borderId="0" applyProtection="0"/>
    <xf numFmtId="0" fontId="181" fillId="40" borderId="0" applyNumberFormat="0" applyBorder="0" applyAlignment="0" applyProtection="0"/>
    <xf numFmtId="0" fontId="147" fillId="0" borderId="220" applyNumberFormat="0" applyFill="0" applyAlignment="0" applyProtection="0"/>
    <xf numFmtId="0" fontId="148" fillId="0" borderId="221" applyNumberFormat="0" applyFill="0" applyAlignment="0" applyProtection="0"/>
    <xf numFmtId="0" fontId="173" fillId="0" borderId="0" applyNumberFormat="0" applyFont="0" applyFill="0" applyBorder="0" applyAlignment="0" applyProtection="0"/>
    <xf numFmtId="0" fontId="174" fillId="0" borderId="0" applyProtection="0"/>
    <xf numFmtId="0" fontId="182"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84" fillId="56" borderId="217" applyNumberFormat="0" applyAlignment="0" applyProtection="0"/>
    <xf numFmtId="0" fontId="185" fillId="62" borderId="0" applyNumberFormat="0" applyBorder="0" applyAlignment="0" applyProtection="0"/>
    <xf numFmtId="0" fontId="175" fillId="0" borderId="0"/>
    <xf numFmtId="0" fontId="46" fillId="0" borderId="0"/>
    <xf numFmtId="0" fontId="5" fillId="0" borderId="0"/>
    <xf numFmtId="0" fontId="46" fillId="0" borderId="0"/>
    <xf numFmtId="0" fontId="46" fillId="63" borderId="222" applyNumberFormat="0" applyFont="0" applyAlignment="0" applyProtection="0"/>
    <xf numFmtId="0" fontId="186" fillId="42" borderId="223" applyNumberFormat="0" applyAlignment="0" applyProtection="0"/>
    <xf numFmtId="195" fontId="68" fillId="0" borderId="0" applyFont="0" applyFill="0" applyBorder="0" applyAlignment="0" applyProtection="0"/>
    <xf numFmtId="196" fontId="68" fillId="0" borderId="0" applyFont="0" applyFill="0" applyBorder="0" applyAlignment="0" applyProtection="0"/>
    <xf numFmtId="0" fontId="173" fillId="0" borderId="125" applyProtection="0"/>
    <xf numFmtId="0" fontId="187" fillId="0" borderId="0" applyNumberFormat="0" applyFill="0" applyBorder="0" applyAlignment="0" applyProtection="0"/>
    <xf numFmtId="0" fontId="46" fillId="0" borderId="0"/>
    <xf numFmtId="0" fontId="193" fillId="0" borderId="0">
      <protection locked="0"/>
    </xf>
    <xf numFmtId="0" fontId="193" fillId="0" borderId="0">
      <protection locked="0"/>
    </xf>
    <xf numFmtId="198" fontId="192" fillId="0" borderId="0">
      <protection locked="0"/>
    </xf>
    <xf numFmtId="0" fontId="192" fillId="0" borderId="0">
      <protection locked="0"/>
    </xf>
    <xf numFmtId="0" fontId="193" fillId="0" borderId="0">
      <protection locked="0"/>
    </xf>
    <xf numFmtId="0" fontId="193" fillId="0" borderId="0">
      <protection locked="0"/>
    </xf>
    <xf numFmtId="183" fontId="194"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3" fillId="0" borderId="0" applyProtection="0"/>
    <xf numFmtId="189" fontId="189" fillId="0" borderId="0" applyFont="0" applyFill="0" applyBorder="0" applyAlignment="0" applyProtection="0"/>
    <xf numFmtId="2" fontId="173" fillId="0" borderId="0" applyProtection="0"/>
    <xf numFmtId="0" fontId="173" fillId="0" borderId="0" applyNumberFormat="0" applyFont="0" applyFill="0" applyBorder="0" applyAlignment="0" applyProtection="0"/>
    <xf numFmtId="0" fontId="174" fillId="0" borderId="0" applyProtection="0"/>
    <xf numFmtId="0" fontId="175" fillId="0" borderId="0"/>
    <xf numFmtId="9" fontId="46" fillId="0" borderId="0" applyFont="0" applyFill="0" applyBorder="0" applyAlignment="0" applyProtection="0"/>
    <xf numFmtId="0" fontId="173" fillId="0" borderId="125" applyProtection="0"/>
    <xf numFmtId="0" fontId="107" fillId="38"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81" fillId="40" borderId="0" applyNumberFormat="0" applyBorder="0" applyAlignment="0" applyProtection="0"/>
    <xf numFmtId="0" fontId="178" fillId="42" borderId="217" applyNumberFormat="0" applyAlignment="0" applyProtection="0"/>
    <xf numFmtId="0" fontId="178" fillId="42" borderId="217" applyNumberFormat="0" applyAlignment="0" applyProtection="0"/>
    <xf numFmtId="0" fontId="179" fillId="57" borderId="218" applyNumberFormat="0" applyAlignment="0" applyProtection="0"/>
    <xf numFmtId="0" fontId="150" fillId="0" borderId="136" applyNumberFormat="0" applyFill="0" applyAlignment="0" applyProtection="0"/>
    <xf numFmtId="0" fontId="179" fillId="57" borderId="218" applyNumberFormat="0" applyAlignment="0" applyProtection="0"/>
    <xf numFmtId="0" fontId="149" fillId="0" borderId="0" applyNumberFormat="0" applyFill="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84" fillId="56" borderId="217" applyNumberFormat="0" applyAlignment="0" applyProtection="0"/>
    <xf numFmtId="0" fontId="180" fillId="0" borderId="0" applyNumberFormat="0" applyFill="0" applyBorder="0" applyAlignment="0" applyProtection="0"/>
    <xf numFmtId="0" fontId="181" fillId="40" borderId="0" applyNumberFormat="0" applyBorder="0" applyAlignment="0" applyProtection="0"/>
    <xf numFmtId="0" fontId="147" fillId="0" borderId="220" applyNumberFormat="0" applyFill="0" applyAlignment="0" applyProtection="0"/>
    <xf numFmtId="0" fontId="148" fillId="0" borderId="221" applyNumberFormat="0" applyFill="0" applyAlignment="0" applyProtection="0"/>
    <xf numFmtId="0" fontId="177" fillId="39" borderId="0" applyNumberFormat="0" applyBorder="0" applyAlignment="0" applyProtection="0"/>
    <xf numFmtId="0" fontId="184" fillId="56" borderId="217" applyNumberFormat="0" applyAlignment="0" applyProtection="0"/>
    <xf numFmtId="199" fontId="46" fillId="0" borderId="0" applyFont="0" applyFill="0" applyBorder="0" applyAlignment="0" applyProtection="0"/>
    <xf numFmtId="0" fontId="185" fillId="62" borderId="0" applyNumberFormat="0" applyBorder="0" applyAlignment="0" applyProtection="0"/>
    <xf numFmtId="0" fontId="5" fillId="0" borderId="0"/>
    <xf numFmtId="0" fontId="39" fillId="0" borderId="0"/>
    <xf numFmtId="0" fontId="46" fillId="63" borderId="222" applyNumberFormat="0" applyFont="0" applyAlignment="0" applyProtection="0"/>
    <xf numFmtId="0" fontId="46" fillId="63" borderId="222" applyNumberFormat="0" applyFont="0" applyAlignment="0" applyProtection="0"/>
    <xf numFmtId="0" fontId="186" fillId="42" borderId="223" applyNumberFormat="0" applyAlignment="0" applyProtection="0"/>
    <xf numFmtId="0" fontId="186" fillId="42" borderId="223" applyNumberFormat="0" applyAlignment="0" applyProtection="0"/>
    <xf numFmtId="0" fontId="187" fillId="0" borderId="0" applyNumberFormat="0" applyFill="0" applyBorder="0" applyAlignment="0" applyProtection="0"/>
    <xf numFmtId="0" fontId="180" fillId="0" borderId="0" applyNumberFormat="0" applyFill="0" applyBorder="0" applyAlignment="0" applyProtection="0"/>
    <xf numFmtId="0" fontId="152" fillId="0" borderId="0" applyNumberFormat="0" applyFill="0" applyBorder="0" applyAlignment="0" applyProtection="0"/>
    <xf numFmtId="0" fontId="147" fillId="0" borderId="220" applyNumberFormat="0" applyFill="0" applyAlignment="0" applyProtection="0"/>
    <xf numFmtId="0" fontId="148" fillId="0" borderId="221" applyNumberFormat="0" applyFill="0" applyAlignment="0" applyProtection="0"/>
    <xf numFmtId="0" fontId="149" fillId="0" borderId="153" applyNumberFormat="0" applyFill="0" applyAlignment="0" applyProtection="0"/>
    <xf numFmtId="0" fontId="187" fillId="0" borderId="0" applyNumberFormat="0" applyFill="0" applyBorder="0" applyAlignment="0" applyProtection="0"/>
    <xf numFmtId="0" fontId="46" fillId="0" borderId="0"/>
    <xf numFmtId="198" fontId="192" fillId="0" borderId="0">
      <protection locked="0"/>
    </xf>
    <xf numFmtId="0" fontId="192" fillId="0" borderId="0">
      <protection locked="0"/>
    </xf>
    <xf numFmtId="0" fontId="193" fillId="0" borderId="0">
      <protection locked="0"/>
    </xf>
    <xf numFmtId="0" fontId="193" fillId="0" borderId="0">
      <protection locked="0"/>
    </xf>
    <xf numFmtId="0" fontId="46" fillId="0" borderId="0"/>
    <xf numFmtId="0" fontId="5" fillId="0" borderId="0"/>
    <xf numFmtId="183" fontId="194" fillId="0" borderId="0"/>
    <xf numFmtId="0" fontId="5" fillId="0" borderId="0"/>
    <xf numFmtId="0" fontId="46" fillId="0" borderId="0"/>
    <xf numFmtId="0" fontId="46" fillId="0" borderId="0"/>
    <xf numFmtId="0" fontId="46" fillId="0" borderId="0"/>
    <xf numFmtId="0" fontId="46" fillId="0" borderId="0"/>
    <xf numFmtId="0" fontId="193" fillId="0" borderId="0">
      <protection locked="0"/>
    </xf>
    <xf numFmtId="0" fontId="193" fillId="0" borderId="0">
      <protection locked="0"/>
    </xf>
    <xf numFmtId="0" fontId="46" fillId="0" borderId="0"/>
    <xf numFmtId="0" fontId="193" fillId="0" borderId="0">
      <protection locked="0"/>
    </xf>
    <xf numFmtId="0" fontId="193" fillId="0" borderId="0">
      <protection locked="0"/>
    </xf>
    <xf numFmtId="0" fontId="5" fillId="0" borderId="0"/>
    <xf numFmtId="0" fontId="5" fillId="0" borderId="0"/>
    <xf numFmtId="0" fontId="46" fillId="0" borderId="0"/>
    <xf numFmtId="0" fontId="5" fillId="0" borderId="0"/>
    <xf numFmtId="0" fontId="175" fillId="0" borderId="0"/>
    <xf numFmtId="0" fontId="174" fillId="0" borderId="0" applyProtection="0"/>
    <xf numFmtId="0" fontId="5" fillId="0" borderId="0"/>
    <xf numFmtId="2" fontId="173" fillId="0" borderId="0" applyProtection="0"/>
    <xf numFmtId="0" fontId="5" fillId="0" borderId="0"/>
    <xf numFmtId="0" fontId="5" fillId="0" borderId="0"/>
    <xf numFmtId="0" fontId="173" fillId="0" borderId="0" applyProtection="0"/>
    <xf numFmtId="0" fontId="173" fillId="0" borderId="0" applyNumberFormat="0" applyFont="0" applyFill="0" applyBorder="0" applyAlignment="0" applyProtection="0"/>
    <xf numFmtId="0" fontId="5" fillId="0" borderId="0"/>
    <xf numFmtId="0" fontId="190" fillId="64" borderId="0" applyNumberFormat="0" applyBorder="0" applyAlignment="0" applyProtection="0"/>
    <xf numFmtId="2" fontId="192" fillId="0" borderId="0">
      <protection locked="0"/>
    </xf>
    <xf numFmtId="2" fontId="196" fillId="0" borderId="0">
      <protection locked="0"/>
    </xf>
    <xf numFmtId="0" fontId="192" fillId="0" borderId="0">
      <protection locked="0"/>
    </xf>
    <xf numFmtId="0" fontId="192" fillId="0" borderId="0">
      <protection locked="0"/>
    </xf>
    <xf numFmtId="0" fontId="197" fillId="43" borderId="224" applyNumberFormat="0" applyAlignment="0" applyProtection="0"/>
    <xf numFmtId="0" fontId="198" fillId="0" borderId="0" applyNumberFormat="0" applyFill="0" applyBorder="0" applyAlignment="0" applyProtection="0"/>
    <xf numFmtId="215" fontId="39" fillId="0" borderId="0"/>
    <xf numFmtId="0" fontId="169" fillId="58" borderId="225">
      <alignment vertical="center"/>
    </xf>
    <xf numFmtId="0" fontId="199" fillId="58" borderId="226">
      <alignment vertical="center"/>
    </xf>
    <xf numFmtId="3" fontId="39" fillId="0" borderId="0" applyFont="0" applyFill="0" applyBorder="0" applyAlignment="0" applyProtection="0"/>
    <xf numFmtId="164" fontId="39" fillId="0" borderId="0" applyFont="0" applyFill="0" applyBorder="0" applyAlignment="0" applyProtection="0"/>
    <xf numFmtId="2" fontId="192" fillId="0" borderId="0">
      <protection locked="0"/>
    </xf>
    <xf numFmtId="170" fontId="200" fillId="0" borderId="0"/>
    <xf numFmtId="0" fontId="191" fillId="65"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200" fontId="140"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1" fillId="0" borderId="0"/>
    <xf numFmtId="0" fontId="192" fillId="0" borderId="0">
      <protection locked="0"/>
    </xf>
    <xf numFmtId="206" fontId="192" fillId="0" borderId="0">
      <protection locked="0"/>
    </xf>
    <xf numFmtId="206" fontId="192" fillId="0" borderId="0">
      <protection locked="0"/>
    </xf>
    <xf numFmtId="0" fontId="202" fillId="67" borderId="0" applyNumberFormat="0" applyBorder="0" applyAlignment="0" applyProtection="0"/>
    <xf numFmtId="37" fontId="46" fillId="0" borderId="0" applyNumberFormat="0" applyFont="0" applyFill="0"/>
    <xf numFmtId="38" fontId="189" fillId="59" borderId="0" applyNumberFormat="0" applyBorder="0" applyAlignment="0" applyProtection="0"/>
    <xf numFmtId="0" fontId="164" fillId="0" borderId="0" applyNumberFormat="0" applyFill="0" applyBorder="0" applyAlignment="0" applyProtection="0"/>
    <xf numFmtId="0" fontId="132" fillId="0" borderId="0" applyNumberFormat="0" applyFill="0" applyBorder="0" applyAlignment="0" applyProtection="0"/>
    <xf numFmtId="0" fontId="65" fillId="0" borderId="227" applyNumberFormat="0" applyFill="0" applyAlignment="0" applyProtection="0"/>
    <xf numFmtId="0" fontId="65" fillId="0" borderId="0" applyNumberFormat="0" applyFill="0" applyBorder="0" applyAlignment="0" applyProtection="0"/>
    <xf numFmtId="0" fontId="203"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5" fillId="55" borderId="228" applyNumberFormat="0" applyAlignment="0" applyProtection="0"/>
    <xf numFmtId="10" fontId="189" fillId="58" borderId="177" applyNumberFormat="0" applyBorder="0" applyAlignment="0" applyProtection="0"/>
    <xf numFmtId="15" fontId="39" fillId="0" borderId="0"/>
    <xf numFmtId="0" fontId="46" fillId="68" borderId="229" applyNumberFormat="0" applyFont="0" applyAlignment="0" applyProtection="0"/>
    <xf numFmtId="1" fontId="46" fillId="0" borderId="0" applyNumberFormat="0" applyAlignment="0">
      <alignment horizontal="center"/>
    </xf>
    <xf numFmtId="184" fontId="206"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09" fontId="201" fillId="0" borderId="0" applyFont="0" applyFill="0" applyBorder="0" applyAlignment="0" applyProtection="0"/>
    <xf numFmtId="210" fontId="201" fillId="0" borderId="0" applyFont="0" applyFill="0" applyBorder="0" applyAlignment="0" applyProtection="0"/>
    <xf numFmtId="208" fontId="192"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2" fontId="192" fillId="0" borderId="0">
      <protection locked="0"/>
    </xf>
    <xf numFmtId="213" fontId="192" fillId="0" borderId="0">
      <protection locked="0"/>
    </xf>
    <xf numFmtId="0" fontId="207" fillId="69" borderId="0" applyNumberFormat="0" applyBorder="0" applyAlignment="0" applyProtection="0"/>
    <xf numFmtId="0" fontId="37" fillId="0" borderId="0"/>
    <xf numFmtId="0" fontId="208" fillId="0" borderId="0"/>
    <xf numFmtId="0" fontId="140" fillId="0" borderId="0"/>
    <xf numFmtId="0" fontId="140" fillId="0" borderId="0"/>
    <xf numFmtId="0" fontId="5" fillId="0" borderId="0"/>
    <xf numFmtId="0" fontId="5" fillId="0" borderId="0"/>
    <xf numFmtId="203" fontId="46" fillId="0" borderId="0" applyFill="0" applyBorder="0" applyAlignment="0" applyProtection="0">
      <alignment horizontal="right"/>
    </xf>
    <xf numFmtId="0" fontId="46" fillId="69" borderId="222" applyNumberFormat="0" applyFont="0" applyAlignment="0" applyProtection="0"/>
    <xf numFmtId="0" fontId="209" fillId="70" borderId="230" applyNumberFormat="0" applyAlignment="0" applyProtection="0"/>
    <xf numFmtId="10" fontId="39" fillId="0" borderId="0" applyFont="0" applyFill="0" applyBorder="0" applyAlignment="0" applyProtection="0"/>
    <xf numFmtId="202" fontId="175" fillId="0" borderId="0" applyFont="0" applyFill="0" applyBorder="0" applyAlignment="0" applyProtection="0"/>
    <xf numFmtId="205" fontId="192" fillId="0" borderId="0">
      <protection locked="0"/>
    </xf>
    <xf numFmtId="204" fontId="192" fillId="0" borderId="0">
      <protection locked="0"/>
    </xf>
    <xf numFmtId="197" fontId="39" fillId="0" borderId="0" applyFont="0" applyFill="0" applyBorder="0" applyAlignment="0" applyProtection="0"/>
    <xf numFmtId="205" fontId="192" fillId="0" borderId="0">
      <protection locked="0"/>
    </xf>
    <xf numFmtId="214" fontId="46" fillId="0" borderId="0" applyFill="0" applyBorder="0" applyAlignment="0">
      <alignment horizontal="centerContinuous"/>
    </xf>
    <xf numFmtId="0" fontId="68" fillId="0" borderId="0"/>
    <xf numFmtId="204" fontId="192" fillId="0" borderId="0">
      <protection locked="0"/>
    </xf>
    <xf numFmtId="207" fontId="192" fillId="0" borderId="0">
      <protection locked="0"/>
    </xf>
    <xf numFmtId="4" fontId="210" fillId="71" borderId="231" applyNumberFormat="0" applyProtection="0">
      <alignment vertical="center"/>
    </xf>
    <xf numFmtId="4" fontId="211" fillId="71" borderId="231" applyNumberFormat="0" applyProtection="0">
      <alignment vertical="center"/>
    </xf>
    <xf numFmtId="4" fontId="212" fillId="0" borderId="0" applyNumberFormat="0" applyProtection="0">
      <alignment horizontal="left" vertical="center" indent="1"/>
    </xf>
    <xf numFmtId="4" fontId="213" fillId="72" borderId="231" applyNumberFormat="0" applyProtection="0">
      <alignment horizontal="left" vertical="center" indent="1"/>
    </xf>
    <xf numFmtId="4" fontId="214" fillId="2" borderId="231" applyNumberFormat="0" applyProtection="0">
      <alignment vertical="center"/>
    </xf>
    <xf numFmtId="4" fontId="188" fillId="73" borderId="231" applyNumberFormat="0" applyProtection="0">
      <alignment vertical="center"/>
    </xf>
    <xf numFmtId="4" fontId="214" fillId="74" borderId="231" applyNumberFormat="0" applyProtection="0">
      <alignment vertical="center"/>
    </xf>
    <xf numFmtId="4" fontId="215" fillId="2" borderId="231" applyNumberFormat="0" applyProtection="0">
      <alignment vertical="center"/>
    </xf>
    <xf numFmtId="4" fontId="216" fillId="75" borderId="231" applyNumberFormat="0" applyProtection="0">
      <alignment horizontal="left" vertical="center" indent="1"/>
    </xf>
    <xf numFmtId="4" fontId="216" fillId="76" borderId="231" applyNumberFormat="0" applyProtection="0">
      <alignment horizontal="left" vertical="center" indent="1"/>
    </xf>
    <xf numFmtId="4" fontId="217" fillId="72" borderId="231" applyNumberFormat="0" applyProtection="0">
      <alignment horizontal="left" vertical="center" indent="1"/>
    </xf>
    <xf numFmtId="4" fontId="218" fillId="77" borderId="231" applyNumberFormat="0" applyProtection="0">
      <alignment vertical="center"/>
    </xf>
    <xf numFmtId="4" fontId="219" fillId="58" borderId="231" applyNumberFormat="0" applyProtection="0">
      <alignment horizontal="left" vertical="center" indent="1"/>
    </xf>
    <xf numFmtId="4" fontId="220" fillId="76" borderId="231" applyNumberFormat="0" applyProtection="0">
      <alignment horizontal="left" vertical="center" indent="1"/>
    </xf>
    <xf numFmtId="4" fontId="221" fillId="72" borderId="231" applyNumberFormat="0" applyProtection="0">
      <alignment horizontal="left" vertical="center" indent="1"/>
    </xf>
    <xf numFmtId="4" fontId="222" fillId="58" borderId="231" applyNumberFormat="0" applyProtection="0">
      <alignment vertical="center"/>
    </xf>
    <xf numFmtId="4" fontId="223" fillId="58" borderId="231" applyNumberFormat="0" applyProtection="0">
      <alignment vertical="center"/>
    </xf>
    <xf numFmtId="4" fontId="216" fillId="76" borderId="231" applyNumberFormat="0" applyProtection="0">
      <alignment horizontal="left" vertical="center" indent="1"/>
    </xf>
    <xf numFmtId="4" fontId="224" fillId="58" borderId="231" applyNumberFormat="0" applyProtection="0">
      <alignment vertical="center"/>
    </xf>
    <xf numFmtId="4" fontId="225" fillId="58" borderId="231" applyNumberFormat="0" applyProtection="0">
      <alignment vertical="center"/>
    </xf>
    <xf numFmtId="4" fontId="189" fillId="0" borderId="0" applyNumberFormat="0" applyProtection="0">
      <alignment horizontal="left" vertical="center" indent="1"/>
    </xf>
    <xf numFmtId="4" fontId="226" fillId="58" borderId="231" applyNumberFormat="0" applyProtection="0">
      <alignment vertical="center"/>
    </xf>
    <xf numFmtId="4" fontId="227" fillId="58" borderId="231" applyNumberFormat="0" applyProtection="0">
      <alignment vertical="center"/>
    </xf>
    <xf numFmtId="4" fontId="216" fillId="61" borderId="231" applyNumberFormat="0" applyProtection="0">
      <alignment horizontal="left" vertical="center" indent="1"/>
    </xf>
    <xf numFmtId="4" fontId="228" fillId="77" borderId="231" applyNumberFormat="0" applyProtection="0">
      <alignment horizontal="left" indent="1"/>
    </xf>
    <xf numFmtId="4" fontId="229" fillId="58" borderId="231" applyNumberFormat="0" applyProtection="0">
      <alignment vertical="center"/>
    </xf>
    <xf numFmtId="38" fontId="201" fillId="0" borderId="93"/>
    <xf numFmtId="201" fontId="39" fillId="0" borderId="0">
      <protection locked="0"/>
    </xf>
    <xf numFmtId="38" fontId="201" fillId="0" borderId="0" applyFont="0" applyFill="0" applyBorder="0" applyAlignment="0" applyProtection="0"/>
    <xf numFmtId="40" fontId="201" fillId="0" borderId="0" applyFont="0" applyFill="0" applyBorder="0" applyAlignment="0" applyProtection="0"/>
    <xf numFmtId="0" fontId="230" fillId="0" borderId="0" applyNumberFormat="0" applyFill="0" applyBorder="0" applyAlignment="0" applyProtection="0"/>
    <xf numFmtId="0" fontId="39" fillId="0" borderId="0" applyNumberFormat="0"/>
    <xf numFmtId="2" fontId="193" fillId="0" borderId="0">
      <protection locked="0"/>
    </xf>
    <xf numFmtId="2" fontId="193" fillId="0" borderId="0">
      <protection locked="0"/>
    </xf>
    <xf numFmtId="204" fontId="192" fillId="0" borderId="0">
      <protection locked="0"/>
    </xf>
    <xf numFmtId="207" fontId="192" fillId="0" borderId="0">
      <protection locked="0"/>
    </xf>
    <xf numFmtId="0" fontId="201" fillId="0" borderId="0"/>
    <xf numFmtId="4" fontId="39" fillId="0" borderId="0" applyFont="0" applyFill="0" applyBorder="0" applyAlignment="0" applyProtection="0"/>
    <xf numFmtId="0" fontId="190" fillId="0" borderId="0" applyNumberFormat="0" applyFill="0" applyBorder="0" applyAlignment="0" applyProtection="0"/>
    <xf numFmtId="0" fontId="47"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1" fillId="0" borderId="0">
      <alignment horizontal="left" wrapText="1"/>
    </xf>
    <xf numFmtId="0" fontId="232" fillId="0" borderId="176" applyNumberFormat="0" applyFont="0" applyFill="0" applyBorder="0" applyAlignment="0" applyProtection="0">
      <alignment horizontal="center" wrapText="1"/>
    </xf>
    <xf numFmtId="216" fontId="68" fillId="0" borderId="0" applyNumberFormat="0" applyFont="0" applyFill="0" applyBorder="0" applyAlignment="0" applyProtection="0">
      <alignment horizontal="right"/>
    </xf>
    <xf numFmtId="0" fontId="232" fillId="0" borderId="0" applyNumberFormat="0" applyFont="0" applyFill="0" applyBorder="0" applyAlignment="0" applyProtection="0">
      <alignment horizontal="left" indent="1"/>
    </xf>
    <xf numFmtId="217" fontId="232" fillId="0" borderId="0" applyNumberFormat="0" applyFont="0" applyFill="0" applyBorder="0" applyAlignment="0" applyProtection="0"/>
    <xf numFmtId="0" fontId="46" fillId="0" borderId="176"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2"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8" fontId="46" fillId="0" borderId="0">
      <alignment horizontal="right"/>
    </xf>
    <xf numFmtId="0" fontId="233" fillId="0" borderId="0" applyProtection="0"/>
    <xf numFmtId="211" fontId="233" fillId="0" borderId="0" applyProtection="0"/>
    <xf numFmtId="0" fontId="234" fillId="0" borderId="0" applyProtection="0"/>
    <xf numFmtId="0" fontId="235" fillId="0" borderId="0" applyProtection="0"/>
    <xf numFmtId="0" fontId="233" fillId="0" borderId="125" applyProtection="0"/>
    <xf numFmtId="10" fontId="233" fillId="0" borderId="0" applyProtection="0"/>
    <xf numFmtId="0" fontId="233" fillId="0" borderId="0"/>
    <xf numFmtId="2" fontId="233" fillId="0" borderId="0" applyProtection="0"/>
    <xf numFmtId="4" fontId="233"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84" fillId="56" borderId="217" applyNumberFormat="0" applyAlignment="0" applyProtection="0"/>
    <xf numFmtId="0" fontId="184" fillId="56" borderId="217" applyNumberFormat="0" applyAlignment="0" applyProtection="0"/>
    <xf numFmtId="0" fontId="184" fillId="56" borderId="217"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84" fillId="56" borderId="217" applyNumberFormat="0" applyAlignment="0" applyProtection="0"/>
    <xf numFmtId="0" fontId="184" fillId="56" borderId="217"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84" fillId="56" borderId="217"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5" fontId="5" fillId="0" borderId="0" applyFont="0" applyFill="0" applyBorder="0" applyAlignment="0" applyProtection="0"/>
    <xf numFmtId="0" fontId="5" fillId="0" borderId="0"/>
    <xf numFmtId="0" fontId="176" fillId="47" borderId="0" applyNumberFormat="0" applyBorder="0" applyAlignment="0" applyProtection="0"/>
    <xf numFmtId="9" fontId="46" fillId="0" borderId="0" applyFont="0" applyFill="0" applyBorder="0" applyAlignment="0" applyProtection="0"/>
    <xf numFmtId="0" fontId="107" fillId="55"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7" applyNumberFormat="0" applyAlignment="0" applyProtection="0"/>
    <xf numFmtId="0" fontId="46" fillId="0" borderId="0"/>
    <xf numFmtId="0" fontId="107" fillId="43" borderId="0" applyNumberFormat="0" applyBorder="0" applyAlignment="0" applyProtection="0"/>
    <xf numFmtId="0" fontId="181" fillId="40" borderId="0" applyNumberFormat="0" applyBorder="0" applyAlignment="0" applyProtection="0"/>
    <xf numFmtId="0" fontId="107" fillId="39" borderId="0" applyNumberFormat="0" applyBorder="0" applyAlignment="0" applyProtection="0"/>
    <xf numFmtId="0" fontId="185" fillId="62" borderId="0" applyNumberFormat="0" applyBorder="0" applyAlignment="0" applyProtection="0"/>
    <xf numFmtId="0" fontId="107" fillId="38" borderId="0" applyNumberFormat="0" applyBorder="0" applyAlignment="0" applyProtection="0"/>
    <xf numFmtId="0" fontId="5" fillId="0" borderId="0"/>
    <xf numFmtId="0" fontId="149" fillId="0" borderId="0" applyNumberFormat="0" applyFill="0" applyBorder="0" applyAlignment="0" applyProtection="0"/>
    <xf numFmtId="0" fontId="4" fillId="0" borderId="0"/>
    <xf numFmtId="0" fontId="4" fillId="0" borderId="0"/>
    <xf numFmtId="0" fontId="107" fillId="40" borderId="0" applyNumberFormat="0" applyBorder="0" applyAlignment="0" applyProtection="0"/>
    <xf numFmtId="0" fontId="5" fillId="0" borderId="0"/>
    <xf numFmtId="9" fontId="46" fillId="0" borderId="0" applyFont="0" applyFill="0" applyBorder="0" applyAlignment="0" applyProtection="0"/>
    <xf numFmtId="0" fontId="176" fillId="48" borderId="0" applyNumberFormat="0" applyBorder="0" applyAlignment="0" applyProtection="0"/>
    <xf numFmtId="0" fontId="150" fillId="0" borderId="136" applyNumberFormat="0" applyFill="0" applyAlignment="0" applyProtection="0"/>
    <xf numFmtId="0" fontId="147" fillId="0" borderId="220" applyNumberFormat="0" applyFill="0" applyAlignment="0" applyProtection="0"/>
    <xf numFmtId="0" fontId="107" fillId="47" borderId="0" applyNumberFormat="0" applyBorder="0" applyAlignment="0" applyProtection="0"/>
    <xf numFmtId="0" fontId="148" fillId="0" borderId="221" applyNumberFormat="0" applyFill="0" applyAlignment="0" applyProtection="0"/>
    <xf numFmtId="0" fontId="173" fillId="0" borderId="125" applyProtection="0"/>
    <xf numFmtId="0" fontId="107" fillId="45" borderId="0" applyNumberFormat="0" applyBorder="0" applyAlignment="0" applyProtection="0"/>
    <xf numFmtId="0" fontId="107" fillId="43" borderId="0" applyNumberFormat="0" applyBorder="0" applyAlignment="0" applyProtection="0"/>
    <xf numFmtId="0" fontId="107" fillId="56" borderId="0" applyNumberFormat="0" applyBorder="0" applyAlignment="0" applyProtection="0"/>
    <xf numFmtId="0" fontId="5" fillId="0" borderId="0"/>
    <xf numFmtId="0" fontId="4" fillId="0" borderId="0"/>
    <xf numFmtId="0" fontId="186" fillId="42" borderId="223" applyNumberFormat="0" applyAlignment="0" applyProtection="0"/>
    <xf numFmtId="0" fontId="176" fillId="48"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76" fillId="46" borderId="0" applyNumberFormat="0" applyBorder="0" applyAlignment="0" applyProtection="0"/>
    <xf numFmtId="0" fontId="176" fillId="44" borderId="0" applyNumberFormat="0" applyBorder="0" applyAlignment="0" applyProtection="0"/>
    <xf numFmtId="0" fontId="5" fillId="0" borderId="0"/>
    <xf numFmtId="0" fontId="5" fillId="0" borderId="0"/>
    <xf numFmtId="0" fontId="176" fillId="53" borderId="0" applyNumberFormat="0" applyBorder="0" applyAlignment="0" applyProtection="0"/>
    <xf numFmtId="167" fontId="46" fillId="0" borderId="0" applyFont="0" applyFill="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49" fillId="0" borderId="15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1" borderId="0" applyNumberFormat="0" applyBorder="0" applyAlignment="0" applyProtection="0"/>
    <xf numFmtId="0" fontId="5" fillId="0" borderId="0"/>
    <xf numFmtId="0" fontId="176"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76" fillId="50"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5"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cellStyleXfs>
  <cellXfs count="1982">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9" applyNumberFormat="1"/>
    <xf numFmtId="10" fontId="42" fillId="0" borderId="0" xfId="9"/>
    <xf numFmtId="2" fontId="42" fillId="0" borderId="2" xfId="9" applyNumberFormat="1" applyBorder="1"/>
    <xf numFmtId="2" fontId="40" fillId="0" borderId="1" xfId="9" applyNumberFormat="1" applyFont="1" applyBorder="1" applyAlignment="1">
      <alignment horizontal="center"/>
    </xf>
    <xf numFmtId="1" fontId="42" fillId="0" borderId="0" xfId="9" applyNumberFormat="1"/>
    <xf numFmtId="176" fontId="46" fillId="0" borderId="0" xfId="12" applyFont="1"/>
    <xf numFmtId="176" fontId="31" fillId="0" borderId="0" xfId="12" applyFont="1"/>
    <xf numFmtId="176" fontId="46" fillId="0" borderId="2" xfId="12" applyFont="1" applyBorder="1"/>
    <xf numFmtId="176" fontId="48" fillId="0" borderId="2" xfId="12" applyFont="1" applyBorder="1"/>
    <xf numFmtId="176" fontId="48" fillId="0" borderId="0" xfId="12" applyFont="1"/>
    <xf numFmtId="176" fontId="37" fillId="0" borderId="0" xfId="12"/>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9" applyNumberFormat="1" applyFont="1"/>
    <xf numFmtId="2" fontId="40" fillId="0" borderId="0" xfId="9" applyNumberFormat="1" applyFont="1" applyAlignment="1">
      <alignment horizontal="center"/>
    </xf>
    <xf numFmtId="2" fontId="43" fillId="0" borderId="29" xfId="9" applyNumberFormat="1" applyFont="1" applyBorder="1"/>
    <xf numFmtId="2" fontId="43" fillId="0" borderId="30" xfId="9" applyNumberFormat="1" applyFont="1" applyBorder="1"/>
    <xf numFmtId="2" fontId="43" fillId="0" borderId="31" xfId="9" applyNumberFormat="1" applyFont="1" applyBorder="1"/>
    <xf numFmtId="2" fontId="40" fillId="0" borderId="28" xfId="9" applyNumberFormat="1" applyFont="1" applyBorder="1" applyAlignment="1">
      <alignment horizontal="center"/>
    </xf>
    <xf numFmtId="2" fontId="40" fillId="0" borderId="28" xfId="9" applyNumberFormat="1" applyFont="1" applyBorder="1"/>
    <xf numFmtId="2" fontId="43" fillId="0" borderId="16" xfId="9" applyNumberFormat="1" applyFont="1" applyBorder="1"/>
    <xf numFmtId="2" fontId="43" fillId="0" borderId="32" xfId="9"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3" applyFont="1" applyFill="1" applyAlignment="1">
      <alignment horizontal="center"/>
    </xf>
    <xf numFmtId="176" fontId="31" fillId="3" borderId="0" xfId="13" applyFont="1" applyFill="1"/>
    <xf numFmtId="176" fontId="31" fillId="3" borderId="0" xfId="13" applyFont="1" applyFill="1" applyAlignment="1">
      <alignment horizontal="left"/>
    </xf>
    <xf numFmtId="176" fontId="31" fillId="3" borderId="22" xfId="13" applyFont="1" applyFill="1" applyBorder="1" applyAlignment="1">
      <alignment horizontal="left"/>
    </xf>
    <xf numFmtId="176" fontId="31" fillId="3" borderId="22" xfId="13" applyFont="1" applyFill="1" applyBorder="1" applyAlignment="1">
      <alignment horizontal="center"/>
    </xf>
    <xf numFmtId="176" fontId="31" fillId="3" borderId="22" xfId="13" applyFont="1" applyFill="1" applyBorder="1"/>
    <xf numFmtId="176" fontId="32" fillId="3" borderId="29" xfId="0" applyFont="1" applyFill="1" applyBorder="1" applyProtection="1">
      <protection locked="0"/>
    </xf>
    <xf numFmtId="170" fontId="27" fillId="3" borderId="13" xfId="6" applyNumberFormat="1" applyFont="1" applyFill="1" applyBorder="1" applyAlignment="1">
      <alignment horizontal="center"/>
    </xf>
    <xf numFmtId="9" fontId="27" fillId="3" borderId="13" xfId="14" applyFont="1" applyFill="1" applyBorder="1" applyAlignment="1">
      <alignment horizontal="center"/>
    </xf>
    <xf numFmtId="170" fontId="46" fillId="3" borderId="13" xfId="11" applyNumberFormat="1" applyFont="1" applyFill="1" applyBorder="1" applyAlignment="1">
      <alignment horizontal="center"/>
    </xf>
    <xf numFmtId="170" fontId="59" fillId="3" borderId="13" xfId="11" applyNumberFormat="1" applyFont="1" applyFill="1" applyBorder="1" applyAlignment="1">
      <alignment horizontal="center"/>
    </xf>
    <xf numFmtId="10" fontId="42" fillId="3" borderId="0" xfId="9" applyFill="1"/>
    <xf numFmtId="1" fontId="42" fillId="3" borderId="0" xfId="9" applyNumberFormat="1" applyFill="1"/>
    <xf numFmtId="176" fontId="41" fillId="3" borderId="22" xfId="13"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9" applyFill="1" applyAlignment="1">
      <alignment horizontal="center"/>
    </xf>
    <xf numFmtId="2" fontId="40" fillId="4" borderId="0" xfId="9" applyNumberFormat="1" applyFont="1" applyFill="1"/>
    <xf numFmtId="2" fontId="42" fillId="4" borderId="0" xfId="9" applyNumberFormat="1" applyFill="1"/>
    <xf numFmtId="10" fontId="42" fillId="4" borderId="0" xfId="9" applyFill="1"/>
    <xf numFmtId="1" fontId="40" fillId="4" borderId="0" xfId="9" applyNumberFormat="1" applyFont="1" applyFill="1" applyAlignment="1">
      <alignment horizontal="centerContinuous"/>
    </xf>
    <xf numFmtId="2" fontId="40" fillId="4" borderId="0" xfId="9" applyNumberFormat="1" applyFont="1" applyFill="1" applyAlignment="1">
      <alignment horizontal="centerContinuous"/>
    </xf>
    <xf numFmtId="2" fontId="43" fillId="4" borderId="0" xfId="9" applyNumberFormat="1" applyFont="1" applyFill="1"/>
    <xf numFmtId="1" fontId="44" fillId="4" borderId="0" xfId="9" applyNumberFormat="1" applyFont="1" applyFill="1"/>
    <xf numFmtId="2" fontId="44" fillId="4" borderId="0" xfId="9" applyNumberFormat="1" applyFont="1" applyFill="1"/>
    <xf numFmtId="1" fontId="40" fillId="4" borderId="3" xfId="9" applyNumberFormat="1" applyFont="1" applyFill="1" applyBorder="1"/>
    <xf numFmtId="2" fontId="40" fillId="4" borderId="3" xfId="9" applyNumberFormat="1" applyFont="1" applyFill="1" applyBorder="1"/>
    <xf numFmtId="2" fontId="40" fillId="4" borderId="27" xfId="9" applyNumberFormat="1" applyFont="1" applyFill="1" applyBorder="1"/>
    <xf numFmtId="2" fontId="40" fillId="4" borderId="1" xfId="9" applyNumberFormat="1" applyFont="1" applyFill="1" applyBorder="1"/>
    <xf numFmtId="1" fontId="40" fillId="4" borderId="2" xfId="9" applyNumberFormat="1" applyFont="1" applyFill="1" applyBorder="1"/>
    <xf numFmtId="2" fontId="40" fillId="4" borderId="2" xfId="9" applyNumberFormat="1" applyFont="1" applyFill="1" applyBorder="1"/>
    <xf numFmtId="2" fontId="40" fillId="4" borderId="18" xfId="9" applyNumberFormat="1" applyFont="1" applyFill="1" applyBorder="1"/>
    <xf numFmtId="2" fontId="40" fillId="4" borderId="0" xfId="9" applyNumberFormat="1" applyFont="1" applyFill="1" applyAlignment="1">
      <alignment horizontal="center"/>
    </xf>
    <xf numFmtId="1" fontId="40" fillId="4" borderId="5" xfId="9" applyNumberFormat="1" applyFont="1" applyFill="1" applyBorder="1"/>
    <xf numFmtId="2" fontId="43" fillId="4" borderId="3" xfId="9" applyNumberFormat="1" applyFont="1" applyFill="1" applyBorder="1" applyAlignment="1">
      <alignment horizontal="center"/>
    </xf>
    <xf numFmtId="2" fontId="43" fillId="4" borderId="5" xfId="9" applyNumberFormat="1" applyFont="1" applyFill="1" applyBorder="1" applyAlignment="1">
      <alignment horizontal="center"/>
    </xf>
    <xf numFmtId="2" fontId="43" fillId="4" borderId="1" xfId="9" applyNumberFormat="1" applyFont="1" applyFill="1" applyBorder="1" applyAlignment="1">
      <alignment horizontal="center"/>
    </xf>
    <xf numFmtId="2" fontId="43" fillId="4" borderId="27" xfId="9" applyNumberFormat="1" applyFont="1" applyFill="1" applyBorder="1" applyAlignment="1">
      <alignment horizontal="center"/>
    </xf>
    <xf numFmtId="1" fontId="40" fillId="4" borderId="4" xfId="9" applyNumberFormat="1" applyFont="1" applyFill="1" applyBorder="1"/>
    <xf numFmtId="2" fontId="40" fillId="4" borderId="4" xfId="9" applyNumberFormat="1" applyFont="1" applyFill="1" applyBorder="1" applyAlignment="1">
      <alignment horizontal="center"/>
    </xf>
    <xf numFmtId="1" fontId="40" fillId="4" borderId="4" xfId="9" applyNumberFormat="1" applyFont="1" applyFill="1" applyBorder="1" applyAlignment="1">
      <alignment horizontal="center"/>
    </xf>
    <xf numFmtId="2" fontId="40" fillId="4" borderId="2" xfId="9" applyNumberFormat="1" applyFont="1" applyFill="1" applyBorder="1" applyAlignment="1">
      <alignment horizontal="center"/>
    </xf>
    <xf numFmtId="2" fontId="40" fillId="4" borderId="5" xfId="9" applyNumberFormat="1" applyFont="1" applyFill="1" applyBorder="1"/>
    <xf numFmtId="1" fontId="40" fillId="4" borderId="9" xfId="9" applyNumberFormat="1" applyFont="1" applyFill="1" applyBorder="1"/>
    <xf numFmtId="2" fontId="40" fillId="4" borderId="21" xfId="9" applyNumberFormat="1" applyFont="1" applyFill="1" applyBorder="1"/>
    <xf numFmtId="2" fontId="40" fillId="4" borderId="9" xfId="9" applyNumberFormat="1" applyFont="1" applyFill="1" applyBorder="1" applyAlignment="1">
      <alignment horizontal="center"/>
    </xf>
    <xf numFmtId="2" fontId="40" fillId="4" borderId="16" xfId="9" applyNumberFormat="1" applyFont="1" applyFill="1" applyBorder="1" applyAlignment="1">
      <alignment horizontal="center"/>
    </xf>
    <xf numFmtId="2" fontId="40" fillId="4" borderId="21" xfId="9" applyNumberFormat="1" applyFont="1" applyFill="1" applyBorder="1" applyAlignment="1">
      <alignment horizontal="center"/>
    </xf>
    <xf numFmtId="1" fontId="40" fillId="4" borderId="5" xfId="9" applyNumberFormat="1" applyFont="1" applyFill="1" applyBorder="1" applyAlignment="1">
      <alignment horizontal="center"/>
    </xf>
    <xf numFmtId="1" fontId="43" fillId="4" borderId="4" xfId="9" applyNumberFormat="1" applyFont="1" applyFill="1" applyBorder="1"/>
    <xf numFmtId="1" fontId="40" fillId="4" borderId="4" xfId="9" applyNumberFormat="1" applyFont="1" applyFill="1" applyBorder="1" applyAlignment="1">
      <alignment horizontal="left"/>
    </xf>
    <xf numFmtId="2" fontId="42" fillId="4" borderId="4" xfId="9" applyNumberFormat="1" applyFill="1" applyBorder="1"/>
    <xf numFmtId="2" fontId="40" fillId="4" borderId="4" xfId="9" quotePrefix="1" applyNumberFormat="1" applyFont="1" applyFill="1" applyBorder="1" applyAlignment="1">
      <alignment horizontal="center"/>
    </xf>
    <xf numFmtId="2" fontId="40" fillId="4" borderId="18" xfId="9" quotePrefix="1" applyNumberFormat="1" applyFont="1" applyFill="1" applyBorder="1" applyAlignment="1">
      <alignment horizontal="center"/>
    </xf>
    <xf numFmtId="2" fontId="40" fillId="4" borderId="0" xfId="9" quotePrefix="1" applyNumberFormat="1" applyFont="1" applyFill="1" applyAlignment="1">
      <alignment horizontal="center"/>
    </xf>
    <xf numFmtId="2" fontId="40" fillId="4" borderId="2" xfId="9" quotePrefix="1" applyNumberFormat="1" applyFont="1" applyFill="1" applyBorder="1" applyAlignment="1">
      <alignment horizontal="center"/>
    </xf>
    <xf numFmtId="1" fontId="40" fillId="4" borderId="2" xfId="9" quotePrefix="1" applyNumberFormat="1" applyFont="1" applyFill="1" applyBorder="1"/>
    <xf numFmtId="2" fontId="40" fillId="4" borderId="18" xfId="9" applyNumberFormat="1" applyFont="1" applyFill="1" applyBorder="1" applyAlignment="1">
      <alignment horizontal="center"/>
    </xf>
    <xf numFmtId="1" fontId="40" fillId="4" borderId="2" xfId="9" applyNumberFormat="1" applyFont="1" applyFill="1" applyBorder="1" applyAlignment="1">
      <alignment horizontal="center"/>
    </xf>
    <xf numFmtId="1" fontId="40" fillId="4" borderId="9" xfId="9" applyNumberFormat="1" applyFont="1" applyFill="1" applyBorder="1" applyAlignment="1">
      <alignment horizontal="centerContinuous"/>
    </xf>
    <xf numFmtId="1" fontId="43" fillId="4" borderId="1" xfId="9" applyNumberFormat="1" applyFont="1" applyFill="1" applyBorder="1"/>
    <xf numFmtId="2" fontId="43" fillId="4" borderId="1" xfId="9" applyNumberFormat="1" applyFont="1" applyFill="1" applyBorder="1"/>
    <xf numFmtId="1" fontId="43" fillId="4" borderId="0" xfId="9" applyNumberFormat="1" applyFont="1" applyFill="1"/>
    <xf numFmtId="1" fontId="42" fillId="4" borderId="0" xfId="9" applyNumberFormat="1" applyFill="1"/>
    <xf numFmtId="10" fontId="44" fillId="4" borderId="0" xfId="9" applyFont="1" applyFill="1"/>
    <xf numFmtId="10" fontId="42" fillId="4" borderId="1" xfId="9" applyFill="1" applyBorder="1"/>
    <xf numFmtId="176" fontId="47" fillId="4" borderId="0" xfId="12" applyFont="1" applyFill="1" applyAlignment="1">
      <alignment horizontal="centerContinuous"/>
    </xf>
    <xf numFmtId="176" fontId="46" fillId="4" borderId="0" xfId="12" applyFont="1" applyFill="1" applyAlignment="1">
      <alignment horizontal="centerContinuous"/>
    </xf>
    <xf numFmtId="176" fontId="31" fillId="4" borderId="0" xfId="12" applyFont="1" applyFill="1"/>
    <xf numFmtId="176" fontId="38" fillId="4" borderId="0" xfId="0" applyFont="1" applyFill="1" applyProtection="1">
      <protection locked="0"/>
    </xf>
    <xf numFmtId="176" fontId="46" fillId="4" borderId="0" xfId="12" applyFont="1" applyFill="1"/>
    <xf numFmtId="176" fontId="46" fillId="4" borderId="3" xfId="12" applyFont="1" applyFill="1" applyBorder="1"/>
    <xf numFmtId="176" fontId="46" fillId="4" borderId="1" xfId="12" applyFont="1" applyFill="1" applyBorder="1"/>
    <xf numFmtId="176" fontId="31" fillId="4" borderId="2" xfId="12" applyFont="1" applyFill="1" applyBorder="1"/>
    <xf numFmtId="176" fontId="46" fillId="4" borderId="2" xfId="12" applyFont="1" applyFill="1" applyBorder="1"/>
    <xf numFmtId="176" fontId="47" fillId="4" borderId="2" xfId="12" applyFont="1" applyFill="1" applyBorder="1"/>
    <xf numFmtId="176" fontId="47" fillId="4" borderId="18" xfId="12" applyFont="1" applyFill="1" applyBorder="1"/>
    <xf numFmtId="176" fontId="47" fillId="4" borderId="2" xfId="12" applyFont="1" applyFill="1" applyBorder="1" applyAlignment="1">
      <alignment horizontal="center"/>
    </xf>
    <xf numFmtId="1" fontId="47" fillId="4" borderId="3" xfId="12" applyNumberFormat="1" applyFont="1" applyFill="1" applyBorder="1" applyAlignment="1">
      <alignment horizontal="center"/>
    </xf>
    <xf numFmtId="1" fontId="47" fillId="4" borderId="2" xfId="12" applyNumberFormat="1" applyFont="1" applyFill="1" applyBorder="1" applyAlignment="1">
      <alignment horizontal="center"/>
    </xf>
    <xf numFmtId="2" fontId="47" fillId="4" borderId="2" xfId="12" applyNumberFormat="1" applyFont="1" applyFill="1" applyBorder="1" applyAlignment="1">
      <alignment horizontal="center"/>
    </xf>
    <xf numFmtId="2" fontId="47" fillId="4" borderId="2" xfId="12" quotePrefix="1" applyNumberFormat="1" applyFont="1" applyFill="1" applyBorder="1" applyAlignment="1">
      <alignment horizontal="center"/>
    </xf>
    <xf numFmtId="2" fontId="47" fillId="4" borderId="13" xfId="12" quotePrefix="1" applyNumberFormat="1" applyFont="1" applyFill="1" applyBorder="1" applyAlignment="1">
      <alignment horizontal="center"/>
    </xf>
    <xf numFmtId="2" fontId="47" fillId="4" borderId="18" xfId="12" quotePrefix="1" applyNumberFormat="1" applyFont="1" applyFill="1" applyBorder="1" applyAlignment="1">
      <alignment horizontal="center"/>
    </xf>
    <xf numFmtId="176" fontId="47" fillId="4" borderId="2" xfId="12" quotePrefix="1" applyFont="1" applyFill="1" applyBorder="1" applyAlignment="1">
      <alignment horizontal="center"/>
    </xf>
    <xf numFmtId="176" fontId="47" fillId="4" borderId="2" xfId="12" quotePrefix="1" applyFont="1" applyFill="1" applyBorder="1"/>
    <xf numFmtId="176" fontId="47" fillId="4" borderId="2" xfId="12" applyFont="1" applyFill="1" applyBorder="1" applyAlignment="1">
      <alignment horizontal="left"/>
    </xf>
    <xf numFmtId="2" fontId="47" fillId="4" borderId="13" xfId="12" applyNumberFormat="1" applyFont="1" applyFill="1" applyBorder="1" applyAlignment="1">
      <alignment horizontal="center"/>
    </xf>
    <xf numFmtId="2" fontId="47" fillId="4" borderId="0" xfId="12" quotePrefix="1" applyNumberFormat="1" applyFont="1" applyFill="1" applyAlignment="1">
      <alignment horizontal="center"/>
    </xf>
    <xf numFmtId="176" fontId="31" fillId="4" borderId="9" xfId="12" applyFont="1" applyFill="1" applyBorder="1"/>
    <xf numFmtId="170" fontId="29" fillId="0" borderId="0" xfId="4" applyFont="1" applyAlignment="1"/>
    <xf numFmtId="176" fontId="31" fillId="0" borderId="0" xfId="0" applyFont="1" applyProtection="1">
      <protection locked="0"/>
    </xf>
    <xf numFmtId="176" fontId="31" fillId="0" borderId="0" xfId="3" applyFont="1"/>
    <xf numFmtId="176" fontId="31" fillId="0" borderId="0" xfId="3" applyFont="1" applyAlignment="1">
      <alignment horizontal="center"/>
    </xf>
    <xf numFmtId="1" fontId="31" fillId="0" borderId="0" xfId="3"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8" applyFont="1" applyFill="1"/>
    <xf numFmtId="170" fontId="31" fillId="4" borderId="0" xfId="8" applyFill="1"/>
    <xf numFmtId="170" fontId="31" fillId="4" borderId="12" xfId="8" applyFill="1" applyBorder="1"/>
    <xf numFmtId="170" fontId="31" fillId="4" borderId="24" xfId="8" applyFill="1" applyBorder="1"/>
    <xf numFmtId="170" fontId="31" fillId="4" borderId="36" xfId="8" applyFill="1" applyBorder="1"/>
    <xf numFmtId="170" fontId="31" fillId="4" borderId="13" xfId="8" applyFill="1" applyBorder="1"/>
    <xf numFmtId="170" fontId="31" fillId="4" borderId="26" xfId="8" applyFill="1" applyBorder="1"/>
    <xf numFmtId="170" fontId="31" fillId="4" borderId="29" xfId="8" applyFill="1" applyBorder="1"/>
    <xf numFmtId="170" fontId="31" fillId="4" borderId="13" xfId="8" applyFill="1" applyBorder="1" applyAlignment="1">
      <alignment horizontal="center"/>
    </xf>
    <xf numFmtId="170" fontId="31" fillId="4" borderId="15" xfId="8" applyFill="1" applyBorder="1"/>
    <xf numFmtId="170" fontId="31" fillId="4" borderId="15" xfId="8" applyFill="1" applyBorder="1" applyAlignment="1">
      <alignment horizontal="center"/>
    </xf>
    <xf numFmtId="170" fontId="29" fillId="4" borderId="13" xfId="8" applyFont="1" applyFill="1" applyBorder="1" applyAlignment="1">
      <alignment horizontal="center"/>
    </xf>
    <xf numFmtId="1" fontId="31" fillId="4" borderId="13" xfId="8" applyNumberFormat="1" applyFill="1" applyBorder="1" applyAlignment="1">
      <alignment horizontal="center"/>
    </xf>
    <xf numFmtId="176" fontId="31" fillId="4" borderId="13" xfId="8" applyNumberFormat="1" applyFill="1" applyBorder="1" applyAlignment="1">
      <alignment horizontal="center"/>
    </xf>
    <xf numFmtId="1" fontId="29" fillId="4" borderId="13" xfId="8" applyNumberFormat="1" applyFont="1" applyFill="1" applyBorder="1" applyAlignment="1">
      <alignment horizontal="center"/>
    </xf>
    <xf numFmtId="1" fontId="41" fillId="4" borderId="13" xfId="8" applyNumberFormat="1" applyFont="1" applyFill="1" applyBorder="1" applyAlignment="1">
      <alignment horizontal="center"/>
    </xf>
    <xf numFmtId="176" fontId="31" fillId="4" borderId="13" xfId="14" applyNumberFormat="1" applyFont="1" applyFill="1" applyBorder="1" applyAlignment="1">
      <alignment horizontal="center"/>
    </xf>
    <xf numFmtId="170" fontId="31" fillId="4" borderId="0" xfId="8" applyFill="1" applyAlignment="1">
      <alignment horizontal="center"/>
    </xf>
    <xf numFmtId="174" fontId="31" fillId="4" borderId="13" xfId="8" applyNumberFormat="1" applyFill="1" applyBorder="1" applyAlignment="1">
      <alignment horizontal="center"/>
    </xf>
    <xf numFmtId="174" fontId="31" fillId="4" borderId="0" xfId="8" applyNumberFormat="1" applyFill="1" applyAlignment="1">
      <alignment horizontal="center"/>
    </xf>
    <xf numFmtId="170" fontId="31" fillId="4" borderId="23" xfId="8" applyFill="1" applyBorder="1"/>
    <xf numFmtId="1" fontId="31" fillId="4" borderId="23" xfId="8"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4" applyNumberFormat="1" applyFill="1" applyAlignment="1"/>
    <xf numFmtId="170" fontId="31" fillId="4" borderId="0" xfId="4" applyFill="1" applyAlignment="1"/>
    <xf numFmtId="176" fontId="26" fillId="4" borderId="0" xfId="4" applyNumberFormat="1" applyFont="1" applyFill="1" applyAlignment="1"/>
    <xf numFmtId="176" fontId="27" fillId="4" borderId="0" xfId="4" applyNumberFormat="1" applyFont="1" applyFill="1" applyAlignment="1"/>
    <xf numFmtId="176" fontId="27" fillId="4" borderId="12" xfId="4" applyNumberFormat="1" applyFont="1" applyFill="1" applyBorder="1" applyAlignment="1">
      <alignment horizontal="fill"/>
    </xf>
    <xf numFmtId="176" fontId="27" fillId="4" borderId="23" xfId="4" applyNumberFormat="1" applyFont="1" applyFill="1" applyBorder="1" applyAlignment="1">
      <alignment horizontal="fill"/>
    </xf>
    <xf numFmtId="176" fontId="31" fillId="4" borderId="0" xfId="4" applyNumberFormat="1" applyFill="1">
      <alignment horizontal="center" wrapText="1"/>
    </xf>
    <xf numFmtId="176" fontId="27" fillId="4" borderId="13" xfId="4" applyNumberFormat="1" applyFont="1" applyFill="1" applyBorder="1" applyAlignment="1"/>
    <xf numFmtId="176" fontId="27" fillId="4" borderId="13" xfId="4" applyNumberFormat="1" applyFont="1" applyFill="1" applyBorder="1" applyAlignment="1">
      <alignment horizontal="center"/>
    </xf>
    <xf numFmtId="176" fontId="27" fillId="4" borderId="0" xfId="4" applyNumberFormat="1" applyFont="1" applyFill="1" applyAlignment="1">
      <alignment horizontal="fill"/>
    </xf>
    <xf numFmtId="176" fontId="27" fillId="4" borderId="36" xfId="4" applyNumberFormat="1" applyFont="1" applyFill="1" applyBorder="1" applyAlignment="1">
      <alignment horizontal="fill"/>
    </xf>
    <xf numFmtId="176" fontId="27" fillId="4" borderId="24" xfId="4" applyNumberFormat="1" applyFont="1" applyFill="1" applyBorder="1" applyAlignment="1">
      <alignment horizontal="fill"/>
    </xf>
    <xf numFmtId="176" fontId="27" fillId="4" borderId="25" xfId="4" applyNumberFormat="1" applyFont="1" applyFill="1" applyBorder="1" applyAlignment="1">
      <alignment horizontal="center"/>
    </xf>
    <xf numFmtId="176" fontId="27" fillId="4" borderId="15" xfId="4" applyNumberFormat="1" applyFont="1" applyFill="1" applyBorder="1" applyAlignment="1"/>
    <xf numFmtId="176" fontId="27" fillId="4" borderId="15" xfId="4" applyNumberFormat="1" applyFont="1" applyFill="1" applyBorder="1" applyAlignment="1">
      <alignment horizontal="center"/>
    </xf>
    <xf numFmtId="176" fontId="26" fillId="4" borderId="13" xfId="4" applyNumberFormat="1" applyFont="1" applyFill="1" applyBorder="1" applyAlignment="1">
      <alignment horizontal="center"/>
    </xf>
    <xf numFmtId="176" fontId="27" fillId="4" borderId="12" xfId="4" applyNumberFormat="1" applyFont="1" applyFill="1" applyBorder="1" applyAlignment="1">
      <alignment horizontal="center"/>
    </xf>
    <xf numFmtId="176" fontId="27" fillId="4" borderId="12" xfId="4" applyNumberFormat="1" applyFont="1" applyFill="1" applyBorder="1" applyAlignment="1"/>
    <xf numFmtId="176" fontId="27" fillId="4" borderId="13" xfId="4" applyNumberFormat="1" applyFont="1" applyFill="1" applyBorder="1" applyAlignment="1">
      <alignment horizontal="fill"/>
    </xf>
    <xf numFmtId="170" fontId="27" fillId="4" borderId="13" xfId="4" applyFont="1" applyFill="1" applyBorder="1" applyAlignment="1">
      <alignment horizontal="center"/>
    </xf>
    <xf numFmtId="176" fontId="55" fillId="4" borderId="13" xfId="4" applyNumberFormat="1" applyFont="1" applyFill="1" applyBorder="1" applyAlignment="1">
      <alignment horizontal="center"/>
    </xf>
    <xf numFmtId="167" fontId="31" fillId="4" borderId="0" xfId="1" applyFont="1" applyFill="1" applyAlignment="1"/>
    <xf numFmtId="170" fontId="31" fillId="4" borderId="15" xfId="4" applyFill="1" applyBorder="1" applyAlignment="1"/>
    <xf numFmtId="170" fontId="27" fillId="4" borderId="15" xfId="4" applyFont="1" applyFill="1" applyBorder="1" applyAlignment="1">
      <alignment horizontal="fill"/>
    </xf>
    <xf numFmtId="170" fontId="27" fillId="4" borderId="15" xfId="4" applyFont="1" applyFill="1" applyBorder="1" applyAlignment="1">
      <alignment horizontal="center"/>
    </xf>
    <xf numFmtId="170" fontId="31" fillId="4" borderId="0" xfId="4" applyFill="1" applyAlignment="1">
      <alignment horizontal="fill"/>
    </xf>
    <xf numFmtId="176" fontId="27" fillId="4" borderId="23" xfId="4" applyNumberFormat="1" applyFont="1" applyFill="1" applyBorder="1" applyAlignment="1"/>
    <xf numFmtId="176" fontId="29" fillId="4" borderId="0" xfId="4"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4" applyNumberFormat="1" applyFont="1" applyFill="1" applyAlignment="1">
      <alignment horizontal="center"/>
    </xf>
    <xf numFmtId="176" fontId="27" fillId="4" borderId="36" xfId="4" applyNumberFormat="1" applyFont="1" applyFill="1" applyBorder="1" applyAlignment="1">
      <alignment horizontal="center"/>
    </xf>
    <xf numFmtId="176" fontId="27" fillId="4" borderId="29" xfId="4" applyNumberFormat="1" applyFont="1" applyFill="1" applyBorder="1" applyAlignment="1"/>
    <xf numFmtId="176" fontId="27" fillId="4" borderId="42" xfId="4" applyNumberFormat="1" applyFont="1" applyFill="1" applyBorder="1" applyAlignment="1"/>
    <xf numFmtId="176" fontId="27" fillId="4" borderId="43" xfId="4" applyNumberFormat="1" applyFont="1" applyFill="1" applyBorder="1" applyAlignment="1"/>
    <xf numFmtId="176" fontId="27" fillId="4" borderId="44" xfId="4" applyNumberFormat="1" applyFont="1" applyFill="1" applyBorder="1" applyAlignment="1"/>
    <xf numFmtId="176" fontId="27" fillId="4" borderId="45" xfId="4" applyNumberFormat="1" applyFont="1" applyFill="1" applyBorder="1" applyAlignment="1"/>
    <xf numFmtId="176" fontId="27" fillId="4" borderId="42" xfId="4" applyNumberFormat="1" applyFont="1" applyFill="1" applyBorder="1" applyAlignment="1">
      <alignment horizontal="center"/>
    </xf>
    <xf numFmtId="176" fontId="27" fillId="4" borderId="5" xfId="4" applyNumberFormat="1" applyFont="1" applyFill="1" applyBorder="1" applyAlignment="1"/>
    <xf numFmtId="176" fontId="27" fillId="4" borderId="31" xfId="4" applyNumberFormat="1" applyFont="1" applyFill="1" applyBorder="1" applyAlignment="1"/>
    <xf numFmtId="176" fontId="27" fillId="4" borderId="27" xfId="4" applyNumberFormat="1" applyFont="1" applyFill="1" applyBorder="1" applyAlignment="1"/>
    <xf numFmtId="176" fontId="27" fillId="4" borderId="3" xfId="4" applyNumberFormat="1" applyFont="1" applyFill="1" applyBorder="1" applyAlignment="1"/>
    <xf numFmtId="176" fontId="27" fillId="4" borderId="14" xfId="4" applyNumberFormat="1" applyFont="1" applyFill="1" applyBorder="1" applyAlignment="1"/>
    <xf numFmtId="176" fontId="27" fillId="4" borderId="30" xfId="4" applyNumberFormat="1" applyFont="1" applyFill="1" applyBorder="1" applyAlignment="1"/>
    <xf numFmtId="176" fontId="26" fillId="4" borderId="4" xfId="4" applyNumberFormat="1" applyFont="1" applyFill="1" applyBorder="1" applyAlignment="1">
      <alignment horizontal="center"/>
    </xf>
    <xf numFmtId="176" fontId="27" fillId="4" borderId="4" xfId="4" applyNumberFormat="1" applyFont="1" applyFill="1" applyBorder="1" applyAlignment="1"/>
    <xf numFmtId="176" fontId="27" fillId="4" borderId="46" xfId="4" applyNumberFormat="1" applyFont="1" applyFill="1" applyBorder="1" applyAlignment="1"/>
    <xf numFmtId="176" fontId="27" fillId="4" borderId="18" xfId="4" applyNumberFormat="1" applyFont="1" applyFill="1" applyBorder="1" applyAlignment="1"/>
    <xf numFmtId="176" fontId="27" fillId="4" borderId="2" xfId="4" applyNumberFormat="1" applyFont="1" applyFill="1" applyBorder="1" applyAlignment="1"/>
    <xf numFmtId="176" fontId="27" fillId="4" borderId="4" xfId="4" applyNumberFormat="1" applyFont="1" applyFill="1" applyBorder="1" applyAlignment="1">
      <alignment horizontal="center"/>
    </xf>
    <xf numFmtId="176" fontId="27" fillId="4" borderId="28" xfId="4" applyNumberFormat="1" applyFont="1" applyFill="1" applyBorder="1" applyAlignment="1"/>
    <xf numFmtId="176" fontId="27" fillId="4" borderId="4" xfId="4" applyNumberFormat="1" applyFont="1" applyFill="1" applyBorder="1" applyAlignment="1">
      <alignment horizontal="fill"/>
    </xf>
    <xf numFmtId="176" fontId="27" fillId="4" borderId="28" xfId="4" applyNumberFormat="1" applyFont="1" applyFill="1" applyBorder="1" applyAlignment="1">
      <alignment horizontal="fill"/>
    </xf>
    <xf numFmtId="176" fontId="27" fillId="4" borderId="29" xfId="4" applyNumberFormat="1" applyFont="1" applyFill="1" applyBorder="1" applyAlignment="1">
      <alignment horizontal="fill"/>
    </xf>
    <xf numFmtId="176" fontId="27" fillId="4" borderId="25" xfId="4" applyNumberFormat="1" applyFont="1" applyFill="1" applyBorder="1" applyAlignment="1">
      <alignment horizontal="fill"/>
    </xf>
    <xf numFmtId="170" fontId="27" fillId="4" borderId="4" xfId="4" applyFont="1" applyFill="1" applyBorder="1" applyAlignment="1"/>
    <xf numFmtId="170" fontId="27" fillId="4" borderId="28" xfId="4" applyFont="1" applyFill="1" applyBorder="1" applyAlignment="1">
      <alignment horizontal="center"/>
    </xf>
    <xf numFmtId="170" fontId="27" fillId="4" borderId="29" xfId="4" applyFont="1" applyFill="1" applyBorder="1" applyAlignment="1">
      <alignment horizontal="center"/>
    </xf>
    <xf numFmtId="170" fontId="27" fillId="4" borderId="25" xfId="4" applyFont="1" applyFill="1" applyBorder="1" applyAlignment="1">
      <alignment horizontal="center"/>
    </xf>
    <xf numFmtId="170" fontId="27" fillId="4" borderId="18" xfId="4" applyFont="1" applyFill="1" applyBorder="1" applyAlignment="1">
      <alignment horizontal="center"/>
    </xf>
    <xf numFmtId="170" fontId="27" fillId="4" borderId="4" xfId="4" applyFont="1" applyFill="1" applyBorder="1" applyAlignment="1">
      <alignment horizontal="center"/>
    </xf>
    <xf numFmtId="1" fontId="26" fillId="4" borderId="2" xfId="4" applyNumberFormat="1" applyFont="1" applyFill="1" applyBorder="1" applyAlignment="1">
      <alignment horizontal="center"/>
    </xf>
    <xf numFmtId="170" fontId="27" fillId="4" borderId="2" xfId="4" applyFont="1" applyFill="1" applyBorder="1" applyAlignment="1">
      <alignment horizontal="center"/>
    </xf>
    <xf numFmtId="170" fontId="27" fillId="4" borderId="0" xfId="4" applyFont="1" applyFill="1" applyAlignment="1">
      <alignment horizontal="center"/>
    </xf>
    <xf numFmtId="176" fontId="55" fillId="4" borderId="4" xfId="4" applyNumberFormat="1" applyFont="1" applyFill="1" applyBorder="1" applyAlignment="1">
      <alignment horizontal="center"/>
    </xf>
    <xf numFmtId="176" fontId="27" fillId="4" borderId="17" xfId="4" applyNumberFormat="1" applyFont="1" applyFill="1" applyBorder="1" applyAlignment="1"/>
    <xf numFmtId="170" fontId="31" fillId="4" borderId="13" xfId="4" applyFill="1" applyBorder="1" applyAlignment="1">
      <alignment horizontal="center"/>
    </xf>
    <xf numFmtId="176" fontId="55" fillId="4" borderId="25" xfId="4" applyNumberFormat="1" applyFont="1" applyFill="1" applyBorder="1" applyAlignment="1">
      <alignment horizontal="center"/>
    </xf>
    <xf numFmtId="167" fontId="32" fillId="4" borderId="0" xfId="1" applyFont="1" applyFill="1" applyAlignment="1" applyProtection="1">
      <protection locked="0"/>
    </xf>
    <xf numFmtId="176" fontId="27" fillId="4" borderId="25" xfId="4" applyNumberFormat="1" applyFont="1" applyFill="1" applyBorder="1" applyAlignment="1"/>
    <xf numFmtId="176" fontId="31" fillId="4" borderId="15" xfId="4" applyNumberFormat="1" applyFill="1" applyBorder="1">
      <alignment horizontal="center" wrapText="1"/>
    </xf>
    <xf numFmtId="176" fontId="31" fillId="4" borderId="15" xfId="4" applyNumberFormat="1" applyFill="1" applyBorder="1" applyAlignment="1"/>
    <xf numFmtId="170" fontId="31" fillId="0" borderId="0" xfId="0" applyNumberFormat="1" applyFont="1" applyProtection="1">
      <protection locked="0"/>
    </xf>
    <xf numFmtId="170" fontId="29" fillId="0" borderId="0" xfId="10"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4" applyFont="1" applyFill="1" applyAlignment="1"/>
    <xf numFmtId="176" fontId="31" fillId="4" borderId="0" xfId="4" applyNumberFormat="1" applyFill="1" applyAlignment="1" applyProtection="1">
      <protection locked="0"/>
    </xf>
    <xf numFmtId="176" fontId="31" fillId="4" borderId="12" xfId="4" applyNumberFormat="1" applyFill="1" applyBorder="1" applyAlignment="1">
      <alignment horizontal="fill"/>
    </xf>
    <xf numFmtId="176" fontId="31" fillId="4" borderId="12" xfId="4" applyNumberFormat="1" applyFill="1" applyBorder="1" applyAlignment="1" applyProtection="1">
      <alignment horizontal="fill"/>
      <protection locked="0"/>
    </xf>
    <xf numFmtId="176" fontId="31" fillId="4" borderId="23" xfId="4" applyNumberFormat="1" applyFill="1" applyBorder="1" applyAlignment="1" applyProtection="1">
      <alignment horizontal="fill"/>
      <protection locked="0"/>
    </xf>
    <xf numFmtId="176" fontId="31" fillId="4" borderId="23" xfId="4" applyNumberFormat="1" applyFill="1" applyBorder="1" applyAlignment="1">
      <alignment horizontal="fill"/>
    </xf>
    <xf numFmtId="176" fontId="31" fillId="4" borderId="24" xfId="4" applyNumberFormat="1" applyFill="1" applyBorder="1" applyAlignment="1" applyProtection="1">
      <alignment horizontal="fill"/>
      <protection locked="0"/>
    </xf>
    <xf numFmtId="176" fontId="31" fillId="4" borderId="27" xfId="4" applyNumberFormat="1" applyFill="1" applyBorder="1" applyAlignment="1">
      <alignment horizontal="fill"/>
    </xf>
    <xf numFmtId="170" fontId="31" fillId="4" borderId="0" xfId="4" applyFill="1">
      <alignment horizontal="center" wrapText="1"/>
    </xf>
    <xf numFmtId="176" fontId="31" fillId="4" borderId="13" xfId="4" applyNumberFormat="1" applyFill="1" applyBorder="1" applyAlignment="1">
      <alignment horizontal="fill"/>
    </xf>
    <xf numFmtId="176" fontId="31" fillId="4" borderId="13" xfId="4" applyNumberFormat="1" applyFill="1" applyBorder="1" applyAlignment="1" applyProtection="1">
      <alignment horizontal="fill"/>
      <protection locked="0"/>
    </xf>
    <xf numFmtId="176" fontId="31" fillId="4" borderId="0" xfId="4" applyNumberFormat="1" applyFill="1" applyAlignment="1" applyProtection="1">
      <alignment horizontal="fill"/>
      <protection locked="0"/>
    </xf>
    <xf numFmtId="176" fontId="31" fillId="4" borderId="0" xfId="4" applyNumberFormat="1" applyFill="1" applyAlignment="1" applyProtection="1">
      <alignment horizontal="left"/>
      <protection locked="0"/>
    </xf>
    <xf numFmtId="176" fontId="31" fillId="4" borderId="25" xfId="4" applyNumberFormat="1" applyFill="1" applyBorder="1" applyAlignment="1" applyProtection="1">
      <alignment horizontal="fill"/>
      <protection locked="0"/>
    </xf>
    <xf numFmtId="176" fontId="31" fillId="4" borderId="18" xfId="4" applyNumberFormat="1" applyFill="1" applyBorder="1" applyAlignment="1">
      <alignment horizontal="fill"/>
    </xf>
    <xf numFmtId="176" fontId="31" fillId="4" borderId="0" xfId="4" applyNumberFormat="1" applyFill="1" applyAlignment="1">
      <alignment horizontal="center"/>
    </xf>
    <xf numFmtId="176" fontId="31" fillId="4" borderId="47" xfId="4" applyNumberFormat="1" applyFill="1" applyBorder="1" applyAlignment="1" applyProtection="1">
      <alignment horizontal="fill"/>
      <protection locked="0"/>
    </xf>
    <xf numFmtId="176" fontId="31" fillId="4" borderId="5" xfId="4" applyNumberFormat="1" applyFill="1" applyBorder="1" applyAlignment="1">
      <alignment horizontal="fill"/>
    </xf>
    <xf numFmtId="176" fontId="31" fillId="4" borderId="13" xfId="4" applyNumberFormat="1" applyFill="1" applyBorder="1" applyAlignment="1"/>
    <xf numFmtId="176" fontId="31" fillId="4" borderId="13" xfId="4" applyNumberFormat="1" applyFill="1" applyBorder="1" applyAlignment="1" applyProtection="1">
      <alignment horizontal="center"/>
      <protection locked="0"/>
    </xf>
    <xf numFmtId="176" fontId="31" fillId="4" borderId="13" xfId="4" applyNumberFormat="1" applyFill="1" applyBorder="1" applyAlignment="1">
      <alignment horizontal="center"/>
    </xf>
    <xf numFmtId="176" fontId="31" fillId="4" borderId="18" xfId="4" applyNumberFormat="1" applyFill="1" applyBorder="1" applyAlignment="1" applyProtection="1">
      <alignment horizontal="center"/>
      <protection locked="0"/>
    </xf>
    <xf numFmtId="176" fontId="31" fillId="4" borderId="4" xfId="4" applyNumberFormat="1" applyFill="1" applyBorder="1" applyAlignment="1">
      <alignment horizontal="center"/>
    </xf>
    <xf numFmtId="170" fontId="31" fillId="4" borderId="13" xfId="4" applyFill="1" applyBorder="1" applyAlignment="1" applyProtection="1">
      <protection locked="0"/>
    </xf>
    <xf numFmtId="176" fontId="31" fillId="4" borderId="29" xfId="4" applyNumberFormat="1" applyFill="1" applyBorder="1" applyAlignment="1" applyProtection="1">
      <alignment horizontal="center"/>
      <protection locked="0"/>
    </xf>
    <xf numFmtId="176" fontId="31" fillId="4" borderId="17" xfId="4" applyNumberFormat="1" applyFill="1" applyBorder="1" applyAlignment="1">
      <alignment horizontal="center"/>
    </xf>
    <xf numFmtId="170" fontId="31" fillId="4" borderId="13" xfId="4" applyFill="1" applyBorder="1" applyAlignment="1" applyProtection="1">
      <alignment horizontal="center"/>
      <protection locked="0"/>
    </xf>
    <xf numFmtId="176" fontId="31" fillId="4" borderId="25" xfId="4" applyNumberFormat="1" applyFill="1" applyBorder="1" applyAlignment="1" applyProtection="1">
      <alignment horizontal="center"/>
      <protection locked="0"/>
    </xf>
    <xf numFmtId="176" fontId="31" fillId="4" borderId="42" xfId="4" applyNumberFormat="1" applyFill="1" applyBorder="1" applyAlignment="1">
      <alignment horizontal="fill"/>
    </xf>
    <xf numFmtId="176" fontId="31" fillId="4" borderId="42" xfId="4" applyNumberFormat="1" applyFill="1" applyBorder="1" applyAlignment="1" applyProtection="1">
      <alignment horizontal="center"/>
      <protection locked="0"/>
    </xf>
    <xf numFmtId="176" fontId="31" fillId="4" borderId="42" xfId="4" applyNumberFormat="1" applyFill="1" applyBorder="1" applyAlignment="1">
      <alignment horizontal="center"/>
    </xf>
    <xf numFmtId="176" fontId="31" fillId="4" borderId="48" xfId="4" applyNumberFormat="1" applyFill="1" applyBorder="1" applyAlignment="1">
      <alignment horizontal="center"/>
    </xf>
    <xf numFmtId="176" fontId="31" fillId="4" borderId="13" xfId="4" applyNumberFormat="1" applyFill="1" applyBorder="1" applyAlignment="1" applyProtection="1">
      <protection locked="0"/>
    </xf>
    <xf numFmtId="176" fontId="31" fillId="4" borderId="49" xfId="4" applyNumberFormat="1" applyFill="1" applyBorder="1" applyAlignment="1"/>
    <xf numFmtId="176" fontId="29" fillId="4" borderId="13" xfId="4" applyNumberFormat="1" applyFont="1" applyFill="1" applyBorder="1" applyAlignment="1">
      <alignment horizontal="center"/>
    </xf>
    <xf numFmtId="176" fontId="31" fillId="4" borderId="17" xfId="4" applyNumberFormat="1" applyFill="1" applyBorder="1" applyAlignment="1"/>
    <xf numFmtId="176" fontId="31" fillId="4" borderId="29" xfId="4" applyNumberFormat="1" applyFill="1" applyBorder="1" applyAlignment="1" applyProtection="1">
      <protection locked="0"/>
    </xf>
    <xf numFmtId="170" fontId="31" fillId="4" borderId="0" xfId="4" applyFill="1" applyAlignment="1">
      <alignment horizontal="center"/>
    </xf>
    <xf numFmtId="170" fontId="31" fillId="4" borderId="17" xfId="4" applyFill="1" applyBorder="1" applyAlignment="1">
      <alignment horizontal="center"/>
    </xf>
    <xf numFmtId="170" fontId="31" fillId="4" borderId="8" xfId="4" applyFill="1" applyBorder="1" applyAlignment="1">
      <alignment horizontal="center"/>
    </xf>
    <xf numFmtId="170" fontId="31" fillId="4" borderId="29" xfId="4" applyFill="1" applyBorder="1" applyAlignment="1" applyProtection="1">
      <alignment horizontal="center"/>
      <protection locked="0"/>
    </xf>
    <xf numFmtId="170" fontId="31" fillId="4" borderId="50" xfId="4" applyFill="1" applyBorder="1" applyAlignment="1">
      <alignment horizontal="center"/>
    </xf>
    <xf numFmtId="176" fontId="41" fillId="4" borderId="13" xfId="4" applyNumberFormat="1" applyFont="1" applyFill="1" applyBorder="1" applyAlignment="1">
      <alignment horizontal="center"/>
    </xf>
    <xf numFmtId="170" fontId="31" fillId="4" borderId="0" xfId="4" applyFill="1" applyAlignment="1" applyProtection="1">
      <protection locked="0"/>
    </xf>
    <xf numFmtId="170" fontId="31" fillId="4" borderId="51" xfId="4" applyFill="1" applyBorder="1" applyAlignment="1" applyProtection="1">
      <alignment horizontal="center"/>
      <protection locked="0"/>
    </xf>
    <xf numFmtId="176" fontId="41" fillId="4" borderId="13" xfId="4" applyNumberFormat="1" applyFont="1" applyFill="1" applyBorder="1" applyAlignment="1"/>
    <xf numFmtId="174" fontId="31" fillId="4" borderId="13" xfId="4" applyNumberFormat="1" applyFill="1" applyBorder="1" applyAlignment="1">
      <alignment horizontal="center"/>
    </xf>
    <xf numFmtId="174" fontId="31" fillId="4" borderId="13" xfId="4" applyNumberFormat="1" applyFill="1" applyBorder="1" applyAlignment="1" applyProtection="1">
      <alignment horizontal="center"/>
      <protection locked="0"/>
    </xf>
    <xf numFmtId="174" fontId="31" fillId="4" borderId="17" xfId="4" applyNumberFormat="1" applyFill="1" applyBorder="1" applyAlignment="1">
      <alignment horizontal="center"/>
    </xf>
    <xf numFmtId="170" fontId="31" fillId="4" borderId="15" xfId="4" applyFill="1" applyBorder="1" applyAlignment="1" applyProtection="1">
      <alignment horizontal="center"/>
      <protection locked="0"/>
    </xf>
    <xf numFmtId="170" fontId="31" fillId="4" borderId="15" xfId="4" applyFill="1" applyBorder="1" applyAlignment="1">
      <alignment horizontal="center"/>
    </xf>
    <xf numFmtId="170" fontId="31" fillId="4" borderId="34" xfId="4" applyFill="1" applyBorder="1" applyAlignment="1">
      <alignment horizontal="center"/>
    </xf>
    <xf numFmtId="176" fontId="31" fillId="4" borderId="0" xfId="4" applyNumberFormat="1" applyFill="1" applyAlignment="1">
      <alignment horizontal="fill"/>
    </xf>
    <xf numFmtId="170" fontId="31" fillId="4" borderId="0" xfId="4" applyFill="1" applyAlignment="1" applyProtection="1">
      <alignment horizontal="fill"/>
      <protection locked="0"/>
    </xf>
    <xf numFmtId="170" fontId="31" fillId="4" borderId="0" xfId="4" applyFill="1" applyAlignment="1" applyProtection="1">
      <alignment horizontal="center"/>
      <protection locked="0"/>
    </xf>
    <xf numFmtId="170" fontId="31" fillId="4" borderId="0" xfId="4" applyFill="1" applyAlignment="1" applyProtection="1">
      <alignment horizontal="left"/>
      <protection locked="0"/>
    </xf>
    <xf numFmtId="170" fontId="31" fillId="4" borderId="52" xfId="4" applyFill="1" applyBorder="1" applyAlignment="1" applyProtection="1">
      <alignment horizontal="center"/>
      <protection locked="0"/>
    </xf>
    <xf numFmtId="170" fontId="31" fillId="4" borderId="53" xfId="4" applyFill="1" applyBorder="1" applyAlignment="1" applyProtection="1">
      <alignment horizontal="center"/>
      <protection locked="0"/>
    </xf>
    <xf numFmtId="170" fontId="31" fillId="4" borderId="53" xfId="4" applyFill="1" applyBorder="1" applyAlignment="1">
      <alignment horizontal="center"/>
    </xf>
    <xf numFmtId="170" fontId="31" fillId="4" borderId="36" xfId="4" applyFill="1" applyBorder="1" applyAlignment="1" applyProtection="1">
      <alignment horizontal="center"/>
      <protection locked="0"/>
    </xf>
    <xf numFmtId="170" fontId="31" fillId="4" borderId="17" xfId="4" applyFill="1" applyBorder="1" applyAlignment="1" applyProtection="1">
      <alignment horizontal="center"/>
      <protection locked="0"/>
    </xf>
    <xf numFmtId="170" fontId="31" fillId="4" borderId="4" xfId="4" applyFill="1" applyBorder="1" applyAlignment="1" applyProtection="1">
      <alignment horizontal="center"/>
      <protection locked="0"/>
    </xf>
    <xf numFmtId="170" fontId="31" fillId="4" borderId="4" xfId="4" applyFill="1" applyBorder="1" applyAlignment="1">
      <alignment horizontal="center"/>
    </xf>
    <xf numFmtId="170" fontId="31" fillId="4" borderId="13" xfId="4" applyFill="1" applyBorder="1" applyAlignment="1"/>
    <xf numFmtId="174" fontId="31" fillId="4" borderId="13" xfId="4" applyNumberFormat="1" applyFill="1" applyBorder="1" applyAlignment="1"/>
    <xf numFmtId="176" fontId="31" fillId="4" borderId="25" xfId="4" applyNumberFormat="1" applyFill="1" applyBorder="1" applyAlignment="1"/>
    <xf numFmtId="176" fontId="41" fillId="4" borderId="0" xfId="4" applyNumberFormat="1" applyFont="1" applyFill="1" applyAlignment="1">
      <alignment horizontal="center"/>
    </xf>
    <xf numFmtId="176" fontId="31" fillId="4" borderId="2" xfId="4" applyNumberFormat="1" applyFill="1" applyBorder="1" applyAlignment="1"/>
    <xf numFmtId="176" fontId="31" fillId="4" borderId="21" xfId="4" applyNumberFormat="1" applyFill="1" applyBorder="1" applyAlignment="1"/>
    <xf numFmtId="176" fontId="31" fillId="4" borderId="1" xfId="4" applyNumberFormat="1" applyFill="1" applyBorder="1" applyAlignment="1"/>
    <xf numFmtId="176" fontId="31" fillId="4" borderId="28" xfId="4" applyNumberFormat="1" applyFill="1" applyBorder="1" applyAlignment="1"/>
    <xf numFmtId="170" fontId="27" fillId="4" borderId="0" xfId="4" applyFont="1" applyFill="1" applyAlignment="1" applyProtection="1">
      <alignment horizontal="fill"/>
      <protection locked="0"/>
    </xf>
    <xf numFmtId="170" fontId="27" fillId="4" borderId="0" xfId="4" applyFont="1" applyFill="1" applyAlignment="1"/>
    <xf numFmtId="170" fontId="27" fillId="4" borderId="0" xfId="4" applyFont="1" applyFill="1" applyAlignment="1">
      <alignment horizontal="fill"/>
    </xf>
    <xf numFmtId="170" fontId="27" fillId="4" borderId="0" xfId="4" applyFont="1" applyFill="1" applyAlignment="1" applyProtection="1">
      <protection locked="0"/>
    </xf>
    <xf numFmtId="176" fontId="31" fillId="4" borderId="5" xfId="4" applyNumberFormat="1" applyFill="1" applyBorder="1" applyAlignment="1"/>
    <xf numFmtId="170" fontId="31" fillId="4" borderId="1" xfId="4" applyFill="1" applyBorder="1" applyAlignment="1" applyProtection="1">
      <alignment horizontal="center"/>
      <protection locked="0"/>
    </xf>
    <xf numFmtId="170" fontId="31" fillId="4" borderId="1" xfId="4" applyFill="1" applyBorder="1" applyAlignment="1">
      <alignment horizontal="center"/>
    </xf>
    <xf numFmtId="170" fontId="31" fillId="4" borderId="3" xfId="4" applyFill="1" applyBorder="1" applyAlignment="1" applyProtection="1">
      <alignment horizontal="center"/>
      <protection locked="0"/>
    </xf>
    <xf numFmtId="170" fontId="31" fillId="4" borderId="27" xfId="4" applyFill="1" applyBorder="1" applyAlignment="1" applyProtection="1">
      <alignment horizontal="center"/>
      <protection locked="0"/>
    </xf>
    <xf numFmtId="170" fontId="31" fillId="4" borderId="5" xfId="4" applyFill="1" applyBorder="1" applyAlignment="1" applyProtection="1">
      <alignment horizontal="center"/>
      <protection locked="0"/>
    </xf>
    <xf numFmtId="170" fontId="31" fillId="4" borderId="5" xfId="4" applyFill="1" applyBorder="1" applyAlignment="1">
      <alignment horizontal="center"/>
    </xf>
    <xf numFmtId="176" fontId="31" fillId="4" borderId="4" xfId="4" applyNumberFormat="1" applyFill="1" applyBorder="1" applyAlignment="1"/>
    <xf numFmtId="170" fontId="31" fillId="4" borderId="2" xfId="4" applyFill="1" applyBorder="1" applyAlignment="1" applyProtection="1">
      <alignment horizontal="left"/>
      <protection locked="0"/>
    </xf>
    <xf numFmtId="170" fontId="31" fillId="4" borderId="18" xfId="4" applyFill="1" applyBorder="1" applyAlignment="1" applyProtection="1">
      <alignment horizontal="center"/>
      <protection locked="0"/>
    </xf>
    <xf numFmtId="170" fontId="31" fillId="4" borderId="2" xfId="4" applyFill="1" applyBorder="1" applyAlignment="1" applyProtection="1">
      <alignment horizontal="center"/>
      <protection locked="0"/>
    </xf>
    <xf numFmtId="176" fontId="31" fillId="4" borderId="3" xfId="4" applyNumberFormat="1" applyFill="1" applyBorder="1" applyAlignment="1"/>
    <xf numFmtId="176" fontId="31" fillId="4" borderId="2" xfId="4" applyNumberFormat="1" applyFill="1" applyBorder="1" applyAlignment="1">
      <alignment horizontal="center"/>
    </xf>
    <xf numFmtId="176" fontId="31" fillId="4" borderId="25" xfId="4" applyNumberFormat="1" applyFill="1" applyBorder="1" applyAlignment="1">
      <alignment horizontal="center"/>
    </xf>
    <xf numFmtId="176" fontId="31" fillId="4" borderId="26" xfId="4" applyNumberFormat="1" applyFill="1" applyBorder="1" applyAlignment="1">
      <alignment horizontal="fill"/>
    </xf>
    <xf numFmtId="170" fontId="31" fillId="4" borderId="9" xfId="4" applyFill="1" applyBorder="1" applyAlignment="1" applyProtection="1">
      <alignment horizontal="center"/>
      <protection locked="0"/>
    </xf>
    <xf numFmtId="176" fontId="31" fillId="4" borderId="24" xfId="4" applyNumberFormat="1" applyFill="1" applyBorder="1" applyAlignment="1">
      <alignment horizontal="fill"/>
    </xf>
    <xf numFmtId="170" fontId="31" fillId="4" borderId="30" xfId="4" applyFill="1" applyBorder="1" applyAlignment="1" applyProtection="1">
      <alignment horizontal="center"/>
      <protection locked="0"/>
    </xf>
    <xf numFmtId="170" fontId="31" fillId="4" borderId="49" xfId="4" applyFill="1" applyBorder="1" applyAlignment="1" applyProtection="1">
      <alignment horizontal="center"/>
      <protection locked="0"/>
    </xf>
    <xf numFmtId="176" fontId="29" fillId="4" borderId="25" xfId="4" applyNumberFormat="1" applyFont="1" applyFill="1" applyBorder="1" applyAlignment="1">
      <alignment horizontal="center"/>
    </xf>
    <xf numFmtId="176" fontId="31" fillId="4" borderId="25" xfId="4" applyNumberFormat="1" applyFill="1" applyBorder="1" applyAlignment="1">
      <alignment horizontal="fill"/>
    </xf>
    <xf numFmtId="176" fontId="41" fillId="4" borderId="25" xfId="4" applyNumberFormat="1" applyFont="1" applyFill="1" applyBorder="1" applyAlignment="1">
      <alignment horizontal="center"/>
    </xf>
    <xf numFmtId="170" fontId="31" fillId="4" borderId="25" xfId="4" applyFill="1" applyBorder="1" applyAlignment="1"/>
    <xf numFmtId="176" fontId="41" fillId="4" borderId="2" xfId="4" applyNumberFormat="1" applyFont="1" applyFill="1" applyBorder="1" applyAlignment="1">
      <alignment horizontal="center"/>
    </xf>
    <xf numFmtId="170" fontId="31" fillId="4" borderId="29" xfId="4" applyFill="1" applyBorder="1" applyAlignment="1">
      <alignment horizontal="center"/>
    </xf>
    <xf numFmtId="176" fontId="41" fillId="4" borderId="28" xfId="4" applyNumberFormat="1" applyFont="1" applyFill="1" applyBorder="1" applyAlignment="1">
      <alignment horizontal="center"/>
    </xf>
    <xf numFmtId="170" fontId="31" fillId="4" borderId="25" xfId="4" applyFill="1" applyBorder="1" applyAlignment="1">
      <alignment horizontal="center"/>
    </xf>
    <xf numFmtId="178" fontId="31" fillId="4" borderId="13" xfId="4" applyNumberFormat="1" applyFill="1" applyBorder="1" applyAlignment="1" applyProtection="1">
      <alignment horizontal="center"/>
      <protection locked="0"/>
    </xf>
    <xf numFmtId="178" fontId="31" fillId="4" borderId="13" xfId="4" applyNumberFormat="1" applyFill="1" applyBorder="1" applyAlignment="1">
      <alignment horizontal="center"/>
    </xf>
    <xf numFmtId="176" fontId="31" fillId="4" borderId="32" xfId="4" applyNumberFormat="1" applyFill="1" applyBorder="1" applyAlignment="1"/>
    <xf numFmtId="170" fontId="31" fillId="4" borderId="42" xfId="4" applyFill="1" applyBorder="1" applyAlignment="1" applyProtection="1">
      <alignment horizontal="center"/>
      <protection locked="0"/>
    </xf>
    <xf numFmtId="170" fontId="31" fillId="4" borderId="42" xfId="4" applyFill="1" applyBorder="1" applyAlignment="1">
      <alignment horizontal="center"/>
    </xf>
    <xf numFmtId="167" fontId="38" fillId="4" borderId="0" xfId="1" applyFont="1" applyFill="1" applyAlignment="1" applyProtection="1">
      <protection locked="0"/>
    </xf>
    <xf numFmtId="176" fontId="41" fillId="4" borderId="31" xfId="4" applyNumberFormat="1" applyFont="1" applyFill="1" applyBorder="1" applyAlignment="1">
      <alignment horizontal="center"/>
    </xf>
    <xf numFmtId="170" fontId="31" fillId="4" borderId="14" xfId="4" applyFill="1" applyBorder="1" applyAlignment="1" applyProtection="1">
      <alignment horizontal="center"/>
      <protection locked="0"/>
    </xf>
    <xf numFmtId="170" fontId="31" fillId="4" borderId="14" xfId="4" applyFill="1" applyBorder="1" applyAlignment="1">
      <alignment horizontal="center"/>
    </xf>
    <xf numFmtId="174" fontId="38" fillId="4" borderId="0" xfId="0" applyNumberFormat="1" applyFont="1" applyFill="1" applyProtection="1">
      <protection locked="0"/>
    </xf>
    <xf numFmtId="174" fontId="31" fillId="4" borderId="42" xfId="4" applyNumberFormat="1" applyFill="1" applyBorder="1" applyAlignment="1" applyProtection="1">
      <alignment horizontal="center"/>
      <protection locked="0"/>
    </xf>
    <xf numFmtId="174" fontId="31" fillId="4" borderId="42" xfId="4"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7"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6"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3"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1" applyNumberFormat="1" applyFont="1" applyFill="1" applyBorder="1" applyAlignment="1">
      <alignment horizontal="center"/>
    </xf>
    <xf numFmtId="174" fontId="64" fillId="3" borderId="13" xfId="7"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10"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5"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1" applyNumberFormat="1" applyFont="1" applyFill="1" applyAlignment="1">
      <alignment horizontal="center"/>
    </xf>
    <xf numFmtId="170" fontId="46" fillId="3" borderId="25" xfId="11" applyNumberFormat="1" applyFont="1" applyFill="1" applyBorder="1" applyAlignment="1">
      <alignment horizontal="center"/>
    </xf>
    <xf numFmtId="170" fontId="46" fillId="3" borderId="29" xfId="11"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4" applyNumberFormat="1" applyFont="1" applyFill="1" applyBorder="1" applyAlignment="1">
      <alignment horizontal="center"/>
    </xf>
    <xf numFmtId="170" fontId="29" fillId="3" borderId="0" xfId="10"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9"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4" applyFont="1" applyAlignment="1"/>
    <xf numFmtId="176" fontId="64" fillId="0" borderId="0" xfId="4" applyNumberFormat="1" applyFont="1" applyAlignment="1" applyProtection="1">
      <protection locked="0"/>
    </xf>
    <xf numFmtId="176" fontId="53" fillId="0" borderId="0" xfId="4"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9" applyNumberFormat="1" applyBorder="1"/>
    <xf numFmtId="10" fontId="42" fillId="0" borderId="60" xfId="9" applyBorder="1"/>
    <xf numFmtId="2" fontId="42" fillId="0" borderId="61" xfId="9" applyNumberFormat="1" applyBorder="1"/>
    <xf numFmtId="10" fontId="42" fillId="0" borderId="61" xfId="9" applyBorder="1"/>
    <xf numFmtId="2" fontId="42" fillId="0" borderId="62" xfId="9" applyNumberFormat="1" applyBorder="1"/>
    <xf numFmtId="10" fontId="42" fillId="0" borderId="62" xfId="9"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9"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1" applyFill="1"/>
    <xf numFmtId="176" fontId="64" fillId="6" borderId="0" xfId="11" applyFont="1" applyFill="1" applyAlignment="1">
      <alignment horizontal="left"/>
    </xf>
    <xf numFmtId="176" fontId="53" fillId="6" borderId="0" xfId="11" applyFont="1" applyFill="1"/>
    <xf numFmtId="176" fontId="46" fillId="6" borderId="0" xfId="11" applyFont="1" applyFill="1"/>
    <xf numFmtId="176" fontId="68" fillId="6" borderId="12" xfId="11" applyFont="1" applyFill="1" applyBorder="1"/>
    <xf numFmtId="176" fontId="68" fillId="6" borderId="24" xfId="11" applyFont="1" applyFill="1" applyBorder="1"/>
    <xf numFmtId="176" fontId="68" fillId="6" borderId="23" xfId="11" applyFont="1" applyFill="1" applyBorder="1"/>
    <xf numFmtId="176" fontId="68" fillId="6" borderId="36" xfId="11" applyFont="1" applyFill="1" applyBorder="1"/>
    <xf numFmtId="176" fontId="68" fillId="6" borderId="0" xfId="11" applyFont="1" applyFill="1"/>
    <xf numFmtId="176" fontId="68" fillId="6" borderId="13" xfId="11" applyFont="1" applyFill="1" applyBorder="1"/>
    <xf numFmtId="176" fontId="68" fillId="6" borderId="13" xfId="11" applyFont="1" applyFill="1" applyBorder="1" applyAlignment="1">
      <alignment horizontal="center"/>
    </xf>
    <xf numFmtId="176" fontId="68" fillId="6" borderId="25" xfId="11" applyFont="1" applyFill="1" applyBorder="1"/>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8" fillId="6" borderId="29" xfId="11" applyFont="1" applyFill="1" applyBorder="1"/>
    <xf numFmtId="176" fontId="68" fillId="6" borderId="25" xfId="11" applyFont="1" applyFill="1" applyBorder="1" applyAlignment="1">
      <alignment horizontal="left"/>
    </xf>
    <xf numFmtId="176" fontId="68" fillId="6" borderId="22" xfId="11" applyFont="1" applyFill="1" applyBorder="1" applyAlignment="1">
      <alignment horizontal="center"/>
    </xf>
    <xf numFmtId="176" fontId="68" fillId="6" borderId="12" xfId="11" applyFont="1" applyFill="1" applyBorder="1" applyAlignment="1">
      <alignment horizontal="center"/>
    </xf>
    <xf numFmtId="170" fontId="69" fillId="6" borderId="13" xfId="11" applyNumberFormat="1" applyFont="1" applyFill="1" applyBorder="1" applyAlignment="1">
      <alignment horizontal="center"/>
    </xf>
    <xf numFmtId="170" fontId="68" fillId="6" borderId="15" xfId="11" applyNumberFormat="1" applyFont="1" applyFill="1" applyBorder="1" applyAlignment="1">
      <alignment horizontal="center"/>
    </xf>
    <xf numFmtId="1" fontId="68" fillId="6" borderId="15" xfId="11" applyNumberFormat="1" applyFont="1" applyFill="1" applyBorder="1" applyAlignment="1">
      <alignment horizontal="right"/>
    </xf>
    <xf numFmtId="170" fontId="68" fillId="6" borderId="15" xfId="11" applyNumberFormat="1" applyFont="1" applyFill="1" applyBorder="1" applyAlignment="1">
      <alignment horizontal="right"/>
    </xf>
    <xf numFmtId="176" fontId="68" fillId="6" borderId="15" xfId="11" applyFont="1" applyFill="1" applyBorder="1"/>
    <xf numFmtId="170" fontId="68" fillId="6" borderId="13" xfId="11" applyNumberFormat="1" applyFont="1" applyFill="1" applyBorder="1" applyAlignment="1">
      <alignment horizontal="left"/>
    </xf>
    <xf numFmtId="1" fontId="68" fillId="6" borderId="13" xfId="11" applyNumberFormat="1" applyFont="1" applyFill="1" applyBorder="1" applyAlignment="1">
      <alignment horizontal="right"/>
    </xf>
    <xf numFmtId="170" fontId="68" fillId="6" borderId="13" xfId="11" applyNumberFormat="1" applyFont="1" applyFill="1" applyBorder="1" applyAlignment="1">
      <alignment horizontal="right"/>
    </xf>
    <xf numFmtId="1" fontId="68" fillId="6" borderId="13" xfId="11" applyNumberFormat="1" applyFont="1" applyFill="1" applyBorder="1" applyAlignment="1">
      <alignment horizontal="center"/>
    </xf>
    <xf numFmtId="170" fontId="68" fillId="6" borderId="13" xfId="11" applyNumberFormat="1" applyFont="1" applyFill="1" applyBorder="1" applyAlignment="1">
      <alignment horizontal="center"/>
    </xf>
    <xf numFmtId="170" fontId="68" fillId="6" borderId="13" xfId="11" applyNumberFormat="1" applyFont="1" applyFill="1" applyBorder="1"/>
    <xf numFmtId="176" fontId="69" fillId="6" borderId="13" xfId="11" applyFont="1" applyFill="1" applyBorder="1" applyAlignment="1">
      <alignment horizontal="center"/>
    </xf>
    <xf numFmtId="176" fontId="31" fillId="6" borderId="0" xfId="11" applyFill="1" applyAlignment="1">
      <alignment horizontal="center"/>
    </xf>
    <xf numFmtId="1" fontId="69" fillId="6" borderId="13" xfId="11" applyNumberFormat="1" applyFont="1" applyFill="1" applyBorder="1" applyAlignment="1">
      <alignment horizontal="center"/>
    </xf>
    <xf numFmtId="170" fontId="68" fillId="6" borderId="29" xfId="11" applyNumberFormat="1" applyFont="1" applyFill="1" applyBorder="1" applyAlignment="1">
      <alignment horizontal="center"/>
    </xf>
    <xf numFmtId="170" fontId="68" fillId="6" borderId="0" xfId="11" applyNumberFormat="1" applyFont="1" applyFill="1" applyAlignment="1">
      <alignment horizontal="center"/>
    </xf>
    <xf numFmtId="174" fontId="68" fillId="6" borderId="0" xfId="11" applyNumberFormat="1" applyFont="1" applyFill="1" applyAlignment="1">
      <alignment horizontal="center"/>
    </xf>
    <xf numFmtId="174" fontId="68" fillId="6" borderId="13" xfId="11" applyNumberFormat="1" applyFont="1" applyFill="1" applyBorder="1" applyAlignment="1">
      <alignment horizontal="center"/>
    </xf>
    <xf numFmtId="174" fontId="68" fillId="6" borderId="29" xfId="11"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1" applyNumberFormat="1" applyFont="1" applyFill="1" applyBorder="1"/>
    <xf numFmtId="176" fontId="68" fillId="6" borderId="26" xfId="11" applyFont="1" applyFill="1" applyBorder="1"/>
    <xf numFmtId="176" fontId="68" fillId="6" borderId="37" xfId="11" applyFont="1" applyFill="1" applyBorder="1"/>
    <xf numFmtId="170" fontId="68" fillId="6" borderId="0" xfId="11" applyNumberFormat="1" applyFont="1" applyFill="1"/>
    <xf numFmtId="176" fontId="29" fillId="6" borderId="0" xfId="11"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4" applyNumberFormat="1" applyFont="1" applyAlignment="1">
      <alignment horizontal="fill"/>
    </xf>
    <xf numFmtId="170" fontId="46" fillId="0" borderId="0" xfId="4" applyFont="1" applyAlignment="1"/>
    <xf numFmtId="176" fontId="47" fillId="0" borderId="0" xfId="4"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9" applyNumberFormat="1" applyFill="1"/>
    <xf numFmtId="176" fontId="38" fillId="6" borderId="0" xfId="0" applyFont="1" applyFill="1" applyProtection="1">
      <protection locked="0"/>
    </xf>
    <xf numFmtId="1" fontId="40" fillId="6" borderId="0" xfId="9" applyNumberFormat="1" applyFont="1" applyFill="1"/>
    <xf numFmtId="1" fontId="43" fillId="6" borderId="0" xfId="9" applyNumberFormat="1" applyFont="1" applyFill="1"/>
    <xf numFmtId="1" fontId="40" fillId="6" borderId="3" xfId="9" applyNumberFormat="1" applyFont="1" applyFill="1" applyBorder="1"/>
    <xf numFmtId="1" fontId="42" fillId="6" borderId="2" xfId="9" applyNumberFormat="1" applyFill="1" applyBorder="1"/>
    <xf numFmtId="1" fontId="40" fillId="6" borderId="2" xfId="9" applyNumberFormat="1" applyFont="1" applyFill="1" applyBorder="1"/>
    <xf numFmtId="1" fontId="40" fillId="6" borderId="2" xfId="9" applyNumberFormat="1" applyFont="1" applyFill="1" applyBorder="1" applyAlignment="1">
      <alignment horizontal="center"/>
    </xf>
    <xf numFmtId="1" fontId="43" fillId="6" borderId="2" xfId="9" applyNumberFormat="1" applyFont="1" applyFill="1" applyBorder="1"/>
    <xf numFmtId="1" fontId="43" fillId="6" borderId="3" xfId="9" applyNumberFormat="1" applyFont="1" applyFill="1" applyBorder="1"/>
    <xf numFmtId="170" fontId="40" fillId="6" borderId="2" xfId="9" applyNumberFormat="1" applyFont="1" applyFill="1" applyBorder="1" applyAlignment="1">
      <alignment horizontal="center"/>
    </xf>
    <xf numFmtId="170" fontId="40" fillId="6" borderId="4" xfId="9" applyNumberFormat="1" applyFont="1" applyFill="1" applyBorder="1" applyAlignment="1">
      <alignment horizontal="center"/>
    </xf>
    <xf numFmtId="170" fontId="40" fillId="6" borderId="0" xfId="9" applyNumberFormat="1" applyFont="1" applyFill="1" applyAlignment="1">
      <alignment horizontal="center"/>
    </xf>
    <xf numFmtId="1" fontId="40" fillId="6" borderId="4" xfId="9"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9" applyNumberFormat="1" applyFont="1" applyFill="1" applyProtection="1">
      <protection locked="0"/>
    </xf>
    <xf numFmtId="2" fontId="65" fillId="6" borderId="0" xfId="9" applyNumberFormat="1" applyFont="1" applyFill="1" applyProtection="1">
      <protection locked="0"/>
    </xf>
    <xf numFmtId="2" fontId="65" fillId="6" borderId="0" xfId="9" applyNumberFormat="1" applyFont="1" applyFill="1"/>
    <xf numFmtId="1" fontId="65" fillId="6" borderId="0" xfId="9" applyNumberFormat="1" applyFont="1" applyFill="1"/>
    <xf numFmtId="1" fontId="65" fillId="6" borderId="3" xfId="9" applyNumberFormat="1" applyFont="1" applyFill="1" applyBorder="1"/>
    <xf numFmtId="2" fontId="65" fillId="6" borderId="3" xfId="9" applyNumberFormat="1" applyFont="1" applyFill="1" applyBorder="1"/>
    <xf numFmtId="2" fontId="65" fillId="6" borderId="5" xfId="9" applyNumberFormat="1" applyFont="1" applyFill="1" applyBorder="1"/>
    <xf numFmtId="1" fontId="65" fillId="6" borderId="2" xfId="9" applyNumberFormat="1" applyFont="1" applyFill="1" applyBorder="1" applyAlignment="1">
      <alignment horizontal="center"/>
    </xf>
    <xf numFmtId="2" fontId="65" fillId="6" borderId="2" xfId="9" applyNumberFormat="1" applyFont="1" applyFill="1" applyBorder="1" applyAlignment="1">
      <alignment horizontal="center"/>
    </xf>
    <xf numFmtId="2" fontId="65" fillId="6" borderId="4" xfId="9" applyNumberFormat="1" applyFont="1" applyFill="1" applyBorder="1" applyAlignment="1">
      <alignment horizontal="center"/>
    </xf>
    <xf numFmtId="1" fontId="65" fillId="6" borderId="2" xfId="9" applyNumberFormat="1" applyFont="1" applyFill="1" applyBorder="1"/>
    <xf numFmtId="2" fontId="65" fillId="6" borderId="2" xfId="9" applyNumberFormat="1" applyFont="1" applyFill="1" applyBorder="1"/>
    <xf numFmtId="2" fontId="65" fillId="6" borderId="4" xfId="9" applyNumberFormat="1" applyFont="1" applyFill="1" applyBorder="1"/>
    <xf numFmtId="1" fontId="65" fillId="6" borderId="21" xfId="9" applyNumberFormat="1" applyFont="1" applyFill="1" applyBorder="1"/>
    <xf numFmtId="2" fontId="65" fillId="6" borderId="21" xfId="9" applyNumberFormat="1" applyFont="1" applyFill="1" applyBorder="1"/>
    <xf numFmtId="2" fontId="65" fillId="6" borderId="9" xfId="9" applyNumberFormat="1" applyFont="1" applyFill="1" applyBorder="1"/>
    <xf numFmtId="1" fontId="67" fillId="6" borderId="3" xfId="9" applyNumberFormat="1" applyFont="1" applyFill="1" applyBorder="1"/>
    <xf numFmtId="2" fontId="67" fillId="6" borderId="3" xfId="9" applyNumberFormat="1" applyFont="1" applyFill="1" applyBorder="1" applyAlignment="1">
      <alignment horizontal="center"/>
    </xf>
    <xf numFmtId="2" fontId="67" fillId="6" borderId="5" xfId="9" applyNumberFormat="1" applyFont="1" applyFill="1" applyBorder="1" applyAlignment="1">
      <alignment horizontal="center"/>
    </xf>
    <xf numFmtId="1" fontId="40" fillId="6" borderId="2" xfId="9" applyNumberFormat="1" applyFont="1" applyFill="1" applyBorder="1" applyAlignment="1" applyProtection="1">
      <alignment horizontal="center"/>
      <protection locked="0"/>
    </xf>
    <xf numFmtId="1" fontId="40" fillId="6" borderId="2" xfId="9"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9" applyNumberFormat="1" applyFont="1" applyFill="1" applyBorder="1" applyProtection="1">
      <protection locked="0"/>
    </xf>
    <xf numFmtId="1" fontId="40" fillId="6" borderId="13" xfId="9"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4" applyNumberFormat="1" applyFont="1" applyFill="1" applyAlignment="1" applyProtection="1">
      <alignment horizontal="center"/>
      <protection locked="0"/>
    </xf>
    <xf numFmtId="173" fontId="88" fillId="6" borderId="0" xfId="14"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79"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9" applyFill="1"/>
    <xf numFmtId="176" fontId="54" fillId="6" borderId="0" xfId="0" applyFont="1" applyFill="1" applyProtection="1">
      <protection locked="0"/>
    </xf>
    <xf numFmtId="2" fontId="43" fillId="6" borderId="0" xfId="9" applyNumberFormat="1" applyFont="1" applyFill="1"/>
    <xf numFmtId="2" fontId="40" fillId="6" borderId="0" xfId="9" applyNumberFormat="1" applyFont="1" applyFill="1"/>
    <xf numFmtId="2" fontId="43" fillId="6" borderId="0" xfId="9" applyNumberFormat="1" applyFont="1" applyFill="1" applyProtection="1">
      <protection locked="0"/>
    </xf>
    <xf numFmtId="2" fontId="40" fillId="6" borderId="3" xfId="9" applyNumberFormat="1" applyFont="1" applyFill="1" applyBorder="1"/>
    <xf numFmtId="10" fontId="42" fillId="6" borderId="2" xfId="9" applyFill="1" applyBorder="1"/>
    <xf numFmtId="2" fontId="40" fillId="6" borderId="2" xfId="9" applyNumberFormat="1" applyFont="1" applyFill="1" applyBorder="1" applyAlignment="1">
      <alignment horizontal="center"/>
    </xf>
    <xf numFmtId="2" fontId="40" fillId="6" borderId="2" xfId="9" applyNumberFormat="1" applyFont="1" applyFill="1" applyBorder="1"/>
    <xf numFmtId="1" fontId="40" fillId="6" borderId="21" xfId="9" applyNumberFormat="1" applyFont="1" applyFill="1" applyBorder="1"/>
    <xf numFmtId="2" fontId="40" fillId="6" borderId="21" xfId="9" applyNumberFormat="1" applyFont="1" applyFill="1" applyBorder="1"/>
    <xf numFmtId="2" fontId="40" fillId="6" borderId="9" xfId="9" applyNumberFormat="1" applyFont="1" applyFill="1" applyBorder="1"/>
    <xf numFmtId="2" fontId="43" fillId="6" borderId="3" xfId="9" applyNumberFormat="1" applyFont="1" applyFill="1" applyBorder="1" applyAlignment="1">
      <alignment horizontal="center"/>
    </xf>
    <xf numFmtId="1" fontId="40" fillId="6" borderId="4" xfId="9" applyNumberFormat="1" applyFont="1" applyFill="1" applyBorder="1" applyAlignment="1" applyProtection="1">
      <alignment horizontal="center"/>
      <protection locked="0"/>
    </xf>
    <xf numFmtId="174" fontId="40" fillId="6" borderId="2" xfId="9" applyNumberFormat="1" applyFont="1" applyFill="1" applyBorder="1" applyAlignment="1">
      <alignment horizontal="center"/>
    </xf>
    <xf numFmtId="174" fontId="40" fillId="6" borderId="4" xfId="9" applyNumberFormat="1" applyFont="1" applyFill="1" applyBorder="1" applyAlignment="1">
      <alignment horizontal="center"/>
    </xf>
    <xf numFmtId="3" fontId="40" fillId="6" borderId="4" xfId="9" applyNumberFormat="1" applyFont="1" applyFill="1" applyBorder="1" applyAlignment="1">
      <alignment horizontal="center"/>
    </xf>
    <xf numFmtId="3" fontId="40" fillId="6" borderId="2" xfId="9" applyNumberFormat="1" applyFont="1" applyFill="1" applyBorder="1" applyAlignment="1">
      <alignment horizontal="center"/>
    </xf>
    <xf numFmtId="1" fontId="40" fillId="6" borderId="4" xfId="9"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79"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2" applyFont="1"/>
    <xf numFmtId="176" fontId="56" fillId="0" borderId="0" xfId="12"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9"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4"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9"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79"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4"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9"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2" applyFont="1"/>
    <xf numFmtId="174" fontId="42" fillId="3" borderId="0" xfId="9" applyNumberFormat="1" applyFill="1" applyAlignment="1">
      <alignment horizontal="center"/>
    </xf>
    <xf numFmtId="176" fontId="118" fillId="0" borderId="0" xfId="12" applyFont="1"/>
    <xf numFmtId="176" fontId="118" fillId="0" borderId="1" xfId="12" applyFont="1" applyBorder="1"/>
    <xf numFmtId="176" fontId="118" fillId="0" borderId="5" xfId="12" applyFont="1" applyBorder="1"/>
    <xf numFmtId="176" fontId="118" fillId="0" borderId="27" xfId="12" applyFont="1" applyBorder="1"/>
    <xf numFmtId="176" fontId="122" fillId="0" borderId="0" xfId="12" applyFont="1"/>
    <xf numFmtId="176" fontId="122" fillId="0" borderId="18" xfId="12" applyFont="1" applyBorder="1"/>
    <xf numFmtId="176" fontId="118" fillId="0" borderId="4" xfId="12" applyFont="1" applyBorder="1"/>
    <xf numFmtId="176" fontId="118" fillId="0" borderId="18" xfId="12" applyFont="1" applyBorder="1"/>
    <xf numFmtId="176" fontId="122" fillId="0" borderId="4" xfId="12" applyFont="1" applyBorder="1" applyAlignment="1">
      <alignment horizontal="center"/>
    </xf>
    <xf numFmtId="176" fontId="122" fillId="0" borderId="0" xfId="12" applyFont="1" applyAlignment="1">
      <alignment horizontal="center"/>
    </xf>
    <xf numFmtId="176" fontId="118" fillId="0" borderId="4" xfId="12" applyFont="1" applyBorder="1" applyAlignment="1">
      <alignment horizontal="center"/>
    </xf>
    <xf numFmtId="176" fontId="118" fillId="0" borderId="0" xfId="12" applyFont="1" applyAlignment="1">
      <alignment horizontal="center"/>
    </xf>
    <xf numFmtId="2" fontId="122" fillId="0" borderId="4" xfId="12" applyNumberFormat="1" applyFont="1" applyBorder="1" applyAlignment="1">
      <alignment horizontal="center"/>
    </xf>
    <xf numFmtId="176" fontId="122" fillId="0" borderId="0" xfId="12" quotePrefix="1" applyFont="1" applyAlignment="1">
      <alignment horizontal="center"/>
    </xf>
    <xf numFmtId="2" fontId="122" fillId="0" borderId="4" xfId="12" quotePrefix="1" applyNumberFormat="1" applyFont="1" applyBorder="1" applyAlignment="1">
      <alignment horizontal="center"/>
    </xf>
    <xf numFmtId="176" fontId="123"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2" fillId="0" borderId="16" xfId="12" quotePrefix="1" applyFont="1" applyBorder="1" applyAlignment="1">
      <alignment horizontal="center"/>
    </xf>
    <xf numFmtId="2" fontId="122" fillId="0" borderId="9" xfId="12" quotePrefix="1" applyNumberFormat="1" applyFont="1" applyBorder="1" applyAlignment="1">
      <alignment horizontal="center"/>
    </xf>
    <xf numFmtId="2" fontId="122" fillId="0" borderId="18" xfId="12" quotePrefix="1" applyNumberFormat="1" applyFont="1" applyBorder="1" applyAlignment="1">
      <alignment horizontal="center"/>
    </xf>
    <xf numFmtId="176" fontId="122" fillId="4" borderId="0" xfId="12" quotePrefix="1" applyFont="1" applyFill="1" applyAlignment="1">
      <alignment horizontal="center"/>
    </xf>
    <xf numFmtId="2" fontId="122" fillId="4" borderId="18" xfId="12"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2"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20"/>
    <xf numFmtId="167" fontId="0" fillId="0" borderId="0" xfId="621" applyFont="1"/>
    <xf numFmtId="181" fontId="53" fillId="0" borderId="0" xfId="4" applyNumberFormat="1" applyFont="1" applyAlignment="1"/>
    <xf numFmtId="10" fontId="53" fillId="0" borderId="0" xfId="622" applyNumberFormat="1" applyFont="1" applyAlignment="1"/>
    <xf numFmtId="167" fontId="53" fillId="0" borderId="0" xfId="621" applyFont="1" applyAlignment="1"/>
    <xf numFmtId="176" fontId="46" fillId="0" borderId="12" xfId="623" applyFont="1" applyBorder="1" applyAlignment="1">
      <alignment horizontal="fill"/>
    </xf>
    <xf numFmtId="176" fontId="46" fillId="0" borderId="100" xfId="623" applyFont="1" applyBorder="1" applyAlignment="1">
      <alignment horizontal="fill"/>
    </xf>
    <xf numFmtId="176" fontId="46" fillId="0" borderId="100" xfId="623" applyFont="1" applyBorder="1"/>
    <xf numFmtId="176" fontId="46" fillId="0" borderId="99" xfId="623" applyFont="1" applyBorder="1"/>
    <xf numFmtId="176" fontId="46" fillId="0" borderId="101" xfId="623" applyFont="1" applyBorder="1"/>
    <xf numFmtId="176" fontId="46" fillId="0" borderId="12" xfId="623" applyFont="1" applyBorder="1"/>
    <xf numFmtId="176" fontId="56" fillId="0" borderId="97" xfId="623" applyFont="1" applyBorder="1"/>
    <xf numFmtId="176" fontId="56" fillId="0" borderId="116" xfId="623" applyFont="1" applyBorder="1"/>
    <xf numFmtId="176" fontId="56" fillId="0" borderId="89" xfId="623" applyFont="1" applyBorder="1" applyAlignment="1">
      <alignment horizontal="center"/>
    </xf>
    <xf numFmtId="176" fontId="56" fillId="0" borderId="94" xfId="623" applyFont="1" applyBorder="1" applyAlignment="1">
      <alignment horizontal="center"/>
    </xf>
    <xf numFmtId="176" fontId="56" fillId="0" borderId="94" xfId="623" applyFont="1" applyBorder="1"/>
    <xf numFmtId="176" fontId="56" fillId="0" borderId="88" xfId="623" applyFont="1" applyBorder="1" applyAlignment="1">
      <alignment horizontal="center"/>
    </xf>
    <xf numFmtId="176" fontId="66" fillId="0" borderId="94" xfId="623" applyFont="1" applyBorder="1" applyAlignment="1">
      <alignment horizontal="center"/>
    </xf>
    <xf numFmtId="176" fontId="56" fillId="0" borderId="12" xfId="623" applyFont="1" applyBorder="1" applyAlignment="1">
      <alignment horizontal="center"/>
    </xf>
    <xf numFmtId="176" fontId="56" fillId="0" borderId="101" xfId="623" applyFont="1" applyBorder="1" applyAlignment="1">
      <alignment horizontal="center"/>
    </xf>
    <xf numFmtId="176" fontId="56" fillId="0" borderId="29" xfId="623" applyFont="1" applyBorder="1" applyAlignment="1">
      <alignment horizontal="center"/>
    </xf>
    <xf numFmtId="0" fontId="66" fillId="0" borderId="94" xfId="623" applyNumberFormat="1" applyFont="1" applyBorder="1" applyAlignment="1">
      <alignment horizontal="center"/>
    </xf>
    <xf numFmtId="0" fontId="56" fillId="0" borderId="94" xfId="623" applyNumberFormat="1" applyFont="1" applyBorder="1" applyAlignment="1">
      <alignment horizontal="center"/>
    </xf>
    <xf numFmtId="176" fontId="56" fillId="0" borderId="97" xfId="623" applyFont="1" applyBorder="1" applyAlignment="1">
      <alignment horizontal="center"/>
    </xf>
    <xf numFmtId="176" fontId="56" fillId="0" borderId="90" xfId="623" applyFont="1" applyBorder="1" applyAlignment="1">
      <alignment horizontal="center"/>
    </xf>
    <xf numFmtId="170" fontId="56" fillId="0" borderId="12" xfId="623" applyNumberFormat="1" applyFont="1" applyBorder="1" applyAlignment="1">
      <alignment horizontal="fill"/>
    </xf>
    <xf numFmtId="181" fontId="64" fillId="0" borderId="0" xfId="4" applyNumberFormat="1" applyFont="1" applyAlignment="1">
      <alignment horizontal="right"/>
    </xf>
    <xf numFmtId="1" fontId="66" fillId="0" borderId="94" xfId="623" applyNumberFormat="1" applyFont="1" applyBorder="1" applyAlignment="1">
      <alignment horizontal="center"/>
    </xf>
    <xf numFmtId="170" fontId="56" fillId="0" borderId="94" xfId="623" applyNumberFormat="1" applyFont="1" applyBorder="1" applyAlignment="1">
      <alignment horizontal="center"/>
    </xf>
    <xf numFmtId="167" fontId="56" fillId="0" borderId="94" xfId="621" applyFont="1" applyBorder="1" applyAlignment="1"/>
    <xf numFmtId="4" fontId="56" fillId="0" borderId="94" xfId="623" applyNumberFormat="1" applyFont="1" applyBorder="1" applyAlignment="1">
      <alignment horizontal="center"/>
    </xf>
    <xf numFmtId="174" fontId="56" fillId="0" borderId="94" xfId="623" applyNumberFormat="1" applyFont="1" applyBorder="1" applyAlignment="1">
      <alignment horizontal="center"/>
    </xf>
    <xf numFmtId="174" fontId="56" fillId="0" borderId="29" xfId="623" applyNumberFormat="1" applyFont="1" applyBorder="1" applyAlignment="1">
      <alignment horizontal="center"/>
    </xf>
    <xf numFmtId="174" fontId="66" fillId="0" borderId="94" xfId="623" applyNumberFormat="1" applyFont="1" applyBorder="1" applyAlignment="1">
      <alignment horizontal="center"/>
    </xf>
    <xf numFmtId="181" fontId="66" fillId="0" borderId="94" xfId="623" applyNumberFormat="1" applyFont="1" applyBorder="1" applyAlignment="1">
      <alignment horizontal="center"/>
    </xf>
    <xf numFmtId="10" fontId="66" fillId="0" borderId="94" xfId="622" applyNumberFormat="1" applyFont="1" applyBorder="1" applyAlignment="1">
      <alignment horizontal="center"/>
    </xf>
    <xf numFmtId="170" fontId="56" fillId="0" borderId="94" xfId="623" applyNumberFormat="1" applyFont="1" applyBorder="1"/>
    <xf numFmtId="1" fontId="56" fillId="0" borderId="94" xfId="623" applyNumberFormat="1" applyFont="1" applyBorder="1" applyAlignment="1">
      <alignment horizontal="center"/>
    </xf>
    <xf numFmtId="179" fontId="66" fillId="0" borderId="94" xfId="2" applyNumberFormat="1" applyFont="1" applyBorder="1" applyAlignment="1">
      <alignment horizontal="center"/>
    </xf>
    <xf numFmtId="176" fontId="83" fillId="0" borderId="62" xfId="623" applyFont="1" applyBorder="1" applyAlignment="1" applyProtection="1">
      <alignment horizontal="left" wrapText="1"/>
      <protection locked="0"/>
    </xf>
    <xf numFmtId="176" fontId="83" fillId="0" borderId="62" xfId="623"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4" fontId="85" fillId="0" borderId="62" xfId="623" applyNumberFormat="1" applyFont="1" applyBorder="1" applyAlignment="1" applyProtection="1">
      <alignment horizontal="center" wrapText="1"/>
      <protection locked="0"/>
    </xf>
    <xf numFmtId="174" fontId="53" fillId="0" borderId="0" xfId="623" applyNumberFormat="1" applyFont="1"/>
    <xf numFmtId="170" fontId="53" fillId="0" borderId="0" xfId="623" applyNumberFormat="1" applyFont="1"/>
    <xf numFmtId="1" fontId="56" fillId="0" borderId="0" xfId="4" applyNumberFormat="1" applyFont="1" applyAlignment="1"/>
    <xf numFmtId="181" fontId="56" fillId="0" borderId="0" xfId="4" applyNumberFormat="1" applyFont="1" applyAlignment="1"/>
    <xf numFmtId="10" fontId="56" fillId="0" borderId="0" xfId="622" applyNumberFormat="1" applyFont="1" applyAlignment="1"/>
    <xf numFmtId="167" fontId="56" fillId="0" borderId="0" xfId="621" applyFont="1" applyAlignment="1"/>
    <xf numFmtId="176" fontId="46" fillId="0" borderId="0" xfId="623" applyFont="1" applyProtection="1">
      <protection locked="0"/>
    </xf>
    <xf numFmtId="2" fontId="47" fillId="0" borderId="0" xfId="621" applyNumberFormat="1" applyFont="1" applyAlignment="1"/>
    <xf numFmtId="176" fontId="47" fillId="0" borderId="0" xfId="623" applyFont="1" applyProtection="1">
      <protection locked="0"/>
    </xf>
    <xf numFmtId="2" fontId="46" fillId="0" borderId="0" xfId="621" applyNumberFormat="1" applyFont="1" applyAlignment="1" applyProtection="1">
      <protection locked="0"/>
    </xf>
    <xf numFmtId="176" fontId="46" fillId="0" borderId="100" xfId="623" applyFont="1" applyBorder="1" applyAlignment="1">
      <alignment horizontal="center"/>
    </xf>
    <xf numFmtId="176" fontId="46" fillId="0" borderId="99" xfId="623" applyFont="1" applyBorder="1" applyAlignment="1">
      <alignment horizontal="center"/>
    </xf>
    <xf numFmtId="176" fontId="47" fillId="0" borderId="99" xfId="623" applyFont="1" applyBorder="1" applyAlignment="1">
      <alignment horizontal="center"/>
    </xf>
    <xf numFmtId="176" fontId="47" fillId="0" borderId="101" xfId="623" applyFont="1" applyBorder="1" applyAlignment="1">
      <alignment horizontal="center"/>
    </xf>
    <xf numFmtId="176" fontId="46" fillId="0" borderId="101" xfId="623" applyFont="1" applyBorder="1" applyAlignment="1">
      <alignment horizontal="center"/>
    </xf>
    <xf numFmtId="176" fontId="46" fillId="0" borderId="12" xfId="623" applyFont="1" applyBorder="1" applyAlignment="1">
      <alignment horizontal="center"/>
    </xf>
    <xf numFmtId="176" fontId="47" fillId="0" borderId="12" xfId="623" applyFont="1" applyBorder="1" applyAlignment="1">
      <alignment horizontal="center"/>
    </xf>
    <xf numFmtId="176" fontId="46" fillId="0" borderId="97" xfId="623" applyFont="1" applyBorder="1"/>
    <xf numFmtId="176" fontId="66" fillId="0" borderId="29" xfId="623" applyFont="1" applyBorder="1" applyAlignment="1">
      <alignment horizontal="center"/>
    </xf>
    <xf numFmtId="176" fontId="46" fillId="0" borderId="94" xfId="623" applyFont="1" applyBorder="1"/>
    <xf numFmtId="176" fontId="4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46" fillId="0" borderId="94" xfId="623" applyFont="1" applyBorder="1" applyAlignment="1">
      <alignment horizontal="center"/>
    </xf>
    <xf numFmtId="176" fontId="56" fillId="0" borderId="0" xfId="623" applyFont="1" applyAlignment="1">
      <alignment horizontal="center"/>
    </xf>
    <xf numFmtId="176" fontId="46" fillId="0" borderId="97" xfId="623" applyFont="1" applyBorder="1" applyAlignment="1">
      <alignment horizontal="center"/>
    </xf>
    <xf numFmtId="176" fontId="66" fillId="0" borderId="97" xfId="623" applyFont="1" applyBorder="1" applyAlignment="1">
      <alignment horizontal="center"/>
    </xf>
    <xf numFmtId="170" fontId="46" fillId="0" borderId="12" xfId="623" applyNumberFormat="1" applyFont="1" applyBorder="1" applyAlignment="1">
      <alignment horizontal="fill"/>
    </xf>
    <xf numFmtId="176" fontId="66" fillId="0" borderId="94" xfId="623" applyFont="1" applyBorder="1"/>
    <xf numFmtId="2" fontId="47" fillId="0" borderId="0" xfId="621" applyNumberFormat="1" applyFont="1" applyAlignment="1" applyProtection="1">
      <alignment horizontal="right"/>
      <protection locked="0"/>
    </xf>
    <xf numFmtId="1" fontId="47" fillId="0" borderId="94" xfId="623" applyNumberFormat="1" applyFont="1" applyBorder="1" applyAlignment="1">
      <alignment horizontal="center"/>
    </xf>
    <xf numFmtId="2" fontId="46" fillId="0" borderId="0" xfId="623" applyNumberFormat="1" applyFont="1" applyProtection="1">
      <protection locked="0"/>
    </xf>
    <xf numFmtId="9" fontId="46" fillId="0" borderId="0" xfId="622" applyFont="1" applyAlignment="1" applyProtection="1">
      <protection locked="0"/>
    </xf>
    <xf numFmtId="170" fontId="46" fillId="0" borderId="94" xfId="623" applyNumberFormat="1" applyFont="1" applyBorder="1"/>
    <xf numFmtId="174" fontId="46" fillId="0" borderId="94" xfId="623" applyNumberFormat="1" applyFont="1" applyBorder="1" applyAlignment="1">
      <alignment horizontal="center"/>
    </xf>
    <xf numFmtId="167" fontId="66" fillId="0" borderId="94" xfId="621" applyFont="1" applyBorder="1" applyAlignment="1"/>
    <xf numFmtId="182" fontId="46" fillId="0" borderId="0" xfId="621" applyNumberFormat="1" applyFont="1" applyAlignment="1" applyProtection="1">
      <protection locked="0"/>
    </xf>
    <xf numFmtId="174" fontId="46" fillId="0" borderId="0" xfId="623" applyNumberFormat="1" applyFont="1" applyAlignment="1">
      <alignment horizontal="center"/>
    </xf>
    <xf numFmtId="170" fontId="46" fillId="0" borderId="0" xfId="623" applyNumberFormat="1" applyFont="1"/>
    <xf numFmtId="2" fontId="46" fillId="0" borderId="0" xfId="621" applyNumberFormat="1" applyFont="1" applyBorder="1" applyAlignment="1" applyProtection="1">
      <protection locked="0"/>
    </xf>
    <xf numFmtId="2" fontId="46" fillId="0" borderId="0" xfId="621" applyNumberFormat="1" applyFont="1" applyBorder="1" applyAlignment="1">
      <alignment horizontal="center"/>
    </xf>
    <xf numFmtId="176" fontId="46" fillId="0" borderId="94" xfId="623" applyFont="1" applyBorder="1" applyProtection="1">
      <protection locked="0"/>
    </xf>
    <xf numFmtId="176" fontId="56" fillId="0" borderId="94" xfId="623" applyFont="1" applyBorder="1" applyProtection="1">
      <protection locked="0"/>
    </xf>
    <xf numFmtId="176" fontId="66" fillId="0" borderId="94" xfId="623" applyFont="1" applyBorder="1" applyProtection="1">
      <protection locked="0"/>
    </xf>
    <xf numFmtId="0" fontId="47" fillId="0" borderId="94" xfId="623" applyNumberFormat="1" applyFont="1" applyBorder="1" applyAlignment="1" applyProtection="1">
      <alignment horizontal="center"/>
      <protection locked="0"/>
    </xf>
    <xf numFmtId="170" fontId="46" fillId="0" borderId="94" xfId="623" applyNumberFormat="1" applyFont="1" applyBorder="1" applyAlignment="1">
      <alignment horizontal="center"/>
    </xf>
    <xf numFmtId="170" fontId="56" fillId="0" borderId="94" xfId="623" applyNumberFormat="1" applyFont="1" applyBorder="1" applyAlignment="1" applyProtection="1">
      <alignment horizontal="center"/>
      <protection locked="0"/>
    </xf>
    <xf numFmtId="170" fontId="66" fillId="0" borderId="94" xfId="623" applyNumberFormat="1" applyFont="1" applyBorder="1" applyAlignment="1" applyProtection="1">
      <alignment horizontal="center"/>
      <protection locked="0"/>
    </xf>
    <xf numFmtId="167" fontId="46" fillId="0" borderId="0" xfId="2" applyFont="1" applyAlignment="1" applyProtection="1">
      <protection locked="0"/>
    </xf>
    <xf numFmtId="176" fontId="56" fillId="0" borderId="94" xfId="623" applyFont="1" applyBorder="1" applyAlignment="1" applyProtection="1">
      <alignment horizontal="center"/>
      <protection locked="0"/>
    </xf>
    <xf numFmtId="176" fontId="66" fillId="0" borderId="94" xfId="623" applyFont="1" applyBorder="1" applyAlignment="1" applyProtection="1">
      <alignment horizontal="center"/>
      <protection locked="0"/>
    </xf>
    <xf numFmtId="0" fontId="47" fillId="0" borderId="94" xfId="2" applyNumberFormat="1" applyFont="1" applyBorder="1" applyAlignment="1" applyProtection="1">
      <alignment horizontal="center"/>
      <protection locked="0"/>
    </xf>
    <xf numFmtId="170" fontId="46" fillId="0" borderId="0" xfId="623" applyNumberFormat="1" applyFont="1" applyProtection="1">
      <protection locked="0"/>
    </xf>
    <xf numFmtId="177" fontId="56" fillId="0" borderId="94" xfId="2" applyNumberFormat="1" applyFont="1" applyBorder="1" applyAlignment="1" applyProtection="1">
      <alignment horizontal="center"/>
      <protection locked="0"/>
    </xf>
    <xf numFmtId="177" fontId="66" fillId="0" borderId="94" xfId="2" applyNumberFormat="1" applyFont="1" applyBorder="1" applyAlignment="1" applyProtection="1">
      <alignment horizontal="center"/>
      <protection locked="0"/>
    </xf>
    <xf numFmtId="177" fontId="56" fillId="0" borderId="94" xfId="2" applyNumberFormat="1" applyFont="1" applyFill="1" applyBorder="1" applyAlignment="1" applyProtection="1">
      <alignment horizontal="center"/>
      <protection locked="0"/>
    </xf>
    <xf numFmtId="177" fontId="66" fillId="0" borderId="94" xfId="2" applyNumberFormat="1" applyFont="1" applyFill="1" applyBorder="1" applyAlignment="1" applyProtection="1">
      <alignment horizontal="center"/>
      <protection locked="0"/>
    </xf>
    <xf numFmtId="2" fontId="46" fillId="0" borderId="0" xfId="621" applyNumberFormat="1" applyFont="1" applyFill="1" applyAlignment="1" applyProtection="1">
      <protection locked="0"/>
    </xf>
    <xf numFmtId="170" fontId="56" fillId="0" borderId="97" xfId="623" applyNumberFormat="1" applyFont="1" applyBorder="1" applyAlignment="1" applyProtection="1">
      <alignment horizontal="center"/>
      <protection locked="0"/>
    </xf>
    <xf numFmtId="170" fontId="66" fillId="0" borderId="97" xfId="623" applyNumberFormat="1" applyFont="1" applyBorder="1" applyAlignment="1" applyProtection="1">
      <alignment horizontal="center"/>
      <protection locked="0"/>
    </xf>
    <xf numFmtId="170" fontId="46" fillId="0" borderId="99" xfId="623" applyNumberFormat="1" applyFont="1" applyBorder="1" applyAlignment="1">
      <alignment horizontal="center"/>
    </xf>
    <xf numFmtId="170" fontId="46" fillId="0" borderId="99" xfId="623" applyNumberFormat="1" applyFont="1" applyBorder="1" applyAlignment="1" applyProtection="1">
      <alignment horizontal="center"/>
      <protection locked="0"/>
    </xf>
    <xf numFmtId="170" fontId="47" fillId="0" borderId="99" xfId="623" applyNumberFormat="1" applyFont="1" applyBorder="1" applyAlignment="1" applyProtection="1">
      <alignment horizontal="center"/>
      <protection locked="0"/>
    </xf>
    <xf numFmtId="170" fontId="47" fillId="0" borderId="0" xfId="623" applyNumberFormat="1" applyFont="1" applyAlignment="1" applyProtection="1">
      <alignment horizontal="center"/>
      <protection locked="0"/>
    </xf>
    <xf numFmtId="170" fontId="46" fillId="0" borderId="0" xfId="623" applyNumberFormat="1" applyFont="1" applyAlignment="1" applyProtection="1">
      <alignment horizontal="center"/>
      <protection locked="0"/>
    </xf>
    <xf numFmtId="167" fontId="47" fillId="0" borderId="0" xfId="621" applyFont="1" applyAlignment="1" applyProtection="1">
      <protection locked="0"/>
    </xf>
    <xf numFmtId="174" fontId="56" fillId="0" borderId="94" xfId="621" applyNumberFormat="1" applyFont="1" applyBorder="1" applyAlignment="1">
      <alignment horizontal="center"/>
    </xf>
    <xf numFmtId="179" fontId="56" fillId="0" borderId="94" xfId="2" applyNumberFormat="1" applyFont="1" applyBorder="1" applyAlignment="1">
      <alignment horizontal="center"/>
    </xf>
    <xf numFmtId="167" fontId="47" fillId="0" borderId="0" xfId="621" applyFont="1" applyAlignment="1"/>
    <xf numFmtId="167" fontId="46" fillId="0" borderId="0" xfId="621" applyFont="1" applyAlignment="1" applyProtection="1">
      <protection locked="0"/>
    </xf>
    <xf numFmtId="176" fontId="47" fillId="0" borderId="99" xfId="623" applyFont="1" applyBorder="1"/>
    <xf numFmtId="176" fontId="66" fillId="0" borderId="89" xfId="623" applyFont="1" applyBorder="1"/>
    <xf numFmtId="176" fontId="66" fillId="0" borderId="97" xfId="623" applyFont="1" applyBorder="1"/>
    <xf numFmtId="167" fontId="47" fillId="0" borderId="0" xfId="621" applyFont="1" applyAlignment="1" applyProtection="1">
      <alignment horizontal="right"/>
      <protection locked="0"/>
    </xf>
    <xf numFmtId="174" fontId="66" fillId="0" borderId="94" xfId="623" applyNumberFormat="1" applyFont="1" applyBorder="1"/>
    <xf numFmtId="167" fontId="46" fillId="0" borderId="0" xfId="621" applyFont="1" applyBorder="1" applyAlignment="1">
      <alignment horizontal="center"/>
    </xf>
    <xf numFmtId="170" fontId="66" fillId="0" borderId="97" xfId="623" applyNumberFormat="1" applyFont="1" applyBorder="1" applyProtection="1">
      <protection locked="0"/>
    </xf>
    <xf numFmtId="170" fontId="47" fillId="0" borderId="99" xfId="623" applyNumberFormat="1" applyFont="1" applyBorder="1" applyProtection="1">
      <protection locked="0"/>
    </xf>
    <xf numFmtId="2" fontId="66" fillId="0" borderId="94" xfId="623" applyNumberFormat="1" applyFont="1" applyBorder="1" applyAlignment="1">
      <alignment horizontal="center"/>
    </xf>
    <xf numFmtId="176" fontId="46" fillId="0" borderId="0" xfId="3" applyFont="1"/>
    <xf numFmtId="176" fontId="47" fillId="3" borderId="38" xfId="3" applyFont="1" applyFill="1" applyBorder="1"/>
    <xf numFmtId="176" fontId="47" fillId="3" borderId="0" xfId="3" applyFont="1" applyFill="1" applyAlignment="1">
      <alignment horizontal="center"/>
    </xf>
    <xf numFmtId="1" fontId="47" fillId="3" borderId="0" xfId="3" applyNumberFormat="1" applyFont="1" applyFill="1" applyAlignment="1">
      <alignment horizontal="center"/>
    </xf>
    <xf numFmtId="1" fontId="47" fillId="3" borderId="38" xfId="3" applyNumberFormat="1" applyFont="1" applyFill="1" applyBorder="1" applyAlignment="1">
      <alignment horizontal="center"/>
    </xf>
    <xf numFmtId="3" fontId="31" fillId="3" borderId="91" xfId="2" applyNumberFormat="1" applyFont="1" applyFill="1" applyBorder="1" applyAlignment="1">
      <alignment horizontal="center"/>
    </xf>
    <xf numFmtId="3" fontId="31" fillId="0" borderId="91" xfId="2" applyNumberFormat="1" applyFont="1" applyFill="1" applyBorder="1" applyAlignment="1">
      <alignment horizontal="center"/>
    </xf>
    <xf numFmtId="1" fontId="66" fillId="3" borderId="38" xfId="3" applyNumberFormat="1" applyFont="1" applyFill="1" applyBorder="1" applyAlignment="1">
      <alignment horizontal="center"/>
    </xf>
    <xf numFmtId="167" fontId="47" fillId="0" borderId="0" xfId="621" applyFont="1" applyAlignment="1" applyProtection="1"/>
    <xf numFmtId="176" fontId="119" fillId="0" borderId="0" xfId="0" applyFont="1" applyProtection="1">
      <protection locked="0"/>
    </xf>
    <xf numFmtId="174" fontId="115" fillId="0" borderId="0" xfId="0" applyNumberFormat="1" applyFont="1" applyAlignment="1" applyProtection="1">
      <alignment horizontal="center" wrapText="1"/>
      <protection locked="0"/>
    </xf>
    <xf numFmtId="167" fontId="53" fillId="0" borderId="0" xfId="621" applyFont="1" applyFill="1" applyAlignment="1"/>
    <xf numFmtId="176" fontId="56" fillId="0" borderId="128" xfId="623" applyFont="1" applyBorder="1" applyAlignment="1">
      <alignment horizontal="center"/>
    </xf>
    <xf numFmtId="1" fontId="122" fillId="0" borderId="94" xfId="623" applyNumberFormat="1" applyFont="1" applyBorder="1" applyAlignment="1">
      <alignment horizontal="center"/>
    </xf>
    <xf numFmtId="176" fontId="118" fillId="0" borderId="94" xfId="623" applyFont="1" applyBorder="1" applyAlignment="1">
      <alignment horizontal="center"/>
    </xf>
    <xf numFmtId="176" fontId="118" fillId="0" borderId="29" xfId="623" applyFont="1" applyBorder="1" applyAlignment="1">
      <alignment horizontal="center"/>
    </xf>
    <xf numFmtId="170" fontId="118" fillId="0" borderId="94" xfId="623" applyNumberFormat="1" applyFont="1" applyBorder="1" applyAlignment="1">
      <alignment horizontal="center"/>
    </xf>
    <xf numFmtId="167" fontId="118" fillId="0" borderId="94" xfId="621" applyFont="1" applyBorder="1" applyAlignment="1"/>
    <xf numFmtId="4" fontId="118" fillId="0" borderId="94" xfId="623" applyNumberFormat="1" applyFont="1" applyBorder="1" applyAlignment="1">
      <alignment horizontal="center"/>
    </xf>
    <xf numFmtId="174" fontId="118" fillId="0" borderId="94" xfId="623" applyNumberFormat="1" applyFont="1" applyBorder="1" applyAlignment="1">
      <alignment horizontal="center"/>
    </xf>
    <xf numFmtId="174" fontId="118" fillId="0" borderId="29" xfId="623" applyNumberFormat="1" applyFont="1" applyBorder="1" applyAlignment="1">
      <alignment horizontal="center"/>
    </xf>
    <xf numFmtId="174" fontId="122" fillId="0" borderId="94" xfId="623" applyNumberFormat="1" applyFont="1" applyBorder="1" applyAlignment="1">
      <alignment horizontal="center"/>
    </xf>
    <xf numFmtId="170" fontId="118" fillId="0" borderId="94" xfId="623" applyNumberFormat="1" applyFont="1" applyBorder="1"/>
    <xf numFmtId="176" fontId="118" fillId="0" borderId="94" xfId="623" applyFont="1" applyBorder="1"/>
    <xf numFmtId="176" fontId="118" fillId="0" borderId="88" xfId="623" applyFont="1" applyBorder="1" applyAlignment="1">
      <alignment horizontal="center"/>
    </xf>
    <xf numFmtId="176" fontId="122" fillId="0" borderId="94" xfId="623" applyFont="1" applyBorder="1" applyAlignment="1">
      <alignment horizontal="center"/>
    </xf>
    <xf numFmtId="0" fontId="122" fillId="0" borderId="94" xfId="623" applyNumberFormat="1" applyFont="1" applyBorder="1" applyAlignment="1">
      <alignment horizontal="center"/>
    </xf>
    <xf numFmtId="0" fontId="118" fillId="0" borderId="94" xfId="623" applyNumberFormat="1" applyFont="1" applyBorder="1" applyAlignment="1">
      <alignment horizontal="center"/>
    </xf>
    <xf numFmtId="176" fontId="118" fillId="0" borderId="97" xfId="623" applyFont="1" applyBorder="1" applyAlignment="1">
      <alignment horizontal="center"/>
    </xf>
    <xf numFmtId="10" fontId="66" fillId="0" borderId="0" xfId="622" applyNumberFormat="1" applyFont="1" applyBorder="1" applyAlignment="1">
      <alignment horizontal="center"/>
    </xf>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79"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2" xfId="0" applyNumberFormat="1" applyFont="1" applyFill="1" applyBorder="1" applyProtection="1">
      <protection locked="0"/>
    </xf>
    <xf numFmtId="176" fontId="46" fillId="3" borderId="132" xfId="0" applyFont="1" applyFill="1" applyBorder="1" applyProtection="1">
      <protection locked="0"/>
    </xf>
    <xf numFmtId="10" fontId="42" fillId="0" borderId="62" xfId="15"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1" fontId="136" fillId="0" borderId="94" xfId="623" applyNumberFormat="1" applyFont="1" applyBorder="1" applyAlignment="1">
      <alignment horizontal="center"/>
    </xf>
    <xf numFmtId="174" fontId="137" fillId="0" borderId="94" xfId="623" applyNumberFormat="1" applyFont="1" applyBorder="1" applyAlignment="1">
      <alignment horizontal="center"/>
    </xf>
    <xf numFmtId="1" fontId="137" fillId="0" borderId="94" xfId="623" applyNumberFormat="1" applyFont="1" applyBorder="1" applyAlignment="1">
      <alignment horizontal="center"/>
    </xf>
    <xf numFmtId="4" fontId="137" fillId="0" borderId="94" xfId="623" applyNumberFormat="1" applyFont="1" applyBorder="1" applyAlignment="1">
      <alignment horizontal="center"/>
    </xf>
    <xf numFmtId="170" fontId="137" fillId="0" borderId="94" xfId="623" applyNumberFormat="1" applyFont="1" applyBorder="1" applyAlignment="1">
      <alignment horizontal="center"/>
    </xf>
    <xf numFmtId="179" fontId="136" fillId="0" borderId="94" xfId="2" applyNumberFormat="1" applyFont="1" applyBorder="1" applyAlignment="1">
      <alignment horizontal="center"/>
    </xf>
    <xf numFmtId="2" fontId="0" fillId="0" borderId="0" xfId="1" applyNumberFormat="1" applyFont="1"/>
    <xf numFmtId="2" fontId="0" fillId="0" borderId="0" xfId="621" applyNumberFormat="1" applyFont="1"/>
    <xf numFmtId="174" fontId="137" fillId="0" borderId="0" xfId="623" applyNumberFormat="1" applyFont="1" applyAlignment="1">
      <alignment horizontal="center"/>
    </xf>
    <xf numFmtId="2" fontId="20" fillId="0" borderId="0" xfId="620" applyNumberFormat="1"/>
    <xf numFmtId="0" fontId="16" fillId="0" borderId="0" xfId="1116"/>
    <xf numFmtId="43" fontId="16" fillId="0" borderId="0" xfId="1117" applyFont="1"/>
    <xf numFmtId="17" fontId="16" fillId="0" borderId="0" xfId="1116"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32" applyNumberFormat="1"/>
    <xf numFmtId="43" fontId="14" fillId="0" borderId="0" xfId="2933" applyFont="1"/>
    <xf numFmtId="167" fontId="47" fillId="0" borderId="123" xfId="1" applyFont="1" applyBorder="1" applyAlignment="1">
      <alignment horizontal="center"/>
    </xf>
    <xf numFmtId="167" fontId="155" fillId="3" borderId="0" xfId="1" applyFont="1" applyFill="1" applyAlignment="1" applyProtection="1">
      <protection locked="0"/>
    </xf>
    <xf numFmtId="176" fontId="155" fillId="3" borderId="0" xfId="0" applyFont="1" applyFill="1" applyProtection="1">
      <protection locked="0"/>
    </xf>
    <xf numFmtId="176" fontId="153" fillId="0" borderId="0" xfId="0" applyFont="1" applyProtection="1">
      <protection locked="0"/>
    </xf>
    <xf numFmtId="176" fontId="135" fillId="0" borderId="0" xfId="0" applyFont="1"/>
    <xf numFmtId="176" fontId="138" fillId="0" borderId="0" xfId="0" applyFont="1" applyAlignment="1" applyProtection="1">
      <alignment horizontal="left" vertical="center"/>
      <protection locked="0"/>
    </xf>
    <xf numFmtId="2" fontId="157" fillId="0" borderId="0" xfId="9" applyNumberFormat="1" applyFont="1"/>
    <xf numFmtId="1" fontId="158" fillId="0" borderId="0" xfId="9" applyNumberFormat="1" applyFont="1"/>
    <xf numFmtId="2" fontId="158" fillId="0" borderId="0" xfId="9" applyNumberFormat="1" applyFont="1"/>
    <xf numFmtId="2" fontId="159" fillId="0" borderId="0" xfId="9" applyNumberFormat="1" applyFont="1"/>
    <xf numFmtId="1" fontId="158" fillId="0" borderId="16" xfId="9" applyNumberFormat="1" applyFont="1" applyBorder="1"/>
    <xf numFmtId="2" fontId="156" fillId="0" borderId="0" xfId="9" applyNumberFormat="1" applyFont="1"/>
    <xf numFmtId="2" fontId="157" fillId="0" borderId="0" xfId="9" applyNumberFormat="1" applyFont="1" applyAlignment="1">
      <alignment horizontal="centerContinuous"/>
    </xf>
    <xf numFmtId="2" fontId="156" fillId="0" borderId="0" xfId="9" applyNumberFormat="1" applyFont="1" applyAlignment="1">
      <alignment horizontal="centerContinuous"/>
    </xf>
    <xf numFmtId="1" fontId="156" fillId="0" borderId="3" xfId="9" applyNumberFormat="1" applyFont="1" applyBorder="1"/>
    <xf numFmtId="2" fontId="156" fillId="0" borderId="5" xfId="9" applyNumberFormat="1" applyFont="1" applyBorder="1"/>
    <xf numFmtId="2" fontId="156" fillId="0" borderId="1" xfId="9" applyNumberFormat="1" applyFont="1" applyBorder="1"/>
    <xf numFmtId="2" fontId="156" fillId="0" borderId="3" xfId="9" applyNumberFormat="1" applyFont="1" applyBorder="1"/>
    <xf numFmtId="1" fontId="156" fillId="0" borderId="2" xfId="9" applyNumberFormat="1" applyFont="1" applyBorder="1"/>
    <xf numFmtId="2" fontId="157" fillId="0" borderId="4" xfId="9" applyNumberFormat="1" applyFont="1" applyBorder="1" applyAlignment="1">
      <alignment horizontal="center"/>
    </xf>
    <xf numFmtId="2" fontId="157" fillId="0" borderId="0" xfId="9" applyNumberFormat="1" applyFont="1" applyAlignment="1">
      <alignment horizontal="center"/>
    </xf>
    <xf numFmtId="2" fontId="156" fillId="0" borderId="2" xfId="9" applyNumberFormat="1" applyFont="1" applyBorder="1"/>
    <xf numFmtId="2" fontId="156" fillId="0" borderId="27" xfId="9" applyNumberFormat="1" applyFont="1" applyBorder="1"/>
    <xf numFmtId="2" fontId="156" fillId="0" borderId="4" xfId="9" applyNumberFormat="1" applyFont="1" applyBorder="1"/>
    <xf numFmtId="2" fontId="156" fillId="0" borderId="18" xfId="9" applyNumberFormat="1" applyFont="1" applyBorder="1"/>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1" fontId="157" fillId="0" borderId="2" xfId="9" applyNumberFormat="1" applyFont="1" applyBorder="1" applyAlignment="1">
      <alignment horizontal="center"/>
    </xf>
    <xf numFmtId="2" fontId="157" fillId="0" borderId="4" xfId="9" applyNumberFormat="1" applyFont="1" applyBorder="1"/>
    <xf numFmtId="2" fontId="157" fillId="0" borderId="18" xfId="9" applyNumberFormat="1" applyFont="1" applyBorder="1"/>
    <xf numFmtId="2" fontId="157" fillId="0" borderId="2" xfId="9" applyNumberFormat="1" applyFont="1" applyBorder="1"/>
    <xf numFmtId="1" fontId="156" fillId="0" borderId="21" xfId="9" applyNumberFormat="1" applyFont="1" applyBorder="1"/>
    <xf numFmtId="2" fontId="156" fillId="0" borderId="9" xfId="9" applyNumberFormat="1" applyFont="1" applyBorder="1"/>
    <xf numFmtId="2" fontId="156" fillId="0" borderId="33" xfId="9" applyNumberFormat="1" applyFont="1" applyBorder="1"/>
    <xf numFmtId="2" fontId="157" fillId="0" borderId="21" xfId="9" applyNumberFormat="1" applyFont="1" applyBorder="1" applyAlignment="1">
      <alignment horizontal="center"/>
    </xf>
    <xf numFmtId="2" fontId="156" fillId="0" borderId="21" xfId="9" applyNumberFormat="1" applyFont="1" applyBorder="1"/>
    <xf numFmtId="1" fontId="157" fillId="0" borderId="3" xfId="9" applyNumberFormat="1" applyFont="1" applyBorder="1" applyAlignment="1">
      <alignment horizontal="center"/>
    </xf>
    <xf numFmtId="1" fontId="157" fillId="0" borderId="2" xfId="9" applyNumberFormat="1" applyFont="1" applyBorder="1"/>
    <xf numFmtId="2" fontId="157" fillId="0" borderId="13" xfId="9" applyNumberFormat="1" applyFont="1" applyBorder="1" applyAlignment="1">
      <alignment horizontal="center"/>
    </xf>
    <xf numFmtId="2" fontId="157" fillId="0" borderId="17" xfId="9" applyNumberFormat="1" applyFont="1" applyBorder="1" applyAlignment="1">
      <alignment horizontal="center"/>
    </xf>
    <xf numFmtId="2" fontId="136" fillId="0" borderId="0" xfId="9" applyNumberFormat="1" applyFont="1" applyAlignment="1">
      <alignment horizontal="center"/>
    </xf>
    <xf numFmtId="2" fontId="136" fillId="0" borderId="2" xfId="9" applyNumberFormat="1" applyFont="1" applyBorder="1" applyAlignment="1">
      <alignment horizontal="center"/>
    </xf>
    <xf numFmtId="1" fontId="158" fillId="0" borderId="1" xfId="9" applyNumberFormat="1" applyFont="1" applyBorder="1"/>
    <xf numFmtId="2" fontId="158" fillId="0" borderId="1" xfId="9" applyNumberFormat="1" applyFont="1" applyBorder="1"/>
    <xf numFmtId="2" fontId="157" fillId="0" borderId="1" xfId="9" applyNumberFormat="1" applyFont="1" applyBorder="1" applyAlignment="1">
      <alignment horizontal="center"/>
    </xf>
    <xf numFmtId="1" fontId="156" fillId="0" borderId="0" xfId="9" applyNumberFormat="1" applyFont="1"/>
    <xf numFmtId="176" fontId="139" fillId="0" borderId="69" xfId="0" applyFont="1" applyBorder="1" applyAlignment="1" applyProtection="1">
      <alignment horizontal="center" wrapText="1"/>
      <protection locked="0"/>
    </xf>
    <xf numFmtId="176" fontId="138" fillId="0" borderId="60" xfId="0" applyFont="1" applyBorder="1" applyAlignment="1" applyProtection="1">
      <alignment horizontal="center" wrapText="1"/>
      <protection locked="0"/>
    </xf>
    <xf numFmtId="176" fontId="138" fillId="0" borderId="61" xfId="0" applyFont="1" applyBorder="1" applyAlignment="1" applyProtection="1">
      <alignment horizontal="center" wrapText="1"/>
      <protection locked="0"/>
    </xf>
    <xf numFmtId="39" fontId="138" fillId="0" borderId="61" xfId="1" applyNumberFormat="1" applyFont="1" applyBorder="1" applyAlignment="1" applyProtection="1">
      <alignment horizontal="center" wrapText="1"/>
      <protection locked="0"/>
    </xf>
    <xf numFmtId="39" fontId="138" fillId="0" borderId="61" xfId="1" applyNumberFormat="1" applyFont="1" applyFill="1" applyBorder="1" applyAlignment="1" applyProtection="1">
      <alignment horizontal="center" wrapText="1"/>
      <protection locked="0"/>
    </xf>
    <xf numFmtId="39" fontId="138" fillId="0" borderId="67" xfId="1" applyNumberFormat="1" applyFont="1" applyBorder="1" applyAlignment="1" applyProtection="1">
      <alignment horizontal="center" wrapText="1"/>
      <protection locked="0"/>
    </xf>
    <xf numFmtId="176" fontId="138" fillId="0" borderId="61" xfId="0" applyFont="1" applyBorder="1" applyAlignment="1" applyProtection="1">
      <alignment horizontal="center" vertical="center" wrapText="1"/>
      <protection locked="0"/>
    </xf>
    <xf numFmtId="176" fontId="138" fillId="0" borderId="29" xfId="0" applyFont="1" applyBorder="1" applyAlignment="1" applyProtection="1">
      <alignment horizontal="center" vertical="center" wrapText="1"/>
      <protection locked="0"/>
    </xf>
    <xf numFmtId="39" fontId="138" fillId="0" borderId="0" xfId="1" applyNumberFormat="1" applyFont="1" applyBorder="1" applyAlignment="1" applyProtection="1">
      <alignment horizontal="center" wrapText="1"/>
      <protection locked="0"/>
    </xf>
    <xf numFmtId="39" fontId="138" fillId="0" borderId="114" xfId="1" applyNumberFormat="1" applyFont="1" applyBorder="1" applyAlignment="1" applyProtection="1">
      <alignment horizontal="center" wrapText="1"/>
      <protection locked="0"/>
    </xf>
    <xf numFmtId="176" fontId="138" fillId="0" borderId="0" xfId="0" applyFont="1" applyAlignment="1" applyProtection="1">
      <alignment horizontal="center" vertical="center" wrapText="1"/>
      <protection locked="0"/>
    </xf>
    <xf numFmtId="176" fontId="139" fillId="0" borderId="0" xfId="0" applyFont="1" applyAlignment="1" applyProtection="1">
      <alignment horizontal="left" wrapText="1"/>
      <protection locked="0"/>
    </xf>
    <xf numFmtId="176" fontId="138" fillId="0" borderId="0" xfId="0" applyFont="1" applyAlignment="1" applyProtection="1">
      <alignment horizontal="left" wrapText="1"/>
      <protection locked="0"/>
    </xf>
    <xf numFmtId="176" fontId="138" fillId="0" borderId="0" xfId="0" applyFont="1" applyAlignment="1" applyProtection="1">
      <alignment wrapText="1"/>
      <protection locked="0"/>
    </xf>
    <xf numFmtId="171" fontId="76" fillId="5" borderId="139" xfId="0" applyNumberFormat="1" applyFont="1" applyFill="1" applyBorder="1" applyAlignment="1" applyProtection="1">
      <alignment horizontal="center" vertical="center" wrapText="1"/>
      <protection locked="0"/>
    </xf>
    <xf numFmtId="176" fontId="85" fillId="0" borderId="140" xfId="0" applyFont="1" applyBorder="1" applyAlignment="1" applyProtection="1">
      <alignment horizontal="center" wrapText="1"/>
      <protection locked="0"/>
    </xf>
    <xf numFmtId="174" fontId="85" fillId="0" borderId="139" xfId="0" applyNumberFormat="1" applyFont="1" applyBorder="1" applyAlignment="1" applyProtection="1">
      <alignment horizontal="center" wrapText="1"/>
      <protection locked="0"/>
    </xf>
    <xf numFmtId="174" fontId="83" fillId="5" borderId="139" xfId="0" applyNumberFormat="1" applyFont="1" applyFill="1" applyBorder="1" applyAlignment="1" applyProtection="1">
      <alignment horizontal="center" wrapText="1"/>
      <protection locked="0"/>
    </xf>
    <xf numFmtId="176" fontId="139" fillId="0" borderId="63" xfId="0" applyFont="1" applyBorder="1" applyAlignment="1" applyProtection="1">
      <alignment horizontal="center" wrapText="1"/>
      <protection locked="0"/>
    </xf>
    <xf numFmtId="176" fontId="139" fillId="0" borderId="65" xfId="0" applyFont="1" applyBorder="1" applyAlignment="1" applyProtection="1">
      <alignment horizontal="center" wrapText="1"/>
      <protection locked="0"/>
    </xf>
    <xf numFmtId="176" fontId="138" fillId="0" borderId="64" xfId="0" applyFont="1" applyBorder="1" applyAlignment="1" applyProtection="1">
      <alignment horizontal="center" wrapText="1"/>
      <protection locked="0"/>
    </xf>
    <xf numFmtId="176" fontId="138" fillId="0" borderId="64" xfId="0" applyFont="1" applyBorder="1" applyAlignment="1" applyProtection="1">
      <alignment horizontal="center" vertical="center" wrapText="1"/>
      <protection locked="0"/>
    </xf>
    <xf numFmtId="176" fontId="138" fillId="0" borderId="122" xfId="0" applyFont="1" applyBorder="1" applyAlignment="1" applyProtection="1">
      <alignment horizontal="left" wrapText="1"/>
      <protection locked="0"/>
    </xf>
    <xf numFmtId="176" fontId="138" fillId="0" borderId="91" xfId="0" applyFont="1" applyBorder="1" applyAlignment="1" applyProtection="1">
      <alignment horizontal="left" wrapText="1"/>
      <protection locked="0"/>
    </xf>
    <xf numFmtId="176" fontId="139" fillId="0" borderId="91" xfId="0" applyFont="1" applyBorder="1" applyAlignment="1" applyProtection="1">
      <alignment horizontal="left" wrapText="1"/>
      <protection locked="0"/>
    </xf>
    <xf numFmtId="179" fontId="139" fillId="0" borderId="91" xfId="1" applyNumberFormat="1" applyFont="1" applyBorder="1" applyAlignment="1" applyProtection="1">
      <alignment horizontal="center" wrapText="1"/>
      <protection locked="0"/>
    </xf>
    <xf numFmtId="176" fontId="139" fillId="0" borderId="91" xfId="0" applyFont="1" applyBorder="1" applyAlignment="1" applyProtection="1">
      <alignment horizontal="center" wrapText="1"/>
      <protection locked="0"/>
    </xf>
    <xf numFmtId="176" fontId="138" fillId="0" borderId="91" xfId="0" applyFont="1" applyBorder="1" applyAlignment="1" applyProtection="1">
      <alignment horizontal="center" wrapText="1"/>
      <protection locked="0"/>
    </xf>
    <xf numFmtId="39" fontId="138"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83" applyFont="1" applyFill="1" applyBorder="1"/>
    <xf numFmtId="1" fontId="29" fillId="3" borderId="122" xfId="283" applyNumberFormat="1" applyFont="1" applyFill="1" applyBorder="1" applyAlignment="1">
      <alignment horizontal="center"/>
    </xf>
    <xf numFmtId="1" fontId="29" fillId="3" borderId="122" xfId="283" quotePrefix="1" applyNumberFormat="1" applyFont="1" applyFill="1" applyBorder="1" applyAlignment="1">
      <alignment horizontal="center"/>
    </xf>
    <xf numFmtId="176" fontId="29" fillId="3" borderId="92" xfId="283" applyFont="1" applyFill="1" applyBorder="1"/>
    <xf numFmtId="176" fontId="31" fillId="3" borderId="92" xfId="283" applyFont="1" applyFill="1" applyBorder="1" applyAlignment="1">
      <alignment horizontal="center"/>
    </xf>
    <xf numFmtId="1" fontId="31" fillId="3" borderId="92" xfId="283" applyNumberFormat="1" applyFont="1" applyFill="1" applyBorder="1" applyAlignment="1">
      <alignment horizontal="center"/>
    </xf>
    <xf numFmtId="176" fontId="29" fillId="3" borderId="91" xfId="283" applyFont="1" applyFill="1" applyBorder="1"/>
    <xf numFmtId="3" fontId="29" fillId="3" borderId="122"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3" borderId="91" xfId="283" applyNumberFormat="1" applyFont="1" applyFill="1" applyBorder="1" applyAlignment="1">
      <alignment horizontal="center"/>
    </xf>
    <xf numFmtId="1" fontId="31" fillId="3" borderId="91" xfId="283" applyNumberFormat="1" applyFont="1" applyFill="1" applyBorder="1" applyAlignment="1">
      <alignment horizontal="center"/>
    </xf>
    <xf numFmtId="3" fontId="29" fillId="0" borderId="91" xfId="1230" applyNumberFormat="1" applyFont="1" applyBorder="1" applyAlignment="1">
      <alignment horizontal="center"/>
    </xf>
    <xf numFmtId="1" fontId="29" fillId="3" borderId="91" xfId="283" applyNumberFormat="1" applyFont="1" applyFill="1" applyBorder="1" applyAlignment="1">
      <alignment horizontal="center"/>
    </xf>
    <xf numFmtId="176" fontId="31" fillId="3" borderId="91" xfId="283" applyFont="1" applyFill="1" applyBorder="1"/>
    <xf numFmtId="3" fontId="31" fillId="3" borderId="91" xfId="283" applyNumberFormat="1" applyFont="1" applyFill="1" applyBorder="1" applyAlignment="1">
      <alignment horizontal="center"/>
    </xf>
    <xf numFmtId="3" fontId="31" fillId="3" borderId="93" xfId="283" applyNumberFormat="1" applyFont="1" applyFill="1" applyBorder="1" applyAlignment="1">
      <alignment horizontal="center"/>
    </xf>
    <xf numFmtId="3" fontId="31" fillId="0" borderId="91" xfId="283" applyNumberFormat="1" applyFont="1" applyBorder="1" applyAlignment="1">
      <alignment horizontal="center"/>
    </xf>
    <xf numFmtId="3" fontId="29" fillId="0" borderId="91" xfId="283" applyNumberFormat="1" applyFont="1" applyBorder="1" applyAlignment="1">
      <alignment horizontal="center"/>
    </xf>
    <xf numFmtId="3" fontId="31" fillId="3" borderId="91" xfId="283" quotePrefix="1" applyNumberFormat="1" applyFont="1" applyFill="1" applyBorder="1" applyAlignment="1">
      <alignment horizontal="center"/>
    </xf>
    <xf numFmtId="3" fontId="58" fillId="3" borderId="93" xfId="283" applyNumberFormat="1" applyFont="1" applyFill="1" applyBorder="1" applyAlignment="1">
      <alignment horizontal="center"/>
    </xf>
    <xf numFmtId="3" fontId="58" fillId="3" borderId="91" xfId="283" applyNumberFormat="1" applyFont="1" applyFill="1" applyBorder="1" applyAlignment="1">
      <alignment horizontal="center"/>
    </xf>
    <xf numFmtId="3" fontId="31" fillId="0" borderId="91" xfId="1230" applyNumberFormat="1" applyFont="1" applyBorder="1" applyAlignment="1">
      <alignment horizontal="center"/>
    </xf>
    <xf numFmtId="176" fontId="31" fillId="0" borderId="91" xfId="283" applyFont="1" applyBorder="1"/>
    <xf numFmtId="170" fontId="29" fillId="3" borderId="92" xfId="283" applyNumberFormat="1" applyFont="1" applyFill="1" applyBorder="1" applyAlignment="1">
      <alignment horizontal="center"/>
    </xf>
    <xf numFmtId="3" fontId="29" fillId="3" borderId="103" xfId="283" applyNumberFormat="1" applyFont="1" applyFill="1" applyBorder="1" applyAlignment="1">
      <alignment horizontal="center"/>
    </xf>
    <xf numFmtId="3" fontId="29" fillId="3" borderId="92" xfId="283" applyNumberFormat="1" applyFont="1" applyFill="1" applyBorder="1" applyAlignment="1">
      <alignment horizontal="center"/>
    </xf>
    <xf numFmtId="176" fontId="62" fillId="0" borderId="0" xfId="283" applyFont="1"/>
    <xf numFmtId="176" fontId="62" fillId="0" borderId="0" xfId="283" applyFont="1" applyAlignment="1">
      <alignment horizontal="center"/>
    </xf>
    <xf numFmtId="1" fontId="62" fillId="0" borderId="0" xfId="283" applyNumberFormat="1" applyFont="1" applyAlignment="1">
      <alignment horizontal="center"/>
    </xf>
    <xf numFmtId="176" fontId="32" fillId="0" borderId="0" xfId="1230" applyNumberFormat="1" applyFont="1" applyProtection="1">
      <protection locked="0"/>
    </xf>
    <xf numFmtId="176" fontId="116" fillId="0" borderId="0" xfId="283" applyFont="1"/>
    <xf numFmtId="3" fontId="29" fillId="3" borderId="91" xfId="1230" applyNumberFormat="1" applyFont="1" applyFill="1" applyBorder="1" applyAlignment="1">
      <alignment horizontal="center"/>
    </xf>
    <xf numFmtId="170" fontId="139"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138" fillId="0" borderId="63" xfId="0" applyFont="1" applyBorder="1" applyAlignment="1" applyProtection="1">
      <alignment horizontal="center" wrapText="1"/>
      <protection locked="0"/>
    </xf>
    <xf numFmtId="39" fontId="138" fillId="0" borderId="64" xfId="1" applyNumberFormat="1" applyFont="1" applyBorder="1" applyAlignment="1" applyProtection="1">
      <alignment horizontal="center" wrapText="1"/>
      <protection locked="0"/>
    </xf>
    <xf numFmtId="39" fontId="138" fillId="0" borderId="64" xfId="1" applyNumberFormat="1" applyFont="1" applyFill="1" applyBorder="1" applyAlignment="1" applyProtection="1">
      <alignment horizontal="center" wrapText="1"/>
      <protection locked="0"/>
    </xf>
    <xf numFmtId="176" fontId="138" fillId="0" borderId="155" xfId="0" applyFont="1" applyBorder="1" applyAlignment="1" applyProtection="1">
      <alignment horizontal="center" vertical="center" wrapText="1"/>
      <protection locked="0"/>
    </xf>
    <xf numFmtId="176" fontId="139" fillId="0" borderId="122" xfId="0" applyFont="1" applyBorder="1" applyAlignment="1" applyProtection="1">
      <alignment horizontal="center" wrapText="1"/>
      <protection locked="0"/>
    </xf>
    <xf numFmtId="176" fontId="153" fillId="0" borderId="91" xfId="0" applyFont="1" applyBorder="1" applyProtection="1">
      <protection locked="0"/>
    </xf>
    <xf numFmtId="176" fontId="138" fillId="0" borderId="91" xfId="0" applyFont="1" applyBorder="1" applyAlignment="1" applyProtection="1">
      <alignment horizontal="center" vertical="center" wrapText="1"/>
      <protection locked="0"/>
    </xf>
    <xf numFmtId="176" fontId="139" fillId="0" borderId="120" xfId="0" applyFont="1" applyBorder="1" applyAlignment="1" applyProtection="1">
      <alignment horizontal="center" wrapText="1"/>
      <protection locked="0"/>
    </xf>
    <xf numFmtId="39" fontId="138"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9" xfId="0" applyNumberFormat="1" applyFont="1" applyFill="1" applyBorder="1" applyProtection="1">
      <protection locked="0"/>
    </xf>
    <xf numFmtId="176" fontId="76" fillId="0" borderId="160" xfId="0" applyFont="1" applyBorder="1" applyAlignment="1" applyProtection="1">
      <alignment horizontal="left" vertical="center" wrapText="1"/>
      <protection locked="0"/>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6" xfId="0" applyNumberFormat="1" applyFont="1" applyFill="1" applyBorder="1" applyAlignment="1" applyProtection="1">
      <alignment horizontal="center" wrapText="1"/>
      <protection locked="0"/>
    </xf>
    <xf numFmtId="0" fontId="7" fillId="0" borderId="0" xfId="620" applyFont="1"/>
    <xf numFmtId="176" fontId="162" fillId="0" borderId="0" xfId="0" applyFont="1"/>
    <xf numFmtId="17" fontId="162" fillId="0" borderId="0" xfId="0" applyNumberFormat="1" applyFont="1"/>
    <xf numFmtId="167" fontId="162" fillId="0" borderId="0" xfId="1" applyFont="1"/>
    <xf numFmtId="17" fontId="7" fillId="0" borderId="0" xfId="2932" applyNumberFormat="1" applyFont="1"/>
    <xf numFmtId="2" fontId="162" fillId="0" borderId="0" xfId="0" applyNumberFormat="1" applyFont="1"/>
    <xf numFmtId="167" fontId="16" fillId="0" borderId="0" xfId="1" applyFont="1"/>
    <xf numFmtId="167" fontId="20" fillId="0" borderId="0" xfId="1" applyFont="1"/>
    <xf numFmtId="167" fontId="14" fillId="0" borderId="0" xfId="1" applyFont="1"/>
    <xf numFmtId="0" fontId="6" fillId="0" borderId="0" xfId="620" applyFont="1"/>
    <xf numFmtId="17" fontId="6" fillId="0" borderId="0" xfId="2932" applyNumberFormat="1" applyFont="1"/>
    <xf numFmtId="17" fontId="6" fillId="0" borderId="0" xfId="1116" applyNumberFormat="1" applyFont="1"/>
    <xf numFmtId="0" fontId="6" fillId="0" borderId="0" xfId="1116" applyFont="1"/>
    <xf numFmtId="0" fontId="6" fillId="0" borderId="0" xfId="2932" applyFont="1"/>
    <xf numFmtId="167" fontId="6" fillId="0" borderId="0" xfId="1" applyFont="1"/>
    <xf numFmtId="2" fontId="6" fillId="0" borderId="0" xfId="620" applyNumberFormat="1" applyFont="1"/>
    <xf numFmtId="2" fontId="46" fillId="3" borderId="156" xfId="0" applyNumberFormat="1" applyFont="1" applyFill="1" applyBorder="1" applyAlignment="1" applyProtection="1">
      <alignment horizontal="center"/>
      <protection locked="0"/>
    </xf>
    <xf numFmtId="176" fontId="82" fillId="0" borderId="159"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9"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9"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2"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79"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31"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9" xfId="0" applyNumberFormat="1" applyFont="1" applyBorder="1" applyAlignment="1" applyProtection="1">
      <alignment horizontal="center" vertical="center" wrapText="1"/>
      <protection locked="0"/>
    </xf>
    <xf numFmtId="2" fontId="77" fillId="0" borderId="156" xfId="0" applyNumberFormat="1" applyFont="1" applyBorder="1" applyAlignment="1" applyProtection="1">
      <alignment horizontal="center" vertical="center" wrapText="1"/>
      <protection locked="0"/>
    </xf>
    <xf numFmtId="2" fontId="82" fillId="0" borderId="156"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6" xfId="0" applyNumberFormat="1" applyFont="1" applyFill="1" applyBorder="1" applyAlignment="1" applyProtection="1">
      <alignment horizontal="center" vertical="center" wrapText="1"/>
      <protection locked="0"/>
    </xf>
    <xf numFmtId="2" fontId="80" fillId="0" borderId="159" xfId="0" applyNumberFormat="1" applyFont="1" applyBorder="1" applyAlignment="1" applyProtection="1">
      <alignment horizontal="center" vertical="center" wrapText="1"/>
      <protection locked="0"/>
    </xf>
    <xf numFmtId="2" fontId="80" fillId="0" borderId="156" xfId="0" applyNumberFormat="1" applyFont="1" applyBorder="1" applyAlignment="1" applyProtection="1">
      <alignment horizontal="center" vertical="center" wrapText="1"/>
      <protection locked="0"/>
    </xf>
    <xf numFmtId="17" fontId="0" fillId="0" borderId="0" xfId="0" applyNumberFormat="1"/>
    <xf numFmtId="2" fontId="162" fillId="0" borderId="0" xfId="1" applyNumberFormat="1" applyFont="1"/>
    <xf numFmtId="2" fontId="16" fillId="0" borderId="0" xfId="1116"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6" applyNumberFormat="1" applyFont="1"/>
    <xf numFmtId="2" fontId="6" fillId="0" borderId="0" xfId="2932" applyNumberFormat="1" applyFont="1"/>
    <xf numFmtId="2" fontId="6" fillId="0" borderId="0" xfId="1" applyNumberFormat="1" applyFont="1"/>
    <xf numFmtId="176" fontId="122" fillId="0" borderId="18" xfId="12" applyFont="1" applyBorder="1" applyAlignment="1">
      <alignment horizontal="center"/>
    </xf>
    <xf numFmtId="176" fontId="163"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84" fontId="49" fillId="0" borderId="0" xfId="170" applyNumberFormat="1" applyFont="1"/>
    <xf numFmtId="176" fontId="49" fillId="0" borderId="0" xfId="283" applyFont="1"/>
    <xf numFmtId="176" fontId="118" fillId="0" borderId="161" xfId="12" applyFont="1" applyBorder="1"/>
    <xf numFmtId="176" fontId="118" fillId="0" borderId="18" xfId="12" applyFont="1" applyBorder="1" applyAlignment="1">
      <alignment horizontal="center"/>
    </xf>
    <xf numFmtId="2" fontId="122" fillId="0" borderId="18" xfId="12" applyNumberFormat="1" applyFont="1" applyBorder="1" applyAlignment="1">
      <alignment horizontal="center"/>
    </xf>
    <xf numFmtId="176" fontId="122" fillId="0" borderId="18" xfId="12" quotePrefix="1" applyFont="1" applyBorder="1" applyAlignment="1">
      <alignment horizontal="center"/>
    </xf>
    <xf numFmtId="176" fontId="123" fillId="0" borderId="18" xfId="12" applyFont="1" applyBorder="1" applyAlignment="1">
      <alignment horizontal="center"/>
    </xf>
    <xf numFmtId="176" fontId="123" fillId="0" borderId="18" xfId="12" quotePrefix="1" applyFont="1" applyBorder="1" applyAlignment="1">
      <alignment horizontal="center"/>
    </xf>
    <xf numFmtId="176" fontId="124" fillId="0" borderId="150" xfId="0" applyFont="1" applyBorder="1" applyAlignment="1" applyProtection="1">
      <alignment horizontal="center" vertical="center" wrapText="1"/>
      <protection locked="0"/>
    </xf>
    <xf numFmtId="176" fontId="118" fillId="0" borderId="99" xfId="12" applyFont="1" applyBorder="1"/>
    <xf numFmtId="176" fontId="118" fillId="0" borderId="101" xfId="12" applyFont="1" applyBorder="1"/>
    <xf numFmtId="176" fontId="118" fillId="0" borderId="29" xfId="12" applyFont="1" applyBorder="1"/>
    <xf numFmtId="176" fontId="122" fillId="0" borderId="162" xfId="12" applyFont="1" applyBorder="1" applyAlignment="1">
      <alignment horizontal="center"/>
    </xf>
    <xf numFmtId="176" fontId="122" fillId="0" borderId="29" xfId="12" applyFont="1" applyBorder="1" applyAlignment="1">
      <alignment horizontal="center"/>
    </xf>
    <xf numFmtId="176" fontId="122" fillId="0" borderId="163" xfId="12" applyFont="1" applyBorder="1" applyAlignment="1">
      <alignment horizontal="center"/>
    </xf>
    <xf numFmtId="176" fontId="122" fillId="4" borderId="162" xfId="12" applyFont="1" applyFill="1" applyBorder="1" applyAlignment="1">
      <alignment horizontal="center"/>
    </xf>
    <xf numFmtId="176" fontId="122" fillId="0" borderId="164" xfId="12" applyFont="1" applyBorder="1" applyAlignment="1">
      <alignment horizontal="center"/>
    </xf>
    <xf numFmtId="176" fontId="118" fillId="0" borderId="163" xfId="12" applyFont="1" applyBorder="1"/>
    <xf numFmtId="176" fontId="118" fillId="0" borderId="154" xfId="12" applyFont="1" applyBorder="1"/>
    <xf numFmtId="176" fontId="118" fillId="0" borderId="100" xfId="12" applyFont="1" applyBorder="1"/>
    <xf numFmtId="176" fontId="118" fillId="0" borderId="165" xfId="12" applyFont="1" applyBorder="1"/>
    <xf numFmtId="176" fontId="118" fillId="0" borderId="166" xfId="12" applyFont="1" applyBorder="1"/>
    <xf numFmtId="176" fontId="118" fillId="0" borderId="167" xfId="12" applyFont="1" applyBorder="1"/>
    <xf numFmtId="176" fontId="118" fillId="0" borderId="162" xfId="12" applyFont="1" applyBorder="1"/>
    <xf numFmtId="176" fontId="118" fillId="0" borderId="162" xfId="12" applyFont="1" applyBorder="1" applyAlignment="1">
      <alignment horizontal="center"/>
    </xf>
    <xf numFmtId="176" fontId="122" fillId="0" borderId="162" xfId="12" quotePrefix="1" applyFont="1" applyBorder="1" applyAlignment="1">
      <alignment horizontal="center"/>
    </xf>
    <xf numFmtId="176" fontId="118" fillId="0" borderId="168" xfId="12" applyFont="1" applyBorder="1"/>
    <xf numFmtId="176" fontId="56" fillId="0" borderId="163" xfId="623" applyFont="1" applyBorder="1" applyAlignment="1">
      <alignment horizontal="center"/>
    </xf>
    <xf numFmtId="174" fontId="137" fillId="0" borderId="163" xfId="623" applyNumberFormat="1" applyFont="1" applyBorder="1" applyAlignment="1">
      <alignment horizontal="center"/>
    </xf>
    <xf numFmtId="176" fontId="139" fillId="0" borderId="0" xfId="0" applyFont="1" applyAlignment="1" applyProtection="1">
      <alignment vertical="center"/>
      <protection locked="0"/>
    </xf>
    <xf numFmtId="174" fontId="83" fillId="5" borderId="163"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5" xfId="0" applyFont="1" applyBorder="1" applyAlignment="1" applyProtection="1">
      <alignment horizontal="center" wrapText="1"/>
      <protection locked="0"/>
    </xf>
    <xf numFmtId="171" fontId="76" fillId="5" borderId="163"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5" xfId="0" applyNumberFormat="1" applyFont="1" applyBorder="1" applyAlignment="1" applyProtection="1">
      <alignment horizontal="center" vertical="center" wrapText="1"/>
      <protection locked="0"/>
    </xf>
    <xf numFmtId="2" fontId="80" fillId="0" borderId="163" xfId="0" applyNumberFormat="1" applyFont="1" applyBorder="1" applyAlignment="1" applyProtection="1">
      <alignment horizontal="center" vertical="center" wrapText="1"/>
      <protection locked="0"/>
    </xf>
    <xf numFmtId="2" fontId="46" fillId="3" borderId="163" xfId="0" applyNumberFormat="1" applyFont="1" applyFill="1" applyBorder="1" applyAlignment="1" applyProtection="1">
      <alignment horizontal="center"/>
      <protection locked="0"/>
    </xf>
    <xf numFmtId="2" fontId="47" fillId="3" borderId="132" xfId="0" applyNumberFormat="1" applyFont="1" applyFill="1" applyBorder="1" applyAlignment="1" applyProtection="1">
      <alignment horizontal="center" vertical="center"/>
      <protection locked="0"/>
    </xf>
    <xf numFmtId="2" fontId="46" fillId="3" borderId="132"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3" xfId="0" applyNumberFormat="1" applyFont="1" applyFill="1" applyBorder="1" applyAlignment="1" applyProtection="1">
      <alignment horizontal="center" vertical="center" wrapText="1"/>
      <protection locked="0"/>
    </xf>
    <xf numFmtId="2" fontId="89" fillId="0" borderId="163"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3" xfId="0" applyNumberFormat="1" applyFont="1" applyFill="1" applyBorder="1" applyAlignment="1" applyProtection="1">
      <alignment horizontal="center" wrapText="1"/>
      <protection locked="0"/>
    </xf>
    <xf numFmtId="0" fontId="136" fillId="0" borderId="94" xfId="623" applyNumberFormat="1" applyFont="1" applyBorder="1" applyAlignment="1">
      <alignment horizontal="center"/>
    </xf>
    <xf numFmtId="167" fontId="137" fillId="0" borderId="0" xfId="623" applyNumberFormat="1" applyFont="1" applyAlignment="1">
      <alignment horizontal="center"/>
    </xf>
    <xf numFmtId="0" fontId="85" fillId="5" borderId="61" xfId="0" applyNumberFormat="1" applyFont="1" applyFill="1" applyBorder="1" applyAlignment="1" applyProtection="1">
      <alignment horizontal="center" vertical="center" wrapText="1"/>
      <protection locked="0"/>
    </xf>
    <xf numFmtId="0" fontId="136" fillId="0" borderId="0" xfId="623" applyNumberFormat="1" applyFont="1" applyAlignment="1">
      <alignment horizontal="center"/>
    </xf>
    <xf numFmtId="2" fontId="89" fillId="0" borderId="61" xfId="0" applyNumberFormat="1" applyFont="1" applyBorder="1" applyAlignment="1" applyProtection="1">
      <alignment horizontal="center" vertical="center" wrapText="1"/>
      <protection locked="0"/>
    </xf>
    <xf numFmtId="2" fontId="76" fillId="0" borderId="157" xfId="0" applyNumberFormat="1" applyFont="1" applyBorder="1" applyAlignment="1" applyProtection="1">
      <alignment horizontal="center" vertical="center" wrapText="1"/>
      <protection locked="0"/>
    </xf>
    <xf numFmtId="2" fontId="76" fillId="0" borderId="146" xfId="0" applyNumberFormat="1" applyFont="1" applyBorder="1" applyAlignment="1" applyProtection="1">
      <alignment horizontal="center" vertical="center" wrapText="1"/>
      <protection locked="0"/>
    </xf>
    <xf numFmtId="2" fontId="76" fillId="0" borderId="158" xfId="0" applyNumberFormat="1" applyFont="1" applyBorder="1" applyAlignment="1" applyProtection="1">
      <alignment horizontal="center" vertical="center" wrapText="1"/>
      <protection locked="0"/>
    </xf>
    <xf numFmtId="176" fontId="64" fillId="3" borderId="173" xfId="0" applyFont="1" applyFill="1" applyBorder="1"/>
    <xf numFmtId="0" fontId="137" fillId="0" borderId="94" xfId="623" applyNumberFormat="1" applyFont="1" applyBorder="1" applyAlignment="1">
      <alignment horizontal="center"/>
    </xf>
    <xf numFmtId="2" fontId="31" fillId="0" borderId="0" xfId="3" applyNumberFormat="1" applyFont="1"/>
    <xf numFmtId="176" fontId="85" fillId="0" borderId="0" xfId="0" applyFont="1" applyAlignment="1" applyProtection="1">
      <alignment horizontal="center" vertical="center"/>
      <protection locked="0"/>
    </xf>
    <xf numFmtId="176" fontId="29" fillId="3" borderId="174" xfId="0" applyFont="1" applyFill="1" applyBorder="1" applyAlignment="1">
      <alignment horizontal="center"/>
    </xf>
    <xf numFmtId="176" fontId="29" fillId="3" borderId="174" xfId="0" applyFont="1" applyFill="1" applyBorder="1"/>
    <xf numFmtId="176" fontId="31" fillId="3" borderId="175" xfId="0" applyFont="1" applyFill="1" applyBorder="1"/>
    <xf numFmtId="171" fontId="29" fillId="3" borderId="174" xfId="0" applyNumberFormat="1" applyFont="1" applyFill="1" applyBorder="1" applyAlignment="1">
      <alignment horizontal="center"/>
    </xf>
    <xf numFmtId="2" fontId="29" fillId="3" borderId="174" xfId="0" applyNumberFormat="1" applyFont="1" applyFill="1" applyBorder="1" applyAlignment="1">
      <alignment horizontal="center"/>
    </xf>
    <xf numFmtId="176" fontId="76" fillId="5" borderId="163" xfId="0" applyFont="1" applyFill="1" applyBorder="1" applyAlignment="1" applyProtection="1">
      <alignment horizontal="center" wrapText="1"/>
      <protection locked="0"/>
    </xf>
    <xf numFmtId="176" fontId="31" fillId="3" borderId="163"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623" applyFont="1" applyAlignment="1">
      <alignment horizontal="center"/>
    </xf>
    <xf numFmtId="174" fontId="80" fillId="0" borderId="171" xfId="2" applyNumberFormat="1" applyFont="1" applyBorder="1" applyAlignment="1" applyProtection="1">
      <alignment horizontal="center" wrapText="1"/>
      <protection locked="0"/>
    </xf>
    <xf numFmtId="4" fontId="165" fillId="0" borderId="0" xfId="0" applyNumberFormat="1" applyFont="1" applyAlignment="1" applyProtection="1">
      <alignment horizontal="center" vertical="center" wrapText="1"/>
      <protection locked="0"/>
    </xf>
    <xf numFmtId="176" fontId="47" fillId="0" borderId="0" xfId="623" applyFont="1" applyAlignment="1">
      <alignment horizontal="center"/>
    </xf>
    <xf numFmtId="0" fontId="89" fillId="0" borderId="179"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71"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82"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81" xfId="0" applyNumberFormat="1" applyFont="1" applyFill="1" applyBorder="1" applyAlignment="1" applyProtection="1">
      <alignment horizontal="center" vertical="center" wrapText="1"/>
      <protection locked="0"/>
    </xf>
    <xf numFmtId="171" fontId="76" fillId="5" borderId="171" xfId="0" applyNumberFormat="1" applyFont="1" applyFill="1" applyBorder="1" applyAlignment="1" applyProtection="1">
      <alignment horizontal="center" vertical="center" wrapText="1"/>
      <protection locked="0"/>
    </xf>
    <xf numFmtId="2" fontId="76" fillId="0" borderId="182"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9"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4"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70" xfId="0" applyNumberFormat="1" applyFont="1" applyFill="1" applyBorder="1" applyAlignment="1" applyProtection="1">
      <alignment horizontal="center" vertical="center" wrapText="1"/>
      <protection locked="0"/>
    </xf>
    <xf numFmtId="176" fontId="76" fillId="5" borderId="186" xfId="0" applyFont="1" applyFill="1" applyBorder="1" applyAlignment="1" applyProtection="1">
      <alignment horizontal="left" vertical="center" wrapText="1"/>
      <protection locked="0"/>
    </xf>
    <xf numFmtId="176" fontId="76" fillId="5" borderId="185" xfId="0" applyFont="1" applyFill="1" applyBorder="1" applyAlignment="1" applyProtection="1">
      <alignment horizontal="center" vertical="center" wrapText="1"/>
      <protection locked="0"/>
    </xf>
    <xf numFmtId="176" fontId="76" fillId="5" borderId="186" xfId="0" applyFont="1" applyFill="1" applyBorder="1" applyAlignment="1" applyProtection="1">
      <alignment horizontal="center" vertical="center" wrapText="1"/>
      <protection locked="0"/>
    </xf>
    <xf numFmtId="176" fontId="76" fillId="5" borderId="187"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3"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71"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90" xfId="0" applyFont="1" applyBorder="1"/>
    <xf numFmtId="0" fontId="47" fillId="0" borderId="122" xfId="0" applyNumberFormat="1" applyFont="1" applyBorder="1" applyAlignment="1">
      <alignment horizontal="center"/>
    </xf>
    <xf numFmtId="0" fontId="89" fillId="0" borderId="171"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3" xfId="1" applyFont="1" applyBorder="1" applyAlignment="1"/>
    <xf numFmtId="0" fontId="47" fillId="0" borderId="183" xfId="1" quotePrefix="1" applyNumberFormat="1" applyFont="1" applyBorder="1" applyAlignment="1">
      <alignment horizontal="center"/>
    </xf>
    <xf numFmtId="167" fontId="47" fillId="0" borderId="190" xfId="1" applyFont="1" applyBorder="1" applyAlignment="1">
      <alignment horizontal="center"/>
    </xf>
    <xf numFmtId="0" fontId="80" fillId="0" borderId="171" xfId="0" applyNumberFormat="1" applyFont="1" applyBorder="1" applyAlignment="1" applyProtection="1">
      <alignment horizontal="center" vertical="center" wrapText="1"/>
      <protection locked="0"/>
    </xf>
    <xf numFmtId="0" fontId="80" fillId="0" borderId="171"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71"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71"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92" xfId="1" applyFont="1" applyBorder="1" applyAlignment="1">
      <alignment horizontal="center"/>
    </xf>
    <xf numFmtId="167" fontId="47" fillId="0" borderId="91" xfId="1" applyFont="1" applyBorder="1" applyAlignment="1">
      <alignment horizontal="center"/>
    </xf>
    <xf numFmtId="174" fontId="80" fillId="0" borderId="91" xfId="2" applyNumberFormat="1" applyFont="1" applyBorder="1" applyAlignment="1" applyProtection="1">
      <alignment horizontal="center" wrapText="1"/>
      <protection locked="0"/>
    </xf>
    <xf numFmtId="0" fontId="84" fillId="5" borderId="7" xfId="0" applyNumberFormat="1" applyFont="1" applyFill="1" applyBorder="1" applyAlignment="1" applyProtection="1">
      <alignment horizontal="center" vertical="center" wrapText="1"/>
      <protection locked="0"/>
    </xf>
    <xf numFmtId="170" fontId="130" fillId="0" borderId="170"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71" xfId="0" applyNumberFormat="1" applyFont="1" applyBorder="1" applyAlignment="1">
      <alignment horizontal="center"/>
    </xf>
    <xf numFmtId="176" fontId="139" fillId="5" borderId="193" xfId="0" applyFont="1" applyFill="1" applyBorder="1" applyAlignment="1" applyProtection="1">
      <alignment horizontal="center" vertical="center" wrapText="1"/>
      <protection locked="0"/>
    </xf>
    <xf numFmtId="176" fontId="139" fillId="5" borderId="180" xfId="0" applyFont="1" applyFill="1" applyBorder="1" applyAlignment="1" applyProtection="1">
      <alignment horizontal="center" vertical="center" wrapText="1"/>
      <protection locked="0"/>
    </xf>
    <xf numFmtId="176" fontId="139" fillId="5" borderId="67" xfId="0" applyFont="1" applyFill="1" applyBorder="1" applyAlignment="1" applyProtection="1">
      <alignment horizontal="center" vertical="center" wrapText="1"/>
      <protection locked="0"/>
    </xf>
    <xf numFmtId="0" fontId="139" fillId="5" borderId="67" xfId="0" applyNumberFormat="1" applyFont="1" applyFill="1" applyBorder="1" applyAlignment="1" applyProtection="1">
      <alignment horizontal="center" vertical="center" wrapText="1"/>
      <protection locked="0"/>
    </xf>
    <xf numFmtId="176" fontId="138" fillId="5" borderId="67" xfId="0" applyFont="1" applyFill="1" applyBorder="1" applyAlignment="1" applyProtection="1">
      <alignment horizontal="center" vertical="center" wrapText="1"/>
      <protection locked="0"/>
    </xf>
    <xf numFmtId="176" fontId="138" fillId="5" borderId="194" xfId="0" applyFont="1" applyFill="1" applyBorder="1" applyAlignment="1" applyProtection="1">
      <alignment horizontal="center" vertical="center" wrapText="1"/>
      <protection locked="0"/>
    </xf>
    <xf numFmtId="176" fontId="139" fillId="5" borderId="195" xfId="0" applyFont="1" applyFill="1" applyBorder="1" applyAlignment="1" applyProtection="1">
      <alignment horizontal="center" vertical="center" wrapText="1"/>
      <protection locked="0"/>
    </xf>
    <xf numFmtId="176" fontId="138" fillId="5" borderId="196" xfId="0" applyFont="1" applyFill="1" applyBorder="1" applyAlignment="1" applyProtection="1">
      <alignment horizontal="center" vertical="center" wrapText="1"/>
      <protection locked="0"/>
    </xf>
    <xf numFmtId="176" fontId="139" fillId="5" borderId="126" xfId="0" applyFont="1" applyFill="1" applyBorder="1" applyAlignment="1" applyProtection="1">
      <alignment horizontal="center" vertical="center" wrapText="1"/>
      <protection locked="0"/>
    </xf>
    <xf numFmtId="176" fontId="139" fillId="5" borderId="198" xfId="0" applyFont="1" applyFill="1" applyBorder="1" applyAlignment="1" applyProtection="1">
      <alignment horizontal="center" vertical="center" wrapText="1"/>
      <protection locked="0"/>
    </xf>
    <xf numFmtId="176" fontId="138" fillId="5" borderId="199" xfId="0" applyFont="1" applyFill="1" applyBorder="1" applyAlignment="1" applyProtection="1">
      <alignment horizontal="center" vertical="center" wrapText="1"/>
      <protection locked="0"/>
    </xf>
    <xf numFmtId="176" fontId="138" fillId="5" borderId="91" xfId="0" applyFont="1" applyFill="1" applyBorder="1" applyAlignment="1" applyProtection="1">
      <alignment horizontal="center" vertical="center" wrapText="1"/>
      <protection locked="0"/>
    </xf>
    <xf numFmtId="0" fontId="138" fillId="5" borderId="91" xfId="0" applyNumberFormat="1" applyFont="1" applyFill="1" applyBorder="1" applyAlignment="1" applyProtection="1">
      <alignment horizontal="center" vertical="center" wrapText="1"/>
      <protection locked="0"/>
    </xf>
    <xf numFmtId="0" fontId="138" fillId="5" borderId="200" xfId="0" applyNumberFormat="1" applyFont="1" applyFill="1" applyBorder="1" applyAlignment="1" applyProtection="1">
      <alignment horizontal="center" vertical="center" wrapText="1"/>
      <protection locked="0"/>
    </xf>
    <xf numFmtId="0" fontId="139" fillId="5" borderId="201" xfId="0" applyNumberFormat="1" applyFont="1" applyFill="1" applyBorder="1" applyAlignment="1" applyProtection="1">
      <alignment horizontal="center" vertical="center" wrapText="1"/>
      <protection locked="0"/>
    </xf>
    <xf numFmtId="0" fontId="138" fillId="5" borderId="202" xfId="0" applyNumberFormat="1" applyFont="1" applyFill="1" applyBorder="1" applyAlignment="1" applyProtection="1">
      <alignment horizontal="center" vertical="center" wrapText="1"/>
      <protection locked="0"/>
    </xf>
    <xf numFmtId="2" fontId="138" fillId="5" borderId="91" xfId="0" applyNumberFormat="1" applyFont="1" applyFill="1" applyBorder="1" applyAlignment="1" applyProtection="1">
      <alignment horizontal="center" vertical="center" wrapText="1"/>
      <protection locked="0"/>
    </xf>
    <xf numFmtId="2" fontId="139" fillId="5" borderId="201" xfId="0" applyNumberFormat="1" applyFont="1" applyFill="1" applyBorder="1" applyAlignment="1" applyProtection="1">
      <alignment horizontal="center" vertical="center" wrapText="1"/>
      <protection locked="0"/>
    </xf>
    <xf numFmtId="170" fontId="138" fillId="5" borderId="91" xfId="0" applyNumberFormat="1" applyFont="1" applyFill="1" applyBorder="1" applyAlignment="1" applyProtection="1">
      <alignment horizontal="center" vertical="center" wrapText="1"/>
      <protection locked="0"/>
    </xf>
    <xf numFmtId="170" fontId="137" fillId="0" borderId="91" xfId="0" applyNumberFormat="1" applyFont="1" applyBorder="1" applyAlignment="1" applyProtection="1">
      <alignment horizontal="center"/>
      <protection locked="0"/>
    </xf>
    <xf numFmtId="177" fontId="139" fillId="5" borderId="201" xfId="1" applyNumberFormat="1" applyFont="1" applyFill="1" applyBorder="1" applyAlignment="1" applyProtection="1">
      <alignment horizontal="center" vertical="center" wrapText="1"/>
      <protection locked="0"/>
    </xf>
    <xf numFmtId="2" fontId="139" fillId="5" borderId="91" xfId="0" applyNumberFormat="1" applyFont="1" applyFill="1" applyBorder="1" applyAlignment="1" applyProtection="1">
      <alignment horizontal="center" vertical="center" wrapText="1"/>
      <protection locked="0"/>
    </xf>
    <xf numFmtId="177" fontId="139" fillId="5" borderId="91" xfId="1" applyNumberFormat="1" applyFont="1" applyFill="1" applyBorder="1" applyAlignment="1" applyProtection="1">
      <alignment horizontal="center" vertical="center" wrapText="1"/>
      <protection locked="0"/>
    </xf>
    <xf numFmtId="177" fontId="138" fillId="5" borderId="91" xfId="1" applyNumberFormat="1" applyFont="1" applyFill="1" applyBorder="1" applyAlignment="1" applyProtection="1">
      <alignment horizontal="center" vertical="center" wrapText="1"/>
      <protection locked="0"/>
    </xf>
    <xf numFmtId="177" fontId="139" fillId="5" borderId="120" xfId="1" applyNumberFormat="1" applyFont="1" applyFill="1" applyBorder="1" applyAlignment="1" applyProtection="1">
      <alignment horizontal="center" vertical="center" wrapText="1"/>
      <protection locked="0"/>
    </xf>
    <xf numFmtId="177" fontId="138" fillId="5" borderId="171" xfId="1" applyNumberFormat="1" applyFont="1" applyFill="1" applyBorder="1" applyAlignment="1" applyProtection="1">
      <alignment horizontal="center" vertical="center" wrapText="1"/>
      <protection locked="0"/>
    </xf>
    <xf numFmtId="170" fontId="139" fillId="5" borderId="201" xfId="0" applyNumberFormat="1" applyFont="1" applyFill="1" applyBorder="1" applyAlignment="1" applyProtection="1">
      <alignment horizontal="center" vertical="center" wrapText="1"/>
      <protection locked="0"/>
    </xf>
    <xf numFmtId="170" fontId="139" fillId="5" borderId="91" xfId="0" applyNumberFormat="1" applyFont="1" applyFill="1" applyBorder="1" applyAlignment="1" applyProtection="1">
      <alignment horizontal="center" vertical="center" wrapText="1"/>
      <protection locked="0"/>
    </xf>
    <xf numFmtId="170" fontId="138" fillId="5" borderId="171" xfId="0" applyNumberFormat="1" applyFont="1" applyFill="1" applyBorder="1" applyAlignment="1" applyProtection="1">
      <alignment horizontal="center" vertical="center" wrapText="1"/>
      <protection locked="0"/>
    </xf>
    <xf numFmtId="0" fontId="139" fillId="5" borderId="198" xfId="0" applyNumberFormat="1" applyFont="1" applyFill="1" applyBorder="1" applyAlignment="1" applyProtection="1">
      <alignment horizontal="center" vertical="center" wrapText="1"/>
      <protection locked="0"/>
    </xf>
    <xf numFmtId="167" fontId="139" fillId="5" borderId="120" xfId="1" applyFont="1" applyFill="1" applyBorder="1" applyAlignment="1" applyProtection="1">
      <alignment horizontal="center" vertical="center" wrapText="1"/>
      <protection locked="0"/>
    </xf>
    <xf numFmtId="176" fontId="26" fillId="0" borderId="165" xfId="0" applyFont="1" applyBorder="1" applyAlignment="1">
      <alignment horizontal="center"/>
    </xf>
    <xf numFmtId="176" fontId="117" fillId="5" borderId="180"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54"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54" fillId="5" borderId="165" xfId="0" applyFont="1" applyFill="1" applyBorder="1" applyAlignment="1" applyProtection="1">
      <alignment horizontal="center" vertical="center" wrapText="1"/>
      <protection locked="0"/>
    </xf>
    <xf numFmtId="176" fontId="117" fillId="5" borderId="198" xfId="0" applyFont="1" applyFill="1" applyBorder="1" applyAlignment="1" applyProtection="1">
      <alignment horizontal="center" vertical="center" wrapText="1"/>
      <protection locked="0"/>
    </xf>
    <xf numFmtId="176" fontId="154" fillId="5" borderId="199" xfId="0" applyFont="1" applyFill="1" applyBorder="1" applyAlignment="1" applyProtection="1">
      <alignment horizontal="center" vertical="center" wrapText="1"/>
      <protection locked="0"/>
    </xf>
    <xf numFmtId="176" fontId="154" fillId="5" borderId="91" xfId="0" applyFont="1" applyFill="1" applyBorder="1" applyAlignment="1" applyProtection="1">
      <alignment horizontal="center" vertical="center" wrapText="1"/>
      <protection locked="0"/>
    </xf>
    <xf numFmtId="0" fontId="154" fillId="5" borderId="91" xfId="0" applyNumberFormat="1" applyFont="1" applyFill="1" applyBorder="1" applyAlignment="1" applyProtection="1">
      <alignment horizontal="center" vertical="center" wrapText="1"/>
      <protection locked="0"/>
    </xf>
    <xf numFmtId="0" fontId="117" fillId="5" borderId="203" xfId="0" applyNumberFormat="1" applyFont="1" applyFill="1" applyBorder="1" applyAlignment="1" applyProtection="1">
      <alignment horizontal="center" vertical="center" wrapText="1"/>
      <protection locked="0"/>
    </xf>
    <xf numFmtId="2" fontId="154" fillId="5" borderId="91" xfId="0" applyNumberFormat="1" applyFont="1" applyFill="1" applyBorder="1" applyAlignment="1" applyProtection="1">
      <alignment horizontal="center" vertical="center" wrapText="1"/>
      <protection locked="0"/>
    </xf>
    <xf numFmtId="2" fontId="117" fillId="5" borderId="203" xfId="0" applyNumberFormat="1" applyFont="1" applyFill="1" applyBorder="1" applyAlignment="1" applyProtection="1">
      <alignment horizontal="center" vertical="center" wrapText="1"/>
      <protection locked="0"/>
    </xf>
    <xf numFmtId="177" fontId="154"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3" xfId="1" applyNumberFormat="1" applyFont="1" applyFill="1" applyBorder="1" applyAlignment="1" applyProtection="1">
      <alignment horizontal="center" vertical="center" wrapText="1"/>
      <protection locked="0"/>
    </xf>
    <xf numFmtId="177" fontId="154" fillId="5" borderId="171" xfId="1" applyNumberFormat="1" applyFont="1" applyFill="1" applyBorder="1" applyAlignment="1" applyProtection="1">
      <alignment horizontal="center" vertical="center" wrapText="1"/>
      <protection locked="0"/>
    </xf>
    <xf numFmtId="176" fontId="46" fillId="3" borderId="0" xfId="623" applyFont="1" applyFill="1" applyAlignment="1">
      <alignment horizontal="center"/>
    </xf>
    <xf numFmtId="170" fontId="154" fillId="5" borderId="91" xfId="0" applyNumberFormat="1" applyFont="1" applyFill="1" applyBorder="1" applyAlignment="1" applyProtection="1">
      <alignment horizontal="center" vertical="center" wrapText="1"/>
      <protection locked="0"/>
    </xf>
    <xf numFmtId="170" fontId="117" fillId="5" borderId="203" xfId="0" applyNumberFormat="1" applyFont="1" applyFill="1" applyBorder="1" applyAlignment="1" applyProtection="1">
      <alignment horizontal="center" vertical="center" wrapText="1"/>
      <protection locked="0"/>
    </xf>
    <xf numFmtId="170" fontId="154" fillId="5" borderId="171"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54" fillId="5" borderId="91" xfId="1" applyFont="1" applyFill="1" applyBorder="1" applyAlignment="1" applyProtection="1">
      <alignment horizontal="center" vertical="center" wrapText="1"/>
      <protection locked="0"/>
    </xf>
    <xf numFmtId="167" fontId="154" fillId="5" borderId="171" xfId="1" applyFont="1" applyFill="1" applyBorder="1" applyAlignment="1" applyProtection="1">
      <alignment horizontal="center" vertical="center" wrapText="1"/>
      <protection locked="0"/>
    </xf>
    <xf numFmtId="4" fontId="85" fillId="0" borderId="204" xfId="0" applyNumberFormat="1" applyFont="1" applyBorder="1" applyAlignment="1" applyProtection="1">
      <alignment horizontal="center" vertical="center" wrapText="1"/>
      <protection locked="0"/>
    </xf>
    <xf numFmtId="4" fontId="85" fillId="0" borderId="172" xfId="0" applyNumberFormat="1" applyFont="1" applyBorder="1" applyAlignment="1" applyProtection="1">
      <alignment horizontal="center" vertical="center" wrapText="1"/>
      <protection locked="0"/>
    </xf>
    <xf numFmtId="4" fontId="85" fillId="0" borderId="205"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5" xfId="0" applyFont="1" applyBorder="1" applyAlignment="1" applyProtection="1">
      <alignment horizontal="left" vertical="center" wrapText="1"/>
      <protection locked="0"/>
    </xf>
    <xf numFmtId="176" fontId="80" fillId="0" borderId="180"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5"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9"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6"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71" xfId="0" applyNumberFormat="1" applyFont="1" applyBorder="1" applyAlignment="1" applyProtection="1">
      <alignment horizontal="center" vertical="center" wrapText="1"/>
      <protection locked="0"/>
    </xf>
    <xf numFmtId="176" fontId="89" fillId="0" borderId="180"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7" xfId="0" applyFont="1" applyBorder="1" applyAlignment="1" applyProtection="1">
      <alignment horizontal="center" vertical="center" wrapText="1"/>
      <protection locked="0"/>
    </xf>
    <xf numFmtId="176" fontId="80" fillId="0" borderId="208"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7"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9"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5" xfId="12" applyFont="1" applyBorder="1"/>
    <xf numFmtId="176" fontId="122" fillId="4" borderId="0" xfId="12" applyFont="1" applyFill="1" applyAlignment="1">
      <alignment horizontal="center"/>
    </xf>
    <xf numFmtId="176" fontId="118" fillId="0" borderId="122" xfId="12" applyFont="1" applyBorder="1"/>
    <xf numFmtId="176" fontId="122" fillId="0" borderId="91" xfId="12" applyFont="1" applyBorder="1" applyAlignment="1">
      <alignment horizontal="center"/>
    </xf>
    <xf numFmtId="176" fontId="118" fillId="0" borderId="91" xfId="12" applyFont="1" applyBorder="1"/>
    <xf numFmtId="176" fontId="122" fillId="0" borderId="210" xfId="12" applyFont="1" applyBorder="1" applyAlignment="1">
      <alignment horizontal="center"/>
    </xf>
    <xf numFmtId="176" fontId="122" fillId="0" borderId="91" xfId="12" applyFont="1" applyBorder="1"/>
    <xf numFmtId="179"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71" xfId="0" applyFont="1" applyBorder="1" applyAlignment="1" applyProtection="1">
      <alignment horizontal="center" vertical="center" wrapText="1"/>
      <protection locked="0"/>
    </xf>
    <xf numFmtId="176" fontId="122" fillId="0" borderId="122" xfId="12" applyFont="1" applyBorder="1" applyAlignment="1">
      <alignment horizontal="center"/>
    </xf>
    <xf numFmtId="176" fontId="118" fillId="0" borderId="210" xfId="12" applyFont="1" applyBorder="1"/>
    <xf numFmtId="176" fontId="118" fillId="0" borderId="91" xfId="12" applyFont="1" applyBorder="1" applyAlignment="1">
      <alignment horizontal="center"/>
    </xf>
    <xf numFmtId="176" fontId="122" fillId="0" borderId="91" xfId="12" quotePrefix="1" applyFont="1" applyBorder="1" applyAlignment="1">
      <alignment horizontal="center"/>
    </xf>
    <xf numFmtId="17" fontId="122" fillId="0" borderId="91" xfId="12"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2"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2" applyFont="1" applyBorder="1"/>
    <xf numFmtId="176" fontId="139" fillId="0" borderId="171" xfId="0" applyFont="1" applyBorder="1" applyAlignment="1" applyProtection="1">
      <alignment horizontal="left" wrapText="1"/>
      <protection locked="0"/>
    </xf>
    <xf numFmtId="176" fontId="139" fillId="0" borderId="171" xfId="0" applyFont="1" applyBorder="1" applyAlignment="1" applyProtection="1">
      <alignment horizontal="center" wrapText="1"/>
      <protection locked="0"/>
    </xf>
    <xf numFmtId="0" fontId="85" fillId="0" borderId="171" xfId="0" applyNumberFormat="1" applyFont="1" applyBorder="1" applyAlignment="1" applyProtection="1">
      <alignment horizontal="center" wrapText="1"/>
      <protection locked="0"/>
    </xf>
    <xf numFmtId="176" fontId="138" fillId="0" borderId="171" xfId="0" applyFont="1" applyBorder="1" applyAlignment="1" applyProtection="1">
      <alignment horizontal="center" vertical="center" wrapText="1"/>
      <protection locked="0"/>
    </xf>
    <xf numFmtId="39" fontId="138" fillId="0" borderId="171" xfId="1" applyNumberFormat="1" applyFont="1" applyBorder="1" applyAlignment="1" applyProtection="1">
      <alignment horizontal="center" wrapText="1"/>
      <protection locked="0"/>
    </xf>
    <xf numFmtId="176" fontId="53" fillId="3" borderId="211" xfId="0" applyFont="1" applyFill="1" applyBorder="1"/>
    <xf numFmtId="4" fontId="77" fillId="5" borderId="67" xfId="0" applyNumberFormat="1" applyFont="1" applyFill="1" applyBorder="1" applyAlignment="1" applyProtection="1">
      <alignment horizontal="center" wrapText="1"/>
      <protection locked="0"/>
    </xf>
    <xf numFmtId="4" fontId="77" fillId="5" borderId="194"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5"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5" xfId="0" applyNumberFormat="1" applyFont="1" applyFill="1" applyBorder="1" applyAlignment="1" applyProtection="1">
      <alignment horizontal="center" wrapText="1"/>
      <protection locked="0"/>
    </xf>
    <xf numFmtId="174" fontId="83" fillId="5" borderId="165"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12"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7"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3"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200"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71" xfId="0" applyNumberFormat="1" applyFont="1" applyFill="1" applyBorder="1" applyAlignment="1" applyProtection="1">
      <alignment horizontal="center" wrapText="1"/>
      <protection locked="0"/>
    </xf>
    <xf numFmtId="176" fontId="53" fillId="3" borderId="166"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4"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70"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4" xfId="0" applyFont="1" applyFill="1" applyBorder="1" applyAlignment="1" applyProtection="1">
      <alignment horizontal="center" wrapText="1"/>
      <protection locked="0"/>
    </xf>
    <xf numFmtId="176" fontId="53" fillId="3" borderId="215" xfId="0" applyFont="1" applyFill="1" applyBorder="1"/>
    <xf numFmtId="176" fontId="53" fillId="3" borderId="216" xfId="0" applyFont="1" applyFill="1" applyBorder="1"/>
    <xf numFmtId="176" fontId="53" fillId="3" borderId="171" xfId="0" applyFont="1" applyFill="1" applyBorder="1"/>
    <xf numFmtId="167" fontId="136" fillId="0" borderId="0" xfId="623" applyNumberFormat="1" applyFont="1" applyAlignment="1">
      <alignment horizontal="center"/>
    </xf>
    <xf numFmtId="17" fontId="20" fillId="0" borderId="0" xfId="620" applyNumberFormat="1"/>
    <xf numFmtId="0" fontId="137" fillId="0" borderId="163" xfId="623" applyNumberFormat="1" applyFont="1" applyBorder="1" applyAlignment="1">
      <alignment horizontal="center"/>
    </xf>
    <xf numFmtId="0" fontId="136" fillId="0" borderId="236" xfId="623" applyNumberFormat="1" applyFont="1" applyBorder="1" applyAlignment="1">
      <alignment horizontal="center"/>
    </xf>
    <xf numFmtId="4" fontId="137" fillId="0" borderId="236" xfId="623" applyNumberFormat="1" applyFont="1" applyBorder="1" applyAlignment="1">
      <alignment horizontal="center"/>
    </xf>
    <xf numFmtId="176" fontId="118" fillId="0" borderId="163" xfId="623" applyFont="1" applyBorder="1" applyAlignment="1">
      <alignment horizontal="center"/>
    </xf>
    <xf numFmtId="174" fontId="118" fillId="0" borderId="163" xfId="623" applyNumberFormat="1" applyFont="1" applyBorder="1" applyAlignment="1">
      <alignment horizontal="center"/>
    </xf>
    <xf numFmtId="176" fontId="118" fillId="0" borderId="150" xfId="623" applyFont="1" applyBorder="1" applyAlignment="1">
      <alignment horizontal="center"/>
    </xf>
    <xf numFmtId="10" fontId="56" fillId="0" borderId="0" xfId="622" applyNumberFormat="1" applyFont="1" applyFill="1" applyAlignment="1"/>
    <xf numFmtId="167" fontId="118" fillId="0" borderId="94" xfId="621" applyFont="1" applyBorder="1" applyAlignment="1">
      <alignment horizontal="right"/>
    </xf>
    <xf numFmtId="4" fontId="118" fillId="0" borderId="94" xfId="623" applyNumberFormat="1" applyFont="1" applyBorder="1" applyAlignment="1">
      <alignment horizontal="right"/>
    </xf>
    <xf numFmtId="174" fontId="118" fillId="0" borderId="94" xfId="623" applyNumberFormat="1" applyFont="1" applyBorder="1" applyAlignment="1">
      <alignment horizontal="right"/>
    </xf>
    <xf numFmtId="174" fontId="118" fillId="0" borderId="29" xfId="623" applyNumberFormat="1" applyFont="1" applyBorder="1" applyAlignment="1">
      <alignment horizontal="right"/>
    </xf>
    <xf numFmtId="174" fontId="118" fillId="0" borderId="163" xfId="623" applyNumberFormat="1" applyFont="1" applyBorder="1" applyAlignment="1">
      <alignment horizontal="right"/>
    </xf>
    <xf numFmtId="174" fontId="122" fillId="0" borderId="94" xfId="623" applyNumberFormat="1" applyFont="1" applyBorder="1" applyAlignment="1">
      <alignment horizontal="right"/>
    </xf>
    <xf numFmtId="167" fontId="137" fillId="0" borderId="94" xfId="621" applyFont="1" applyBorder="1" applyAlignment="1">
      <alignment horizontal="right"/>
    </xf>
    <xf numFmtId="4" fontId="137" fillId="0" borderId="94" xfId="623" applyNumberFormat="1" applyFont="1" applyBorder="1" applyAlignment="1">
      <alignment horizontal="right"/>
    </xf>
    <xf numFmtId="174" fontId="137" fillId="0" borderId="94" xfId="623" applyNumberFormat="1" applyFont="1" applyBorder="1" applyAlignment="1">
      <alignment horizontal="right"/>
    </xf>
    <xf numFmtId="174" fontId="137" fillId="0" borderId="29" xfId="623" applyNumberFormat="1" applyFont="1" applyBorder="1" applyAlignment="1">
      <alignment horizontal="right"/>
    </xf>
    <xf numFmtId="174" fontId="137" fillId="0" borderId="163" xfId="623" applyNumberFormat="1" applyFont="1" applyBorder="1" applyAlignment="1">
      <alignment horizontal="right"/>
    </xf>
    <xf numFmtId="174" fontId="136" fillId="0" borderId="94" xfId="623" applyNumberFormat="1" applyFont="1" applyBorder="1" applyAlignment="1">
      <alignment horizontal="right"/>
    </xf>
    <xf numFmtId="177" fontId="137" fillId="0" borderId="94" xfId="621" applyNumberFormat="1" applyFont="1" applyBorder="1" applyAlignment="1">
      <alignment horizontal="right"/>
    </xf>
    <xf numFmtId="177" fontId="137" fillId="0" borderId="94" xfId="623" applyNumberFormat="1" applyFont="1" applyBorder="1" applyAlignment="1">
      <alignment horizontal="right"/>
    </xf>
    <xf numFmtId="177" fontId="137" fillId="0" borderId="29" xfId="623" applyNumberFormat="1" applyFont="1" applyBorder="1" applyAlignment="1">
      <alignment horizontal="right"/>
    </xf>
    <xf numFmtId="177" fontId="137" fillId="0" borderId="163" xfId="623" applyNumberFormat="1" applyFont="1" applyBorder="1" applyAlignment="1">
      <alignment horizontal="right"/>
    </xf>
    <xf numFmtId="177" fontId="136" fillId="0" borderId="94" xfId="623" applyNumberFormat="1" applyFont="1" applyBorder="1" applyAlignment="1">
      <alignment horizontal="right"/>
    </xf>
    <xf numFmtId="177" fontId="137" fillId="0" borderId="0" xfId="621" applyNumberFormat="1" applyFont="1" applyBorder="1" applyAlignment="1">
      <alignment horizontal="right"/>
    </xf>
    <xf numFmtId="0" fontId="136" fillId="0" borderId="94" xfId="623" applyNumberFormat="1" applyFont="1" applyBorder="1" applyAlignment="1">
      <alignment horizontal="right"/>
    </xf>
    <xf numFmtId="177" fontId="137" fillId="0" borderId="0" xfId="623" applyNumberFormat="1" applyFont="1" applyAlignment="1">
      <alignment horizontal="right"/>
    </xf>
    <xf numFmtId="177" fontId="136" fillId="0" borderId="0" xfId="623" applyNumberFormat="1" applyFont="1" applyAlignment="1">
      <alignment horizontal="right"/>
    </xf>
    <xf numFmtId="167" fontId="137" fillId="0" borderId="0" xfId="621" applyFont="1" applyBorder="1" applyAlignment="1">
      <alignment horizontal="right"/>
    </xf>
    <xf numFmtId="167" fontId="136" fillId="0" borderId="94" xfId="623" applyNumberFormat="1" applyFont="1" applyBorder="1" applyAlignment="1">
      <alignment horizontal="right"/>
    </xf>
    <xf numFmtId="167" fontId="137" fillId="0" borderId="0" xfId="623" applyNumberFormat="1" applyFont="1" applyAlignment="1">
      <alignment horizontal="right"/>
    </xf>
    <xf numFmtId="167" fontId="136" fillId="0" borderId="163" xfId="623" applyNumberFormat="1" applyFont="1" applyBorder="1" applyAlignment="1">
      <alignment horizontal="right"/>
    </xf>
    <xf numFmtId="177" fontId="136" fillId="0" borderId="163" xfId="623" applyNumberFormat="1" applyFont="1" applyBorder="1" applyAlignment="1">
      <alignment horizontal="right"/>
    </xf>
    <xf numFmtId="176" fontId="31" fillId="0" borderId="12" xfId="623" applyFont="1" applyBorder="1" applyAlignment="1">
      <alignment horizontal="center"/>
    </xf>
    <xf numFmtId="176" fontId="31" fillId="0" borderId="101" xfId="623" applyFont="1" applyBorder="1" applyAlignment="1">
      <alignment horizontal="center"/>
    </xf>
    <xf numFmtId="176" fontId="31" fillId="0" borderId="115" xfId="623" applyFont="1" applyBorder="1" applyAlignment="1">
      <alignment horizontal="center"/>
    </xf>
    <xf numFmtId="176" fontId="31" fillId="0" borderId="129" xfId="623" applyFont="1" applyBorder="1" applyAlignment="1">
      <alignment horizontal="center"/>
    </xf>
    <xf numFmtId="176" fontId="31" fillId="0" borderId="94" xfId="623" applyFont="1" applyBorder="1" applyAlignment="1">
      <alignment horizontal="center"/>
    </xf>
    <xf numFmtId="176" fontId="31" fillId="0" borderId="236" xfId="623" applyFont="1" applyBorder="1" applyAlignment="1">
      <alignment horizontal="center"/>
    </xf>
    <xf numFmtId="176" fontId="31" fillId="0" borderId="29" xfId="623" applyFont="1" applyBorder="1" applyAlignment="1">
      <alignment horizontal="center"/>
    </xf>
    <xf numFmtId="176" fontId="31" fillId="0" borderId="0" xfId="623" applyFont="1" applyAlignment="1">
      <alignment horizontal="center"/>
    </xf>
    <xf numFmtId="176" fontId="31" fillId="0" borderId="97" xfId="623" applyFont="1" applyBorder="1" applyAlignment="1">
      <alignment horizontal="center"/>
    </xf>
    <xf numFmtId="176" fontId="31" fillId="0" borderId="90" xfId="623" applyFont="1" applyBorder="1" applyAlignment="1">
      <alignment horizontal="center"/>
    </xf>
    <xf numFmtId="176" fontId="31" fillId="0" borderId="89" xfId="623" applyFont="1" applyBorder="1" applyAlignment="1">
      <alignment horizontal="center"/>
    </xf>
    <xf numFmtId="176" fontId="31" fillId="0" borderId="130" xfId="623" applyFont="1" applyBorder="1" applyAlignment="1">
      <alignment horizontal="center"/>
    </xf>
    <xf numFmtId="176" fontId="31" fillId="3" borderId="237" xfId="623" applyFont="1" applyFill="1" applyBorder="1" applyAlignment="1">
      <alignment horizontal="center"/>
    </xf>
    <xf numFmtId="176" fontId="31" fillId="3" borderId="238" xfId="623" applyFont="1" applyFill="1" applyBorder="1" applyAlignment="1">
      <alignment horizontal="center"/>
    </xf>
    <xf numFmtId="176" fontId="31" fillId="3" borderId="189" xfId="623" applyFont="1" applyFill="1" applyBorder="1" applyAlignment="1">
      <alignment horizontal="center"/>
    </xf>
    <xf numFmtId="174" fontId="137" fillId="0" borderId="54" xfId="623" applyNumberFormat="1" applyFont="1" applyBorder="1" applyAlignment="1">
      <alignment horizontal="center"/>
    </xf>
    <xf numFmtId="167" fontId="137" fillId="0" borderId="172" xfId="621" applyFont="1" applyBorder="1" applyAlignment="1">
      <alignment horizontal="right"/>
    </xf>
    <xf numFmtId="167" fontId="136" fillId="0" borderId="54" xfId="623" applyNumberFormat="1" applyFont="1" applyBorder="1" applyAlignment="1">
      <alignment horizontal="right"/>
    </xf>
    <xf numFmtId="167" fontId="137" fillId="0" borderId="172" xfId="623" applyNumberFormat="1" applyFont="1" applyBorder="1" applyAlignment="1">
      <alignment horizontal="right"/>
    </xf>
    <xf numFmtId="177" fontId="137" fillId="0" borderId="54" xfId="623" applyNumberFormat="1" applyFont="1" applyBorder="1" applyAlignment="1">
      <alignment horizontal="right"/>
    </xf>
    <xf numFmtId="177" fontId="136" fillId="0" borderId="54" xfId="623" applyNumberFormat="1" applyFont="1" applyBorder="1" applyAlignment="1">
      <alignment horizontal="right"/>
    </xf>
    <xf numFmtId="176" fontId="31" fillId="3" borderId="234" xfId="623" applyFont="1" applyFill="1" applyBorder="1" applyAlignment="1">
      <alignment horizontal="center"/>
    </xf>
    <xf numFmtId="176" fontId="31" fillId="3" borderId="232" xfId="623" applyFont="1" applyFill="1" applyBorder="1" applyAlignment="1">
      <alignment horizontal="center"/>
    </xf>
    <xf numFmtId="176" fontId="31" fillId="3" borderId="233" xfId="623" applyFont="1" applyFill="1" applyBorder="1" applyAlignment="1">
      <alignment horizontal="center"/>
    </xf>
    <xf numFmtId="176" fontId="31" fillId="3" borderId="235" xfId="623" applyFont="1" applyFill="1" applyBorder="1" applyAlignment="1">
      <alignment horizontal="center"/>
    </xf>
    <xf numFmtId="176" fontId="31" fillId="3" borderId="0" xfId="623" applyFont="1" applyFill="1" applyAlignment="1">
      <alignment horizontal="center"/>
    </xf>
    <xf numFmtId="176" fontId="31" fillId="3" borderId="178" xfId="623" applyFont="1" applyFill="1" applyBorder="1" applyAlignment="1">
      <alignment horizontal="center"/>
    </xf>
    <xf numFmtId="176" fontId="29" fillId="0" borderId="0" xfId="4" applyNumberFormat="1" applyFont="1" applyAlignment="1">
      <alignment horizontal="center"/>
    </xf>
    <xf numFmtId="176" fontId="29" fillId="0" borderId="0" xfId="4" applyNumberFormat="1" applyFont="1" applyAlignment="1" applyProtection="1">
      <alignment horizontal="center"/>
      <protection locked="0"/>
    </xf>
    <xf numFmtId="176" fontId="56" fillId="0" borderId="116" xfId="623" applyFont="1" applyBorder="1" applyAlignment="1">
      <alignment horizontal="center"/>
    </xf>
    <xf numFmtId="176" fontId="56" fillId="0" borderId="89" xfId="623" applyFont="1" applyBorder="1" applyAlignment="1">
      <alignment horizontal="center"/>
    </xf>
    <xf numFmtId="176" fontId="56" fillId="0" borderId="90" xfId="623" applyFont="1" applyBorder="1" applyAlignment="1">
      <alignment horizontal="center"/>
    </xf>
    <xf numFmtId="176" fontId="6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122" fillId="0" borderId="88" xfId="623" applyFont="1" applyBorder="1" applyAlignment="1">
      <alignment horizontal="center"/>
    </xf>
    <xf numFmtId="176" fontId="122" fillId="0" borderId="0" xfId="623" applyFont="1" applyAlignment="1">
      <alignment horizontal="center"/>
    </xf>
    <xf numFmtId="176" fontId="122" fillId="0" borderId="29" xfId="623" applyFont="1" applyBorder="1" applyAlignment="1">
      <alignment horizontal="center"/>
    </xf>
    <xf numFmtId="176" fontId="122" fillId="0" borderId="39" xfId="623" applyFont="1" applyBorder="1" applyAlignment="1">
      <alignment horizontal="center"/>
    </xf>
    <xf numFmtId="176" fontId="122" fillId="0" borderId="124" xfId="623" applyFont="1" applyBorder="1" applyAlignment="1">
      <alignment horizontal="center"/>
    </xf>
    <xf numFmtId="176" fontId="122" fillId="0" borderId="115" xfId="623" applyFont="1" applyBorder="1" applyAlignment="1">
      <alignment horizontal="center"/>
    </xf>
    <xf numFmtId="176" fontId="122" fillId="0" borderId="36" xfId="623" applyFont="1" applyBorder="1" applyAlignment="1">
      <alignment horizontal="center"/>
    </xf>
    <xf numFmtId="176" fontId="46" fillId="0" borderId="100" xfId="623" applyFont="1" applyBorder="1" applyAlignment="1">
      <alignment horizontal="center"/>
    </xf>
    <xf numFmtId="176" fontId="46" fillId="0" borderId="115" xfId="623" applyFont="1" applyBorder="1" applyAlignment="1">
      <alignment horizontal="center"/>
    </xf>
    <xf numFmtId="176" fontId="46" fillId="0" borderId="101" xfId="623" applyFont="1" applyBorder="1" applyAlignment="1">
      <alignment horizontal="center"/>
    </xf>
    <xf numFmtId="176" fontId="46" fillId="0" borderId="88" xfId="623" applyFont="1" applyBorder="1" applyAlignment="1">
      <alignment horizontal="center"/>
    </xf>
    <xf numFmtId="176" fontId="46" fillId="0" borderId="0" xfId="623" applyFont="1" applyAlignment="1">
      <alignment horizontal="center"/>
    </xf>
    <xf numFmtId="176" fontId="46" fillId="0" borderId="29" xfId="623" applyFont="1" applyBorder="1" applyAlignment="1">
      <alignment horizontal="center"/>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176" fontId="66" fillId="0" borderId="0" xfId="4" applyNumberFormat="1" applyFont="1" applyAlignment="1">
      <alignment horizontal="center"/>
    </xf>
    <xf numFmtId="176" fontId="66" fillId="0" borderId="0" xfId="4" applyNumberFormat="1" applyFont="1" applyAlignment="1" applyProtection="1">
      <alignment horizontal="center"/>
      <protection locked="0"/>
    </xf>
    <xf numFmtId="176" fontId="66" fillId="0" borderId="39" xfId="623" applyFont="1" applyBorder="1" applyAlignment="1">
      <alignment horizontal="center"/>
    </xf>
    <xf numFmtId="176" fontId="66" fillId="0" borderId="124" xfId="623" applyFont="1" applyBorder="1" applyAlignment="1">
      <alignment horizontal="center"/>
    </xf>
    <xf numFmtId="176" fontId="66" fillId="0" borderId="41" xfId="623" applyFont="1" applyBorder="1" applyAlignment="1">
      <alignment horizontal="center"/>
    </xf>
    <xf numFmtId="176" fontId="66" fillId="0" borderId="88" xfId="623" applyFont="1" applyBorder="1" applyAlignment="1">
      <alignment horizontal="center"/>
    </xf>
    <xf numFmtId="176" fontId="66" fillId="0" borderId="0" xfId="623" applyFont="1" applyAlignment="1">
      <alignment horizontal="center"/>
    </xf>
    <xf numFmtId="176" fontId="66" fillId="0" borderId="29" xfId="623" applyFont="1" applyBorder="1" applyAlignment="1">
      <alignment horizontal="center"/>
    </xf>
    <xf numFmtId="176" fontId="88" fillId="0" borderId="0" xfId="4"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9"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9" applyNumberFormat="1" applyFont="1" applyFill="1" applyAlignment="1" applyProtection="1">
      <alignment horizontal="center"/>
      <protection locked="0"/>
    </xf>
    <xf numFmtId="2" fontId="40" fillId="6" borderId="0" xfId="9" applyNumberFormat="1" applyFont="1" applyFill="1" applyAlignment="1">
      <alignment horizontal="center"/>
    </xf>
    <xf numFmtId="176" fontId="139"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2" fontId="157" fillId="0" borderId="2" xfId="9" applyNumberFormat="1" applyFont="1" applyBorder="1" applyAlignment="1">
      <alignment horizontal="right"/>
    </xf>
    <xf numFmtId="2" fontId="157" fillId="0" borderId="18" xfId="9" applyNumberFormat="1" applyFont="1" applyBorder="1" applyAlignment="1">
      <alignment horizontal="right"/>
    </xf>
    <xf numFmtId="176" fontId="138" fillId="0" borderId="0" xfId="0" applyFont="1" applyAlignment="1" applyProtection="1">
      <alignment horizontal="left" wrapText="1"/>
      <protection locked="0"/>
    </xf>
    <xf numFmtId="2" fontId="157" fillId="0" borderId="0" xfId="9" applyNumberFormat="1" applyFont="1" applyAlignment="1">
      <alignment horizontal="center"/>
    </xf>
    <xf numFmtId="176" fontId="139" fillId="0" borderId="126" xfId="0" applyFont="1" applyBorder="1" applyAlignment="1" applyProtection="1">
      <alignment horizontal="center" wrapText="1"/>
      <protection locked="0"/>
    </xf>
    <xf numFmtId="176" fontId="139" fillId="0" borderId="127" xfId="0" applyFont="1" applyBorder="1" applyAlignment="1" applyProtection="1">
      <alignment horizontal="center" wrapText="1"/>
      <protection locked="0"/>
    </xf>
    <xf numFmtId="176" fontId="139" fillId="0" borderId="121" xfId="0" applyFont="1" applyBorder="1" applyAlignment="1" applyProtection="1">
      <alignment horizontal="center" wrapText="1"/>
      <protection locked="0"/>
    </xf>
    <xf numFmtId="176" fontId="139" fillId="0" borderId="71" xfId="0" applyFont="1" applyBorder="1" applyAlignment="1" applyProtection="1">
      <alignment horizontal="center" wrapText="1"/>
      <protection locked="0"/>
    </xf>
    <xf numFmtId="176" fontId="139" fillId="0" borderId="72" xfId="0" applyFont="1" applyBorder="1" applyAlignment="1" applyProtection="1">
      <alignment horizontal="center" wrapText="1"/>
      <protection locked="0"/>
    </xf>
    <xf numFmtId="176" fontId="139" fillId="0" borderId="70" xfId="0" applyFont="1" applyBorder="1" applyAlignment="1" applyProtection="1">
      <alignment horizontal="center" wrapText="1"/>
      <protection locked="0"/>
    </xf>
    <xf numFmtId="176" fontId="122" fillId="0" borderId="0" xfId="12" applyFont="1" applyAlignment="1">
      <alignment horizontal="center"/>
    </xf>
    <xf numFmtId="176" fontId="122" fillId="0" borderId="165" xfId="12" applyFont="1" applyBorder="1" applyAlignment="1">
      <alignment horizontal="center"/>
    </xf>
    <xf numFmtId="176" fontId="122" fillId="0" borderId="29" xfId="12" applyFont="1" applyBorder="1" applyAlignment="1">
      <alignment horizontal="center"/>
    </xf>
    <xf numFmtId="176" fontId="47" fillId="4" borderId="2" xfId="12" applyFont="1" applyFill="1" applyBorder="1" applyAlignment="1">
      <alignment horizontal="center"/>
    </xf>
    <xf numFmtId="176" fontId="47" fillId="4" borderId="0" xfId="12" applyFont="1" applyFill="1" applyAlignment="1">
      <alignment horizontal="center"/>
    </xf>
    <xf numFmtId="176" fontId="47" fillId="4" borderId="18" xfId="12"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6"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3"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4" applyFill="1" applyAlignment="1" applyProtection="1">
      <alignment horizontal="center"/>
      <protection locked="0"/>
    </xf>
    <xf numFmtId="170" fontId="29" fillId="4" borderId="0" xfId="4" applyFont="1" applyFill="1" applyAlignment="1">
      <alignment horizontal="center"/>
    </xf>
    <xf numFmtId="176" fontId="29" fillId="4" borderId="0" xfId="4" applyNumberFormat="1" applyFont="1" applyFill="1" applyAlignment="1" applyProtection="1">
      <alignment horizontal="center"/>
      <protection locked="0"/>
    </xf>
    <xf numFmtId="170" fontId="31" fillId="4" borderId="2" xfId="4" applyFill="1" applyBorder="1" applyAlignment="1" applyProtection="1">
      <alignment horizontal="center"/>
      <protection locked="0"/>
    </xf>
    <xf numFmtId="170" fontId="31" fillId="4" borderId="18"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7" fillId="4" borderId="0" xfId="4" applyNumberFormat="1" applyFont="1" applyFill="1" applyAlignment="1">
      <alignment horizontal="center"/>
    </xf>
    <xf numFmtId="176" fontId="27" fillId="4" borderId="29" xfId="4" applyNumberFormat="1" applyFont="1" applyFill="1" applyBorder="1" applyAlignment="1">
      <alignment horizontal="center"/>
    </xf>
    <xf numFmtId="176" fontId="26" fillId="4" borderId="0" xfId="4" applyNumberFormat="1" applyFont="1" applyFill="1" applyAlignment="1">
      <alignment horizontal="center"/>
    </xf>
    <xf numFmtId="176" fontId="27" fillId="4" borderId="59" xfId="4" applyNumberFormat="1" applyFont="1" applyFill="1" applyBorder="1" applyAlignment="1">
      <alignment horizontal="center"/>
    </xf>
    <xf numFmtId="176" fontId="27" fillId="4" borderId="1" xfId="4" applyNumberFormat="1" applyFont="1" applyFill="1" applyBorder="1" applyAlignment="1">
      <alignment horizontal="center"/>
    </xf>
    <xf numFmtId="176" fontId="27" fillId="4" borderId="30" xfId="4" applyNumberFormat="1" applyFont="1" applyFill="1" applyBorder="1" applyAlignment="1">
      <alignment horizontal="center"/>
    </xf>
    <xf numFmtId="167" fontId="47" fillId="0" borderId="122" xfId="1" applyFont="1" applyBorder="1" applyAlignment="1">
      <alignment horizontal="center"/>
    </xf>
    <xf numFmtId="167" fontId="47" fillId="0" borderId="190" xfId="1" applyFont="1" applyBorder="1" applyAlignment="1">
      <alignment horizontal="center"/>
    </xf>
    <xf numFmtId="167" fontId="47" fillId="0" borderId="191" xfId="1" applyFont="1" applyBorder="1" applyAlignment="1">
      <alignment horizontal="center"/>
    </xf>
    <xf numFmtId="167" fontId="47" fillId="0" borderId="189" xfId="1" applyFont="1" applyBorder="1" applyAlignment="1">
      <alignment horizontal="center"/>
    </xf>
    <xf numFmtId="176" fontId="47" fillId="0" borderId="0" xfId="0" applyFont="1" applyAlignment="1">
      <alignment horizontal="center"/>
    </xf>
    <xf numFmtId="167" fontId="47" fillId="0" borderId="188" xfId="1" applyFont="1" applyBorder="1" applyAlignment="1">
      <alignment horizontal="center"/>
    </xf>
    <xf numFmtId="167" fontId="47" fillId="0" borderId="98" xfId="1" applyFont="1" applyBorder="1" applyAlignment="1">
      <alignment horizontal="center"/>
    </xf>
    <xf numFmtId="167" fontId="47" fillId="0" borderId="183" xfId="1" applyFont="1" applyBorder="1" applyAlignment="1">
      <alignment horizontal="center" wrapText="1"/>
    </xf>
    <xf numFmtId="167" fontId="47" fillId="0" borderId="184" xfId="1" applyFont="1" applyBorder="1" applyAlignment="1">
      <alignment horizontal="center" wrapText="1"/>
    </xf>
    <xf numFmtId="176" fontId="29" fillId="3" borderId="0" xfId="13" applyFont="1" applyFill="1" applyAlignment="1">
      <alignment horizontal="center"/>
    </xf>
    <xf numFmtId="176" fontId="41" fillId="3" borderId="0" xfId="13"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8" applyFont="1" applyFill="1" applyAlignment="1">
      <alignment horizontal="center"/>
    </xf>
    <xf numFmtId="170" fontId="31" fillId="4" borderId="25" xfId="8" applyFill="1" applyBorder="1" applyAlignment="1">
      <alignment horizontal="center"/>
    </xf>
    <xf numFmtId="170" fontId="31" fillId="4" borderId="29" xfId="8" applyFill="1" applyBorder="1" applyAlignment="1">
      <alignment horizontal="center"/>
    </xf>
    <xf numFmtId="170" fontId="41" fillId="4" borderId="0" xfId="8" applyFont="1" applyFill="1" applyAlignment="1">
      <alignment horizontal="center"/>
    </xf>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4" fillId="6" borderId="0" xfId="11" applyFont="1" applyFill="1" applyAlignment="1">
      <alignment horizontal="center"/>
    </xf>
    <xf numFmtId="176" fontId="139" fillId="5" borderId="0" xfId="0" applyFont="1" applyFill="1" applyAlignment="1" applyProtection="1">
      <alignment horizontal="center" vertical="center" wrapText="1"/>
      <protection locked="0"/>
    </xf>
    <xf numFmtId="176" fontId="139" fillId="5" borderId="80" xfId="0" applyFont="1" applyFill="1" applyBorder="1" applyAlignment="1" applyProtection="1">
      <alignment vertical="center" wrapText="1"/>
      <protection locked="0"/>
    </xf>
    <xf numFmtId="176" fontId="139"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xf numFmtId="176" fontId="66" fillId="0" borderId="0" xfId="0" applyFont="1" applyAlignment="1">
      <alignment horizontal="center"/>
    </xf>
  </cellXfs>
  <cellStyles count="28986">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2" xfId="1231" xr:uid="{00000000-0005-0000-0000-0000FF3C0000}"/>
    <cellStyle name="Normal 11 2 2 2 2" xfId="1232" xr:uid="{00000000-0005-0000-0000-0000003D0000}"/>
    <cellStyle name="Normal 11 2 2 2 2 2" xfId="1233" xr:uid="{00000000-0005-0000-0000-0000013D0000}"/>
    <cellStyle name="Normal 11 2 2 2 2 2 2" xfId="3043" xr:uid="{00000000-0005-0000-0000-0000023D0000}"/>
    <cellStyle name="Normal 11 2 2 2 2 2 2 2" xfId="7722" xr:uid="{00000000-0005-0000-0000-0000033D0000}"/>
    <cellStyle name="Normal 11 2 2 2 2 2 2 2 2" xfId="17046" xr:uid="{00000000-0005-0000-0000-0000043D0000}"/>
    <cellStyle name="Normal 11 2 2 2 2 2 2 2 3" xfId="26369" xr:uid="{00000000-0005-0000-0000-0000053D0000}"/>
    <cellStyle name="Normal 11 2 2 2 2 2 2 3" xfId="12430" xr:uid="{00000000-0005-0000-0000-0000063D0000}"/>
    <cellStyle name="Normal 11 2 2 2 2 2 2 4" xfId="21756" xr:uid="{00000000-0005-0000-0000-0000073D0000}"/>
    <cellStyle name="Normal 11 2 2 2 2 2 3" xfId="4693" xr:uid="{00000000-0005-0000-0000-0000083D0000}"/>
    <cellStyle name="Normal 11 2 2 2 2 2 3 2" xfId="14017" xr:uid="{00000000-0005-0000-0000-0000093D0000}"/>
    <cellStyle name="Normal 11 2 2 2 2 2 3 3" xfId="23340" xr:uid="{00000000-0005-0000-0000-00000A3D0000}"/>
    <cellStyle name="Normal 11 2 2 2 2 2 4" xfId="10824" xr:uid="{00000000-0005-0000-0000-00000B3D0000}"/>
    <cellStyle name="Normal 11 2 2 2 2 2 5" xfId="20148" xr:uid="{00000000-0005-0000-0000-00000C3D0000}"/>
    <cellStyle name="Normal 11 2 2 2 2 3" xfId="2075" xr:uid="{00000000-0005-0000-0000-00000D3D0000}"/>
    <cellStyle name="Normal 11 2 2 2 2 3 2" xfId="3800" xr:uid="{00000000-0005-0000-0000-00000E3D0000}"/>
    <cellStyle name="Normal 11 2 2 2 2 3 2 2" xfId="8477" xr:uid="{00000000-0005-0000-0000-00000F3D0000}"/>
    <cellStyle name="Normal 11 2 2 2 2 3 2 2 2" xfId="17801" xr:uid="{00000000-0005-0000-0000-0000103D0000}"/>
    <cellStyle name="Normal 11 2 2 2 2 3 2 2 3" xfId="27124" xr:uid="{00000000-0005-0000-0000-0000113D0000}"/>
    <cellStyle name="Normal 11 2 2 2 2 3 2 3" xfId="13134" xr:uid="{00000000-0005-0000-0000-0000123D0000}"/>
    <cellStyle name="Normal 11 2 2 2 2 3 2 4" xfId="22458" xr:uid="{00000000-0005-0000-0000-0000133D0000}"/>
    <cellStyle name="Normal 11 2 2 2 2 3 3" xfId="5509" xr:uid="{00000000-0005-0000-0000-0000143D0000}"/>
    <cellStyle name="Normal 11 2 2 2 2 3 3 2" xfId="14833" xr:uid="{00000000-0005-0000-0000-0000153D0000}"/>
    <cellStyle name="Normal 11 2 2 2 2 3 3 3" xfId="24156" xr:uid="{00000000-0005-0000-0000-0000163D0000}"/>
    <cellStyle name="Normal 11 2 2 2 2 3 4" xfId="11579" xr:uid="{00000000-0005-0000-0000-0000173D0000}"/>
    <cellStyle name="Normal 11 2 2 2 2 3 5" xfId="20905" xr:uid="{00000000-0005-0000-0000-0000183D0000}"/>
    <cellStyle name="Normal 11 2 2 2 2 4" xfId="3042" xr:uid="{00000000-0005-0000-0000-0000193D0000}"/>
    <cellStyle name="Normal 11 2 2 2 2 4 2" xfId="7721" xr:uid="{00000000-0005-0000-0000-00001A3D0000}"/>
    <cellStyle name="Normal 11 2 2 2 2 4 2 2" xfId="17045" xr:uid="{00000000-0005-0000-0000-00001B3D0000}"/>
    <cellStyle name="Normal 11 2 2 2 2 4 2 3" xfId="26368" xr:uid="{00000000-0005-0000-0000-00001C3D0000}"/>
    <cellStyle name="Normal 11 2 2 2 2 4 3" xfId="12429" xr:uid="{00000000-0005-0000-0000-00001D3D0000}"/>
    <cellStyle name="Normal 11 2 2 2 2 4 4" xfId="21755" xr:uid="{00000000-0005-0000-0000-00001E3D0000}"/>
    <cellStyle name="Normal 11 2 2 2 2 5" xfId="4692" xr:uid="{00000000-0005-0000-0000-00001F3D0000}"/>
    <cellStyle name="Normal 11 2 2 2 2 5 2" xfId="14016" xr:uid="{00000000-0005-0000-0000-0000203D0000}"/>
    <cellStyle name="Normal 11 2 2 2 2 5 3" xfId="23339" xr:uid="{00000000-0005-0000-0000-0000213D0000}"/>
    <cellStyle name="Normal 11 2 2 2 2 6" xfId="10823" xr:uid="{00000000-0005-0000-0000-0000223D0000}"/>
    <cellStyle name="Normal 11 2 2 2 2 7" xfId="20147" xr:uid="{00000000-0005-0000-0000-0000233D0000}"/>
    <cellStyle name="Normal 11 2 2 2 3" xfId="1234" xr:uid="{00000000-0005-0000-0000-0000243D0000}"/>
    <cellStyle name="Normal 11 2 2 2 3 2" xfId="3044" xr:uid="{00000000-0005-0000-0000-0000253D0000}"/>
    <cellStyle name="Normal 11 2 2 2 3 2 2" xfId="7723" xr:uid="{00000000-0005-0000-0000-0000263D0000}"/>
    <cellStyle name="Normal 11 2 2 2 3 2 2 2" xfId="17047" xr:uid="{00000000-0005-0000-0000-0000273D0000}"/>
    <cellStyle name="Normal 11 2 2 2 3 2 2 3" xfId="26370" xr:uid="{00000000-0005-0000-0000-0000283D0000}"/>
    <cellStyle name="Normal 11 2 2 2 3 2 3" xfId="12431" xr:uid="{00000000-0005-0000-0000-0000293D0000}"/>
    <cellStyle name="Normal 11 2 2 2 3 2 4" xfId="21757" xr:uid="{00000000-0005-0000-0000-00002A3D0000}"/>
    <cellStyle name="Normal 11 2 2 2 3 3" xfId="4694" xr:uid="{00000000-0005-0000-0000-00002B3D0000}"/>
    <cellStyle name="Normal 11 2 2 2 3 3 2" xfId="14018" xr:uid="{00000000-0005-0000-0000-00002C3D0000}"/>
    <cellStyle name="Normal 11 2 2 2 3 3 3" xfId="23341" xr:uid="{00000000-0005-0000-0000-00002D3D0000}"/>
    <cellStyle name="Normal 11 2 2 2 3 4" xfId="10825" xr:uid="{00000000-0005-0000-0000-00002E3D0000}"/>
    <cellStyle name="Normal 11 2 2 2 3 5" xfId="20149" xr:uid="{00000000-0005-0000-0000-00002F3D0000}"/>
    <cellStyle name="Normal 11 2 2 2 4" xfId="2074" xr:uid="{00000000-0005-0000-0000-0000303D0000}"/>
    <cellStyle name="Normal 11 2 2 2 4 2" xfId="3799" xr:uid="{00000000-0005-0000-0000-0000313D0000}"/>
    <cellStyle name="Normal 11 2 2 2 4 2 2" xfId="8476" xr:uid="{00000000-0005-0000-0000-0000323D0000}"/>
    <cellStyle name="Normal 11 2 2 2 4 2 2 2" xfId="17800" xr:uid="{00000000-0005-0000-0000-0000333D0000}"/>
    <cellStyle name="Normal 11 2 2 2 4 2 2 3" xfId="27123" xr:uid="{00000000-0005-0000-0000-0000343D0000}"/>
    <cellStyle name="Normal 11 2 2 2 4 2 3" xfId="13133" xr:uid="{00000000-0005-0000-0000-0000353D0000}"/>
    <cellStyle name="Normal 11 2 2 2 4 2 4" xfId="22457" xr:uid="{00000000-0005-0000-0000-0000363D0000}"/>
    <cellStyle name="Normal 11 2 2 2 4 3" xfId="5508" xr:uid="{00000000-0005-0000-0000-0000373D0000}"/>
    <cellStyle name="Normal 11 2 2 2 4 3 2" xfId="14832" xr:uid="{00000000-0005-0000-0000-0000383D0000}"/>
    <cellStyle name="Normal 11 2 2 2 4 3 3" xfId="24155" xr:uid="{00000000-0005-0000-0000-0000393D0000}"/>
    <cellStyle name="Normal 11 2 2 2 4 4" xfId="11578" xr:uid="{00000000-0005-0000-0000-00003A3D0000}"/>
    <cellStyle name="Normal 11 2 2 2 4 5" xfId="20904" xr:uid="{00000000-0005-0000-0000-00003B3D0000}"/>
    <cellStyle name="Normal 11 2 2 2 5" xfId="3041" xr:uid="{00000000-0005-0000-0000-00003C3D0000}"/>
    <cellStyle name="Normal 11 2 2 2 5 2" xfId="7720" xr:uid="{00000000-0005-0000-0000-00003D3D0000}"/>
    <cellStyle name="Normal 11 2 2 2 5 2 2" xfId="17044" xr:uid="{00000000-0005-0000-0000-00003E3D0000}"/>
    <cellStyle name="Normal 11 2 2 2 5 2 3" xfId="26367" xr:uid="{00000000-0005-0000-0000-00003F3D0000}"/>
    <cellStyle name="Normal 11 2 2 2 5 3" xfId="12428" xr:uid="{00000000-0005-0000-0000-0000403D0000}"/>
    <cellStyle name="Normal 11 2 2 2 5 4" xfId="21754" xr:uid="{00000000-0005-0000-0000-0000413D0000}"/>
    <cellStyle name="Normal 11 2 2 2 6" xfId="4691" xr:uid="{00000000-0005-0000-0000-0000423D0000}"/>
    <cellStyle name="Normal 11 2 2 2 6 2" xfId="14015" xr:uid="{00000000-0005-0000-0000-0000433D0000}"/>
    <cellStyle name="Normal 11 2 2 2 6 3" xfId="23338" xr:uid="{00000000-0005-0000-0000-0000443D0000}"/>
    <cellStyle name="Normal 11 2 2 2 7" xfId="10822" xr:uid="{00000000-0005-0000-0000-0000453D0000}"/>
    <cellStyle name="Normal 11 2 2 2 8" xfId="20146" xr:uid="{00000000-0005-0000-0000-0000463D0000}"/>
    <cellStyle name="Normal 11 2 2 3" xfId="1235" xr:uid="{00000000-0005-0000-0000-0000473D0000}"/>
    <cellStyle name="Normal 11 2 2 3 2" xfId="1236" xr:uid="{00000000-0005-0000-0000-0000483D0000}"/>
    <cellStyle name="Normal 11 2 2 3 2 2" xfId="3046" xr:uid="{00000000-0005-0000-0000-0000493D0000}"/>
    <cellStyle name="Normal 11 2 2 3 2 2 2" xfId="7725" xr:uid="{00000000-0005-0000-0000-00004A3D0000}"/>
    <cellStyle name="Normal 11 2 2 3 2 2 2 2" xfId="17049" xr:uid="{00000000-0005-0000-0000-00004B3D0000}"/>
    <cellStyle name="Normal 11 2 2 3 2 2 2 3" xfId="26372" xr:uid="{00000000-0005-0000-0000-00004C3D0000}"/>
    <cellStyle name="Normal 11 2 2 3 2 2 3" xfId="12433" xr:uid="{00000000-0005-0000-0000-00004D3D0000}"/>
    <cellStyle name="Normal 11 2 2 3 2 2 4" xfId="21759" xr:uid="{00000000-0005-0000-0000-00004E3D0000}"/>
    <cellStyle name="Normal 11 2 2 3 2 3" xfId="4696" xr:uid="{00000000-0005-0000-0000-00004F3D0000}"/>
    <cellStyle name="Normal 11 2 2 3 2 3 2" xfId="14020" xr:uid="{00000000-0005-0000-0000-0000503D0000}"/>
    <cellStyle name="Normal 11 2 2 3 2 3 3" xfId="23343" xr:uid="{00000000-0005-0000-0000-0000513D0000}"/>
    <cellStyle name="Normal 11 2 2 3 2 4" xfId="10827" xr:uid="{00000000-0005-0000-0000-0000523D0000}"/>
    <cellStyle name="Normal 11 2 2 3 2 5" xfId="20151" xr:uid="{00000000-0005-0000-0000-0000533D0000}"/>
    <cellStyle name="Normal 11 2 2 3 3" xfId="2076" xr:uid="{00000000-0005-0000-0000-0000543D0000}"/>
    <cellStyle name="Normal 11 2 2 3 3 2" xfId="3801" xr:uid="{00000000-0005-0000-0000-0000553D0000}"/>
    <cellStyle name="Normal 11 2 2 3 3 2 2" xfId="8478" xr:uid="{00000000-0005-0000-0000-0000563D0000}"/>
    <cellStyle name="Normal 11 2 2 3 3 2 2 2" xfId="17802" xr:uid="{00000000-0005-0000-0000-0000573D0000}"/>
    <cellStyle name="Normal 11 2 2 3 3 2 2 3" xfId="27125" xr:uid="{00000000-0005-0000-0000-0000583D0000}"/>
    <cellStyle name="Normal 11 2 2 3 3 2 3" xfId="13135" xr:uid="{00000000-0005-0000-0000-0000593D0000}"/>
    <cellStyle name="Normal 11 2 2 3 3 2 4" xfId="22459" xr:uid="{00000000-0005-0000-0000-00005A3D0000}"/>
    <cellStyle name="Normal 11 2 2 3 3 3" xfId="5510" xr:uid="{00000000-0005-0000-0000-00005B3D0000}"/>
    <cellStyle name="Normal 11 2 2 3 3 3 2" xfId="14834" xr:uid="{00000000-0005-0000-0000-00005C3D0000}"/>
    <cellStyle name="Normal 11 2 2 3 3 3 3" xfId="24157" xr:uid="{00000000-0005-0000-0000-00005D3D0000}"/>
    <cellStyle name="Normal 11 2 2 3 3 4" xfId="11580" xr:uid="{00000000-0005-0000-0000-00005E3D0000}"/>
    <cellStyle name="Normal 11 2 2 3 3 5" xfId="20906" xr:uid="{00000000-0005-0000-0000-00005F3D0000}"/>
    <cellStyle name="Normal 11 2 2 3 4" xfId="3045" xr:uid="{00000000-0005-0000-0000-0000603D0000}"/>
    <cellStyle name="Normal 11 2 2 3 4 2" xfId="7724" xr:uid="{00000000-0005-0000-0000-0000613D0000}"/>
    <cellStyle name="Normal 11 2 2 3 4 2 2" xfId="17048" xr:uid="{00000000-0005-0000-0000-0000623D0000}"/>
    <cellStyle name="Normal 11 2 2 3 4 2 3" xfId="26371" xr:uid="{00000000-0005-0000-0000-0000633D0000}"/>
    <cellStyle name="Normal 11 2 2 3 4 3" xfId="12432" xr:uid="{00000000-0005-0000-0000-0000643D0000}"/>
    <cellStyle name="Normal 11 2 2 3 4 4" xfId="21758" xr:uid="{00000000-0005-0000-0000-0000653D0000}"/>
    <cellStyle name="Normal 11 2 2 3 5" xfId="4695" xr:uid="{00000000-0005-0000-0000-0000663D0000}"/>
    <cellStyle name="Normal 11 2 2 3 5 2" xfId="14019" xr:uid="{00000000-0005-0000-0000-0000673D0000}"/>
    <cellStyle name="Normal 11 2 2 3 5 3" xfId="23342" xr:uid="{00000000-0005-0000-0000-0000683D0000}"/>
    <cellStyle name="Normal 11 2 2 3 6" xfId="10826" xr:uid="{00000000-0005-0000-0000-0000693D0000}"/>
    <cellStyle name="Normal 11 2 2 3 7" xfId="20150" xr:uid="{00000000-0005-0000-0000-00006A3D0000}"/>
    <cellStyle name="Normal 11 2 2 4" xfId="1237" xr:uid="{00000000-0005-0000-0000-00006B3D0000}"/>
    <cellStyle name="Normal 11 2 2 4 2" xfId="3047" xr:uid="{00000000-0005-0000-0000-00006C3D0000}"/>
    <cellStyle name="Normal 11 2 2 4 2 2" xfId="7726" xr:uid="{00000000-0005-0000-0000-00006D3D0000}"/>
    <cellStyle name="Normal 11 2 2 4 2 2 2" xfId="17050" xr:uid="{00000000-0005-0000-0000-00006E3D0000}"/>
    <cellStyle name="Normal 11 2 2 4 2 2 3" xfId="26373" xr:uid="{00000000-0005-0000-0000-00006F3D0000}"/>
    <cellStyle name="Normal 11 2 2 4 2 3" xfId="12434" xr:uid="{00000000-0005-0000-0000-0000703D0000}"/>
    <cellStyle name="Normal 11 2 2 4 2 4" xfId="21760" xr:uid="{00000000-0005-0000-0000-0000713D0000}"/>
    <cellStyle name="Normal 11 2 2 4 3" xfId="4697" xr:uid="{00000000-0005-0000-0000-0000723D0000}"/>
    <cellStyle name="Normal 11 2 2 4 3 2" xfId="14021" xr:uid="{00000000-0005-0000-0000-0000733D0000}"/>
    <cellStyle name="Normal 11 2 2 4 3 3" xfId="23344" xr:uid="{00000000-0005-0000-0000-0000743D0000}"/>
    <cellStyle name="Normal 11 2 2 4 4" xfId="10828" xr:uid="{00000000-0005-0000-0000-0000753D0000}"/>
    <cellStyle name="Normal 11 2 2 4 5" xfId="20152" xr:uid="{00000000-0005-0000-0000-0000763D0000}"/>
    <cellStyle name="Normal 11 2 2 5" xfId="2073" xr:uid="{00000000-0005-0000-0000-0000773D0000}"/>
    <cellStyle name="Normal 11 2 2 5 2" xfId="3798" xr:uid="{00000000-0005-0000-0000-0000783D0000}"/>
    <cellStyle name="Normal 11 2 2 5 2 2" xfId="8475" xr:uid="{00000000-0005-0000-0000-0000793D0000}"/>
    <cellStyle name="Normal 11 2 2 5 2 2 2" xfId="17799" xr:uid="{00000000-0005-0000-0000-00007A3D0000}"/>
    <cellStyle name="Normal 11 2 2 5 2 2 3" xfId="27122" xr:uid="{00000000-0005-0000-0000-00007B3D0000}"/>
    <cellStyle name="Normal 11 2 2 5 2 3" xfId="13132" xr:uid="{00000000-0005-0000-0000-00007C3D0000}"/>
    <cellStyle name="Normal 11 2 2 5 2 4" xfId="22456" xr:uid="{00000000-0005-0000-0000-00007D3D0000}"/>
    <cellStyle name="Normal 11 2 2 5 3" xfId="5507" xr:uid="{00000000-0005-0000-0000-00007E3D0000}"/>
    <cellStyle name="Normal 11 2 2 5 3 2" xfId="14831" xr:uid="{00000000-0005-0000-0000-00007F3D0000}"/>
    <cellStyle name="Normal 11 2 2 5 3 3" xfId="24154" xr:uid="{00000000-0005-0000-0000-0000803D0000}"/>
    <cellStyle name="Normal 11 2 2 5 4" xfId="11577" xr:uid="{00000000-0005-0000-0000-0000813D0000}"/>
    <cellStyle name="Normal 11 2 2 5 5" xfId="20903" xr:uid="{00000000-0005-0000-0000-0000823D0000}"/>
    <cellStyle name="Normal 11 2 2 6" xfId="3040" xr:uid="{00000000-0005-0000-0000-0000833D0000}"/>
    <cellStyle name="Normal 11 2 2 6 2" xfId="7719" xr:uid="{00000000-0005-0000-0000-0000843D0000}"/>
    <cellStyle name="Normal 11 2 2 6 2 2" xfId="17043" xr:uid="{00000000-0005-0000-0000-0000853D0000}"/>
    <cellStyle name="Normal 11 2 2 6 2 3" xfId="26366" xr:uid="{00000000-0005-0000-0000-0000863D0000}"/>
    <cellStyle name="Normal 11 2 2 6 3" xfId="12427" xr:uid="{00000000-0005-0000-0000-0000873D0000}"/>
    <cellStyle name="Normal 11 2 2 6 4" xfId="21753" xr:uid="{00000000-0005-0000-0000-0000883D0000}"/>
    <cellStyle name="Normal 11 2 2 7" xfId="4690" xr:uid="{00000000-0005-0000-0000-0000893D0000}"/>
    <cellStyle name="Normal 11 2 2 7 2" xfId="14014" xr:uid="{00000000-0005-0000-0000-00008A3D0000}"/>
    <cellStyle name="Normal 11 2 2 7 3" xfId="23337" xr:uid="{00000000-0005-0000-0000-00008B3D0000}"/>
    <cellStyle name="Normal 11 2 2 8" xfId="10821" xr:uid="{00000000-0005-0000-0000-00008C3D0000}"/>
    <cellStyle name="Normal 11 2 2 9" xfId="20145" xr:uid="{00000000-0005-0000-0000-00008D3D0000}"/>
    <cellStyle name="Normal 11 2 3" xfId="1238" xr:uid="{00000000-0005-0000-0000-00008E3D0000}"/>
    <cellStyle name="Normal 11 2 3 2" xfId="1239" xr:uid="{00000000-0005-0000-0000-00008F3D0000}"/>
    <cellStyle name="Normal 11 2 3 2 2" xfId="2079" xr:uid="{00000000-0005-0000-0000-0000903D0000}"/>
    <cellStyle name="Normal 11 2 3 2 2 2" xfId="3804" xr:uid="{00000000-0005-0000-0000-0000913D0000}"/>
    <cellStyle name="Normal 11 2 3 2 2 2 2" xfId="8481" xr:uid="{00000000-0005-0000-0000-0000923D0000}"/>
    <cellStyle name="Normal 11 2 3 2 2 2 2 2" xfId="17805" xr:uid="{00000000-0005-0000-0000-0000933D0000}"/>
    <cellStyle name="Normal 11 2 3 2 2 2 2 3" xfId="27128" xr:uid="{00000000-0005-0000-0000-0000943D0000}"/>
    <cellStyle name="Normal 11 2 3 2 2 2 3" xfId="13138" xr:uid="{00000000-0005-0000-0000-0000953D0000}"/>
    <cellStyle name="Normal 11 2 3 2 2 2 4" xfId="22462" xr:uid="{00000000-0005-0000-0000-0000963D0000}"/>
    <cellStyle name="Normal 11 2 3 2 2 3" xfId="5513" xr:uid="{00000000-0005-0000-0000-0000973D0000}"/>
    <cellStyle name="Normal 11 2 3 2 2 3 2" xfId="14837" xr:uid="{00000000-0005-0000-0000-0000983D0000}"/>
    <cellStyle name="Normal 11 2 3 2 2 3 3" xfId="24160" xr:uid="{00000000-0005-0000-0000-0000993D0000}"/>
    <cellStyle name="Normal 11 2 3 2 2 4" xfId="11583" xr:uid="{00000000-0005-0000-0000-00009A3D0000}"/>
    <cellStyle name="Normal 11 2 3 2 2 5" xfId="20909" xr:uid="{00000000-0005-0000-0000-00009B3D0000}"/>
    <cellStyle name="Normal 11 2 3 2 3" xfId="2078" xr:uid="{00000000-0005-0000-0000-00009C3D0000}"/>
    <cellStyle name="Normal 11 2 3 2 3 2" xfId="3803" xr:uid="{00000000-0005-0000-0000-00009D3D0000}"/>
    <cellStyle name="Normal 11 2 3 2 3 2 2" xfId="8480" xr:uid="{00000000-0005-0000-0000-00009E3D0000}"/>
    <cellStyle name="Normal 11 2 3 2 3 2 2 2" xfId="17804" xr:uid="{00000000-0005-0000-0000-00009F3D0000}"/>
    <cellStyle name="Normal 11 2 3 2 3 2 2 3" xfId="27127" xr:uid="{00000000-0005-0000-0000-0000A03D0000}"/>
    <cellStyle name="Normal 11 2 3 2 3 2 3" xfId="13137" xr:uid="{00000000-0005-0000-0000-0000A13D0000}"/>
    <cellStyle name="Normal 11 2 3 2 3 2 4" xfId="22461" xr:uid="{00000000-0005-0000-0000-0000A23D0000}"/>
    <cellStyle name="Normal 11 2 3 2 3 3" xfId="5512" xr:uid="{00000000-0005-0000-0000-0000A33D0000}"/>
    <cellStyle name="Normal 11 2 3 2 3 3 2" xfId="14836" xr:uid="{00000000-0005-0000-0000-0000A43D0000}"/>
    <cellStyle name="Normal 11 2 3 2 3 3 3" xfId="24159" xr:uid="{00000000-0005-0000-0000-0000A53D0000}"/>
    <cellStyle name="Normal 11 2 3 2 3 4" xfId="11582" xr:uid="{00000000-0005-0000-0000-0000A63D0000}"/>
    <cellStyle name="Normal 11 2 3 2 3 5" xfId="20908" xr:uid="{00000000-0005-0000-0000-0000A73D0000}"/>
    <cellStyle name="Normal 11 2 3 2 4" xfId="3049" xr:uid="{00000000-0005-0000-0000-0000A83D0000}"/>
    <cellStyle name="Normal 11 2 3 2 4 2" xfId="7728" xr:uid="{00000000-0005-0000-0000-0000A93D0000}"/>
    <cellStyle name="Normal 11 2 3 2 4 2 2" xfId="17052" xr:uid="{00000000-0005-0000-0000-0000AA3D0000}"/>
    <cellStyle name="Normal 11 2 3 2 4 2 3" xfId="26375" xr:uid="{00000000-0005-0000-0000-0000AB3D0000}"/>
    <cellStyle name="Normal 11 2 3 2 4 3" xfId="12436" xr:uid="{00000000-0005-0000-0000-0000AC3D0000}"/>
    <cellStyle name="Normal 11 2 3 2 4 4" xfId="21762" xr:uid="{00000000-0005-0000-0000-0000AD3D0000}"/>
    <cellStyle name="Normal 11 2 3 2 5" xfId="4699" xr:uid="{00000000-0005-0000-0000-0000AE3D0000}"/>
    <cellStyle name="Normal 11 2 3 2 5 2" xfId="14023" xr:uid="{00000000-0005-0000-0000-0000AF3D0000}"/>
    <cellStyle name="Normal 11 2 3 2 5 3" xfId="23346" xr:uid="{00000000-0005-0000-0000-0000B03D0000}"/>
    <cellStyle name="Normal 11 2 3 2 6" xfId="10830" xr:uid="{00000000-0005-0000-0000-0000B13D0000}"/>
    <cellStyle name="Normal 11 2 3 2 7" xfId="20154" xr:uid="{00000000-0005-0000-0000-0000B23D0000}"/>
    <cellStyle name="Normal 11 2 3 3" xfId="2080" xr:uid="{00000000-0005-0000-0000-0000B33D0000}"/>
    <cellStyle name="Normal 11 2 3 3 2" xfId="3805" xr:uid="{00000000-0005-0000-0000-0000B43D0000}"/>
    <cellStyle name="Normal 11 2 3 3 2 2" xfId="8482" xr:uid="{00000000-0005-0000-0000-0000B53D0000}"/>
    <cellStyle name="Normal 11 2 3 3 2 2 2" xfId="17806" xr:uid="{00000000-0005-0000-0000-0000B63D0000}"/>
    <cellStyle name="Normal 11 2 3 3 2 2 3" xfId="27129" xr:uid="{00000000-0005-0000-0000-0000B73D0000}"/>
    <cellStyle name="Normal 11 2 3 3 2 3" xfId="13139" xr:uid="{00000000-0005-0000-0000-0000B83D0000}"/>
    <cellStyle name="Normal 11 2 3 3 2 4" xfId="22463" xr:uid="{00000000-0005-0000-0000-0000B93D0000}"/>
    <cellStyle name="Normal 11 2 3 3 3" xfId="5514" xr:uid="{00000000-0005-0000-0000-0000BA3D0000}"/>
    <cellStyle name="Normal 11 2 3 3 3 2" xfId="14838" xr:uid="{00000000-0005-0000-0000-0000BB3D0000}"/>
    <cellStyle name="Normal 11 2 3 3 3 3" xfId="24161" xr:uid="{00000000-0005-0000-0000-0000BC3D0000}"/>
    <cellStyle name="Normal 11 2 3 3 4" xfId="11584" xr:uid="{00000000-0005-0000-0000-0000BD3D0000}"/>
    <cellStyle name="Normal 11 2 3 3 5" xfId="20910" xr:uid="{00000000-0005-0000-0000-0000BE3D0000}"/>
    <cellStyle name="Normal 11 2 3 4" xfId="2077" xr:uid="{00000000-0005-0000-0000-0000BF3D0000}"/>
    <cellStyle name="Normal 11 2 3 4 2" xfId="3802" xr:uid="{00000000-0005-0000-0000-0000C03D0000}"/>
    <cellStyle name="Normal 11 2 3 4 2 2" xfId="8479" xr:uid="{00000000-0005-0000-0000-0000C13D0000}"/>
    <cellStyle name="Normal 11 2 3 4 2 2 2" xfId="17803" xr:uid="{00000000-0005-0000-0000-0000C23D0000}"/>
    <cellStyle name="Normal 11 2 3 4 2 2 3" xfId="27126" xr:uid="{00000000-0005-0000-0000-0000C33D0000}"/>
    <cellStyle name="Normal 11 2 3 4 2 3" xfId="13136" xr:uid="{00000000-0005-0000-0000-0000C43D0000}"/>
    <cellStyle name="Normal 11 2 3 4 2 4" xfId="22460" xr:uid="{00000000-0005-0000-0000-0000C53D0000}"/>
    <cellStyle name="Normal 11 2 3 4 3" xfId="5511" xr:uid="{00000000-0005-0000-0000-0000C63D0000}"/>
    <cellStyle name="Normal 11 2 3 4 3 2" xfId="14835" xr:uid="{00000000-0005-0000-0000-0000C73D0000}"/>
    <cellStyle name="Normal 11 2 3 4 3 3" xfId="24158" xr:uid="{00000000-0005-0000-0000-0000C83D0000}"/>
    <cellStyle name="Normal 11 2 3 4 4" xfId="11581" xr:uid="{00000000-0005-0000-0000-0000C93D0000}"/>
    <cellStyle name="Normal 11 2 3 4 5" xfId="20907" xr:uid="{00000000-0005-0000-0000-0000CA3D0000}"/>
    <cellStyle name="Normal 11 2 3 5" xfId="3048" xr:uid="{00000000-0005-0000-0000-0000CB3D0000}"/>
    <cellStyle name="Normal 11 2 3 5 2" xfId="7727" xr:uid="{00000000-0005-0000-0000-0000CC3D0000}"/>
    <cellStyle name="Normal 11 2 3 5 2 2" xfId="17051" xr:uid="{00000000-0005-0000-0000-0000CD3D0000}"/>
    <cellStyle name="Normal 11 2 3 5 2 3" xfId="26374" xr:uid="{00000000-0005-0000-0000-0000CE3D0000}"/>
    <cellStyle name="Normal 11 2 3 5 3" xfId="12435" xr:uid="{00000000-0005-0000-0000-0000CF3D0000}"/>
    <cellStyle name="Normal 11 2 3 5 4" xfId="21761" xr:uid="{00000000-0005-0000-0000-0000D03D0000}"/>
    <cellStyle name="Normal 11 2 3 6" xfId="4698" xr:uid="{00000000-0005-0000-0000-0000D13D0000}"/>
    <cellStyle name="Normal 11 2 3 6 2" xfId="14022" xr:uid="{00000000-0005-0000-0000-0000D23D0000}"/>
    <cellStyle name="Normal 11 2 3 6 3" xfId="23345" xr:uid="{00000000-0005-0000-0000-0000D33D0000}"/>
    <cellStyle name="Normal 11 2 3 7" xfId="10829" xr:uid="{00000000-0005-0000-0000-0000D43D0000}"/>
    <cellStyle name="Normal 11 2 3 8" xfId="20153" xr:uid="{00000000-0005-0000-0000-0000D53D0000}"/>
    <cellStyle name="Normal 11 2 4" xfId="1240" xr:uid="{00000000-0005-0000-0000-0000D63D0000}"/>
    <cellStyle name="Normal 11 2 4 2" xfId="2082" xr:uid="{00000000-0005-0000-0000-0000D73D0000}"/>
    <cellStyle name="Normal 11 2 4 2 2" xfId="3807" xr:uid="{00000000-0005-0000-0000-0000D83D0000}"/>
    <cellStyle name="Normal 11 2 4 2 2 2" xfId="8484" xr:uid="{00000000-0005-0000-0000-0000D93D0000}"/>
    <cellStyle name="Normal 11 2 4 2 2 2 2" xfId="17808" xr:uid="{00000000-0005-0000-0000-0000DA3D0000}"/>
    <cellStyle name="Normal 11 2 4 2 2 2 3" xfId="27131" xr:uid="{00000000-0005-0000-0000-0000DB3D0000}"/>
    <cellStyle name="Normal 11 2 4 2 2 3" xfId="13141" xr:uid="{00000000-0005-0000-0000-0000DC3D0000}"/>
    <cellStyle name="Normal 11 2 4 2 2 4" xfId="22465" xr:uid="{00000000-0005-0000-0000-0000DD3D0000}"/>
    <cellStyle name="Normal 11 2 4 2 3" xfId="5516" xr:uid="{00000000-0005-0000-0000-0000DE3D0000}"/>
    <cellStyle name="Normal 11 2 4 2 3 2" xfId="14840" xr:uid="{00000000-0005-0000-0000-0000DF3D0000}"/>
    <cellStyle name="Normal 11 2 4 2 3 3" xfId="24163" xr:uid="{00000000-0005-0000-0000-0000E03D0000}"/>
    <cellStyle name="Normal 11 2 4 2 4" xfId="11586" xr:uid="{00000000-0005-0000-0000-0000E13D0000}"/>
    <cellStyle name="Normal 11 2 4 2 5" xfId="20912" xr:uid="{00000000-0005-0000-0000-0000E23D0000}"/>
    <cellStyle name="Normal 11 2 4 3" xfId="2081" xr:uid="{00000000-0005-0000-0000-0000E33D0000}"/>
    <cellStyle name="Normal 11 2 4 3 2" xfId="3806" xr:uid="{00000000-0005-0000-0000-0000E43D0000}"/>
    <cellStyle name="Normal 11 2 4 3 2 2" xfId="8483" xr:uid="{00000000-0005-0000-0000-0000E53D0000}"/>
    <cellStyle name="Normal 11 2 4 3 2 2 2" xfId="17807" xr:uid="{00000000-0005-0000-0000-0000E63D0000}"/>
    <cellStyle name="Normal 11 2 4 3 2 2 3" xfId="27130" xr:uid="{00000000-0005-0000-0000-0000E73D0000}"/>
    <cellStyle name="Normal 11 2 4 3 2 3" xfId="13140" xr:uid="{00000000-0005-0000-0000-0000E83D0000}"/>
    <cellStyle name="Normal 11 2 4 3 2 4" xfId="22464" xr:uid="{00000000-0005-0000-0000-0000E93D0000}"/>
    <cellStyle name="Normal 11 2 4 3 3" xfId="5515" xr:uid="{00000000-0005-0000-0000-0000EA3D0000}"/>
    <cellStyle name="Normal 11 2 4 3 3 2" xfId="14839" xr:uid="{00000000-0005-0000-0000-0000EB3D0000}"/>
    <cellStyle name="Normal 11 2 4 3 3 3" xfId="24162" xr:uid="{00000000-0005-0000-0000-0000EC3D0000}"/>
    <cellStyle name="Normal 11 2 4 3 4" xfId="11585" xr:uid="{00000000-0005-0000-0000-0000ED3D0000}"/>
    <cellStyle name="Normal 11 2 4 3 5" xfId="20911" xr:uid="{00000000-0005-0000-0000-0000EE3D0000}"/>
    <cellStyle name="Normal 11 2 4 4" xfId="3050" xr:uid="{00000000-0005-0000-0000-0000EF3D0000}"/>
    <cellStyle name="Normal 11 2 4 4 2" xfId="7729" xr:uid="{00000000-0005-0000-0000-0000F03D0000}"/>
    <cellStyle name="Normal 11 2 4 4 2 2" xfId="17053" xr:uid="{00000000-0005-0000-0000-0000F13D0000}"/>
    <cellStyle name="Normal 11 2 4 4 2 3" xfId="26376" xr:uid="{00000000-0005-0000-0000-0000F23D0000}"/>
    <cellStyle name="Normal 11 2 4 4 3" xfId="12437" xr:uid="{00000000-0005-0000-0000-0000F33D0000}"/>
    <cellStyle name="Normal 11 2 4 4 4" xfId="21763" xr:uid="{00000000-0005-0000-0000-0000F43D0000}"/>
    <cellStyle name="Normal 11 2 4 5" xfId="4700" xr:uid="{00000000-0005-0000-0000-0000F53D0000}"/>
    <cellStyle name="Normal 11 2 4 5 2" xfId="14024" xr:uid="{00000000-0005-0000-0000-0000F63D0000}"/>
    <cellStyle name="Normal 11 2 4 5 3" xfId="23347" xr:uid="{00000000-0005-0000-0000-0000F73D0000}"/>
    <cellStyle name="Normal 11 2 4 6" xfId="10831" xr:uid="{00000000-0005-0000-0000-0000F83D0000}"/>
    <cellStyle name="Normal 11 2 4 7" xfId="20155" xr:uid="{00000000-0005-0000-0000-0000F93D0000}"/>
    <cellStyle name="Normal 11 2 5" xfId="2083" xr:uid="{00000000-0005-0000-0000-0000FA3D0000}"/>
    <cellStyle name="Normal 11 2 5 2" xfId="3808" xr:uid="{00000000-0005-0000-0000-0000FB3D0000}"/>
    <cellStyle name="Normal 11 2 5 2 2" xfId="8485" xr:uid="{00000000-0005-0000-0000-0000FC3D0000}"/>
    <cellStyle name="Normal 11 2 5 2 2 2" xfId="17809" xr:uid="{00000000-0005-0000-0000-0000FD3D0000}"/>
    <cellStyle name="Normal 11 2 5 2 2 3" xfId="27132" xr:uid="{00000000-0005-0000-0000-0000FE3D0000}"/>
    <cellStyle name="Normal 11 2 5 2 3" xfId="13142" xr:uid="{00000000-0005-0000-0000-0000FF3D0000}"/>
    <cellStyle name="Normal 11 2 5 2 4" xfId="22466" xr:uid="{00000000-0005-0000-0000-0000003E0000}"/>
    <cellStyle name="Normal 11 2 5 3" xfId="5517" xr:uid="{00000000-0005-0000-0000-0000013E0000}"/>
    <cellStyle name="Normal 11 2 5 3 2" xfId="14841" xr:uid="{00000000-0005-0000-0000-0000023E0000}"/>
    <cellStyle name="Normal 11 2 5 3 3" xfId="24164" xr:uid="{00000000-0005-0000-0000-0000033E0000}"/>
    <cellStyle name="Normal 11 2 5 4" xfId="11587" xr:uid="{00000000-0005-0000-0000-0000043E0000}"/>
    <cellStyle name="Normal 11 2 5 5" xfId="20913" xr:uid="{00000000-0005-0000-0000-0000053E0000}"/>
    <cellStyle name="Normal 11 2 6" xfId="2084" xr:uid="{00000000-0005-0000-0000-0000063E0000}"/>
    <cellStyle name="Normal 11 2 6 2" xfId="3809" xr:uid="{00000000-0005-0000-0000-0000073E0000}"/>
    <cellStyle name="Normal 11 2 6 2 2" xfId="8486" xr:uid="{00000000-0005-0000-0000-0000083E0000}"/>
    <cellStyle name="Normal 11 2 6 2 2 2" xfId="17810" xr:uid="{00000000-0005-0000-0000-0000093E0000}"/>
    <cellStyle name="Normal 11 2 6 2 2 3" xfId="27133" xr:uid="{00000000-0005-0000-0000-00000A3E0000}"/>
    <cellStyle name="Normal 11 2 6 2 3" xfId="13143" xr:uid="{00000000-0005-0000-0000-00000B3E0000}"/>
    <cellStyle name="Normal 11 2 6 2 4" xfId="22467" xr:uid="{00000000-0005-0000-0000-00000C3E0000}"/>
    <cellStyle name="Normal 11 2 6 3" xfId="5518" xr:uid="{00000000-0005-0000-0000-00000D3E0000}"/>
    <cellStyle name="Normal 11 2 6 3 2" xfId="14842" xr:uid="{00000000-0005-0000-0000-00000E3E0000}"/>
    <cellStyle name="Normal 11 2 6 3 3" xfId="24165" xr:uid="{00000000-0005-0000-0000-00000F3E0000}"/>
    <cellStyle name="Normal 11 2 6 4" xfId="11588" xr:uid="{00000000-0005-0000-0000-0000103E0000}"/>
    <cellStyle name="Normal 11 2 6 5" xfId="20914" xr:uid="{00000000-0005-0000-0000-0000113E0000}"/>
    <cellStyle name="Normal 11 2 7" xfId="2085" xr:uid="{00000000-0005-0000-0000-0000123E0000}"/>
    <cellStyle name="Normal 11 2 7 2" xfId="3810" xr:uid="{00000000-0005-0000-0000-0000133E0000}"/>
    <cellStyle name="Normal 11 2 7 2 2" xfId="8487" xr:uid="{00000000-0005-0000-0000-0000143E0000}"/>
    <cellStyle name="Normal 11 2 7 2 2 2" xfId="17811" xr:uid="{00000000-0005-0000-0000-0000153E0000}"/>
    <cellStyle name="Normal 11 2 7 2 2 3" xfId="27134" xr:uid="{00000000-0005-0000-0000-0000163E0000}"/>
    <cellStyle name="Normal 11 2 7 2 3" xfId="13144" xr:uid="{00000000-0005-0000-0000-0000173E0000}"/>
    <cellStyle name="Normal 11 2 7 2 4" xfId="22468" xr:uid="{00000000-0005-0000-0000-0000183E0000}"/>
    <cellStyle name="Normal 11 2 7 3" xfId="5519" xr:uid="{00000000-0005-0000-0000-0000193E0000}"/>
    <cellStyle name="Normal 11 2 7 3 2" xfId="14843" xr:uid="{00000000-0005-0000-0000-00001A3E0000}"/>
    <cellStyle name="Normal 11 2 7 3 3" xfId="24166" xr:uid="{00000000-0005-0000-0000-00001B3E0000}"/>
    <cellStyle name="Normal 11 2 7 4" xfId="11589" xr:uid="{00000000-0005-0000-0000-00001C3E0000}"/>
    <cellStyle name="Normal 11 2 7 5" xfId="20915" xr:uid="{00000000-0005-0000-0000-00001D3E0000}"/>
    <cellStyle name="Normal 11 2 8" xfId="2072" xr:uid="{00000000-0005-0000-0000-00001E3E0000}"/>
    <cellStyle name="Normal 11 2 8 2" xfId="3797" xr:uid="{00000000-0005-0000-0000-00001F3E0000}"/>
    <cellStyle name="Normal 11 2 8 2 2" xfId="8474" xr:uid="{00000000-0005-0000-0000-0000203E0000}"/>
    <cellStyle name="Normal 11 2 8 2 2 2" xfId="17798" xr:uid="{00000000-0005-0000-0000-0000213E0000}"/>
    <cellStyle name="Normal 11 2 8 2 2 3" xfId="27121" xr:uid="{00000000-0005-0000-0000-0000223E0000}"/>
    <cellStyle name="Normal 11 2 8 2 3" xfId="13131" xr:uid="{00000000-0005-0000-0000-0000233E0000}"/>
    <cellStyle name="Normal 11 2 8 2 4" xfId="22455" xr:uid="{00000000-0005-0000-0000-0000243E0000}"/>
    <cellStyle name="Normal 11 2 8 3" xfId="5506" xr:uid="{00000000-0005-0000-0000-0000253E0000}"/>
    <cellStyle name="Normal 11 2 8 3 2" xfId="14830" xr:uid="{00000000-0005-0000-0000-0000263E0000}"/>
    <cellStyle name="Normal 11 2 8 3 3" xfId="24153" xr:uid="{00000000-0005-0000-0000-0000273E0000}"/>
    <cellStyle name="Normal 11 2 8 4" xfId="11576" xr:uid="{00000000-0005-0000-0000-0000283E0000}"/>
    <cellStyle name="Normal 11 2 8 5" xfId="20902" xr:uid="{00000000-0005-0000-0000-0000293E0000}"/>
    <cellStyle name="Normal 11 2 9" xfId="1229" xr:uid="{00000000-0005-0000-0000-00002A3E0000}"/>
    <cellStyle name="Normal 11 2 9 2" xfId="6671" xr:uid="{00000000-0005-0000-0000-00002B3E0000}"/>
    <cellStyle name="Normal 11 2 9 2 2" xfId="15995" xr:uid="{00000000-0005-0000-0000-00002C3E0000}"/>
    <cellStyle name="Normal 11 2 9 2 3" xfId="25318" xr:uid="{00000000-0005-0000-0000-00002D3E0000}"/>
    <cellStyle name="Normal 11 2 9 3" xfId="10820" xr:uid="{00000000-0005-0000-0000-00002E3E0000}"/>
    <cellStyle name="Normal 11 2 9 4" xfId="20144" xr:uid="{00000000-0005-0000-0000-00002F3E0000}"/>
    <cellStyle name="Normal 11 3" xfId="1241" xr:uid="{00000000-0005-0000-0000-0000303E0000}"/>
    <cellStyle name="Normal 11 3 2" xfId="1242" xr:uid="{00000000-0005-0000-0000-0000313E0000}"/>
    <cellStyle name="Normal 11 3 2 2" xfId="1243" xr:uid="{00000000-0005-0000-0000-0000323E0000}"/>
    <cellStyle name="Normal 11 3 2 2 2" xfId="2088" xr:uid="{00000000-0005-0000-0000-0000333E0000}"/>
    <cellStyle name="Normal 11 3 2 2 2 2" xfId="3813" xr:uid="{00000000-0005-0000-0000-0000343E0000}"/>
    <cellStyle name="Normal 11 3 2 2 2 2 2" xfId="8490" xr:uid="{00000000-0005-0000-0000-0000353E0000}"/>
    <cellStyle name="Normal 11 3 2 2 2 2 2 2" xfId="17814" xr:uid="{00000000-0005-0000-0000-0000363E0000}"/>
    <cellStyle name="Normal 11 3 2 2 2 2 2 3" xfId="27137" xr:uid="{00000000-0005-0000-0000-0000373E0000}"/>
    <cellStyle name="Normal 11 3 2 2 2 2 3" xfId="13147" xr:uid="{00000000-0005-0000-0000-0000383E0000}"/>
    <cellStyle name="Normal 11 3 2 2 2 2 4" xfId="22471" xr:uid="{00000000-0005-0000-0000-0000393E0000}"/>
    <cellStyle name="Normal 11 3 2 2 2 3" xfId="5522" xr:uid="{00000000-0005-0000-0000-00003A3E0000}"/>
    <cellStyle name="Normal 11 3 2 2 2 3 2" xfId="14846" xr:uid="{00000000-0005-0000-0000-00003B3E0000}"/>
    <cellStyle name="Normal 11 3 2 2 2 3 3" xfId="24169" xr:uid="{00000000-0005-0000-0000-00003C3E0000}"/>
    <cellStyle name="Normal 11 3 2 2 2 4" xfId="11592" xr:uid="{00000000-0005-0000-0000-00003D3E0000}"/>
    <cellStyle name="Normal 11 3 2 2 2 5" xfId="20918" xr:uid="{00000000-0005-0000-0000-00003E3E0000}"/>
    <cellStyle name="Normal 11 3 2 2 3" xfId="3053" xr:uid="{00000000-0005-0000-0000-00003F3E0000}"/>
    <cellStyle name="Normal 11 3 2 2 3 2" xfId="7732" xr:uid="{00000000-0005-0000-0000-0000403E0000}"/>
    <cellStyle name="Normal 11 3 2 2 3 2 2" xfId="17056" xr:uid="{00000000-0005-0000-0000-0000413E0000}"/>
    <cellStyle name="Normal 11 3 2 2 3 2 3" xfId="26379" xr:uid="{00000000-0005-0000-0000-0000423E0000}"/>
    <cellStyle name="Normal 11 3 2 2 3 3" xfId="12440" xr:uid="{00000000-0005-0000-0000-0000433E0000}"/>
    <cellStyle name="Normal 11 3 2 2 3 4" xfId="21766" xr:uid="{00000000-0005-0000-0000-0000443E0000}"/>
    <cellStyle name="Normal 11 3 2 2 4" xfId="4703" xr:uid="{00000000-0005-0000-0000-0000453E0000}"/>
    <cellStyle name="Normal 11 3 2 2 4 2" xfId="14027" xr:uid="{00000000-0005-0000-0000-0000463E0000}"/>
    <cellStyle name="Normal 11 3 2 2 4 3" xfId="23350" xr:uid="{00000000-0005-0000-0000-0000473E0000}"/>
    <cellStyle name="Normal 11 3 2 2 5" xfId="10834" xr:uid="{00000000-0005-0000-0000-0000483E0000}"/>
    <cellStyle name="Normal 11 3 2 2 6" xfId="20158" xr:uid="{00000000-0005-0000-0000-0000493E0000}"/>
    <cellStyle name="Normal 11 3 2 3" xfId="2087" xr:uid="{00000000-0005-0000-0000-00004A3E0000}"/>
    <cellStyle name="Normal 11 3 2 3 2" xfId="3812" xr:uid="{00000000-0005-0000-0000-00004B3E0000}"/>
    <cellStyle name="Normal 11 3 2 3 2 2" xfId="8489" xr:uid="{00000000-0005-0000-0000-00004C3E0000}"/>
    <cellStyle name="Normal 11 3 2 3 2 2 2" xfId="17813" xr:uid="{00000000-0005-0000-0000-00004D3E0000}"/>
    <cellStyle name="Normal 11 3 2 3 2 2 3" xfId="27136" xr:uid="{00000000-0005-0000-0000-00004E3E0000}"/>
    <cellStyle name="Normal 11 3 2 3 2 3" xfId="13146" xr:uid="{00000000-0005-0000-0000-00004F3E0000}"/>
    <cellStyle name="Normal 11 3 2 3 2 4" xfId="22470" xr:uid="{00000000-0005-0000-0000-0000503E0000}"/>
    <cellStyle name="Normal 11 3 2 3 3" xfId="5521" xr:uid="{00000000-0005-0000-0000-0000513E0000}"/>
    <cellStyle name="Normal 11 3 2 3 3 2" xfId="14845" xr:uid="{00000000-0005-0000-0000-0000523E0000}"/>
    <cellStyle name="Normal 11 3 2 3 3 3" xfId="24168" xr:uid="{00000000-0005-0000-0000-0000533E0000}"/>
    <cellStyle name="Normal 11 3 2 3 4" xfId="11591" xr:uid="{00000000-0005-0000-0000-0000543E0000}"/>
    <cellStyle name="Normal 11 3 2 3 5" xfId="20917" xr:uid="{00000000-0005-0000-0000-0000553E0000}"/>
    <cellStyle name="Normal 11 3 2 4" xfId="3052" xr:uid="{00000000-0005-0000-0000-0000563E0000}"/>
    <cellStyle name="Normal 11 3 2 4 2" xfId="7731" xr:uid="{00000000-0005-0000-0000-0000573E0000}"/>
    <cellStyle name="Normal 11 3 2 4 2 2" xfId="17055" xr:uid="{00000000-0005-0000-0000-0000583E0000}"/>
    <cellStyle name="Normal 11 3 2 4 2 3" xfId="26378" xr:uid="{00000000-0005-0000-0000-0000593E0000}"/>
    <cellStyle name="Normal 11 3 2 4 3" xfId="12439" xr:uid="{00000000-0005-0000-0000-00005A3E0000}"/>
    <cellStyle name="Normal 11 3 2 4 4" xfId="21765" xr:uid="{00000000-0005-0000-0000-00005B3E0000}"/>
    <cellStyle name="Normal 11 3 2 5" xfId="4702" xr:uid="{00000000-0005-0000-0000-00005C3E0000}"/>
    <cellStyle name="Normal 11 3 2 5 2" xfId="14026" xr:uid="{00000000-0005-0000-0000-00005D3E0000}"/>
    <cellStyle name="Normal 11 3 2 5 3" xfId="23349" xr:uid="{00000000-0005-0000-0000-00005E3E0000}"/>
    <cellStyle name="Normal 11 3 2 6" xfId="10833" xr:uid="{00000000-0005-0000-0000-00005F3E0000}"/>
    <cellStyle name="Normal 11 3 2 7" xfId="20157" xr:uid="{00000000-0005-0000-0000-0000603E0000}"/>
    <cellStyle name="Normal 11 3 3" xfId="1244" xr:uid="{00000000-0005-0000-0000-0000613E0000}"/>
    <cellStyle name="Normal 11 3 3 2" xfId="2089" xr:uid="{00000000-0005-0000-0000-0000623E0000}"/>
    <cellStyle name="Normal 11 3 3 2 2" xfId="3814" xr:uid="{00000000-0005-0000-0000-0000633E0000}"/>
    <cellStyle name="Normal 11 3 3 2 2 2" xfId="8491" xr:uid="{00000000-0005-0000-0000-0000643E0000}"/>
    <cellStyle name="Normal 11 3 3 2 2 2 2" xfId="17815" xr:uid="{00000000-0005-0000-0000-0000653E0000}"/>
    <cellStyle name="Normal 11 3 3 2 2 2 3" xfId="27138" xr:uid="{00000000-0005-0000-0000-0000663E0000}"/>
    <cellStyle name="Normal 11 3 3 2 2 3" xfId="13148" xr:uid="{00000000-0005-0000-0000-0000673E0000}"/>
    <cellStyle name="Normal 11 3 3 2 2 4" xfId="22472" xr:uid="{00000000-0005-0000-0000-0000683E0000}"/>
    <cellStyle name="Normal 11 3 3 2 3" xfId="5523" xr:uid="{00000000-0005-0000-0000-0000693E0000}"/>
    <cellStyle name="Normal 11 3 3 2 3 2" xfId="14847" xr:uid="{00000000-0005-0000-0000-00006A3E0000}"/>
    <cellStyle name="Normal 11 3 3 2 3 3" xfId="24170" xr:uid="{00000000-0005-0000-0000-00006B3E0000}"/>
    <cellStyle name="Normal 11 3 3 2 4" xfId="11593" xr:uid="{00000000-0005-0000-0000-00006C3E0000}"/>
    <cellStyle name="Normal 11 3 3 2 5" xfId="20919" xr:uid="{00000000-0005-0000-0000-00006D3E0000}"/>
    <cellStyle name="Normal 11 3 3 3" xfId="3054" xr:uid="{00000000-0005-0000-0000-00006E3E0000}"/>
    <cellStyle name="Normal 11 3 3 3 2" xfId="7733" xr:uid="{00000000-0005-0000-0000-00006F3E0000}"/>
    <cellStyle name="Normal 11 3 3 3 2 2" xfId="17057" xr:uid="{00000000-0005-0000-0000-0000703E0000}"/>
    <cellStyle name="Normal 11 3 3 3 2 3" xfId="26380" xr:uid="{00000000-0005-0000-0000-0000713E0000}"/>
    <cellStyle name="Normal 11 3 3 3 3" xfId="12441" xr:uid="{00000000-0005-0000-0000-0000723E0000}"/>
    <cellStyle name="Normal 11 3 3 3 4" xfId="21767" xr:uid="{00000000-0005-0000-0000-0000733E0000}"/>
    <cellStyle name="Normal 11 3 3 4" xfId="4704" xr:uid="{00000000-0005-0000-0000-0000743E0000}"/>
    <cellStyle name="Normal 11 3 3 4 2" xfId="14028" xr:uid="{00000000-0005-0000-0000-0000753E0000}"/>
    <cellStyle name="Normal 11 3 3 4 3" xfId="23351" xr:uid="{00000000-0005-0000-0000-0000763E0000}"/>
    <cellStyle name="Normal 11 3 3 5" xfId="10835" xr:uid="{00000000-0005-0000-0000-0000773E0000}"/>
    <cellStyle name="Normal 11 3 3 6" xfId="20159" xr:uid="{00000000-0005-0000-0000-0000783E0000}"/>
    <cellStyle name="Normal 11 3 4" xfId="2086" xr:uid="{00000000-0005-0000-0000-0000793E0000}"/>
    <cellStyle name="Normal 11 3 4 2" xfId="3811" xr:uid="{00000000-0005-0000-0000-00007A3E0000}"/>
    <cellStyle name="Normal 11 3 4 2 2" xfId="8488" xr:uid="{00000000-0005-0000-0000-00007B3E0000}"/>
    <cellStyle name="Normal 11 3 4 2 2 2" xfId="17812" xr:uid="{00000000-0005-0000-0000-00007C3E0000}"/>
    <cellStyle name="Normal 11 3 4 2 2 3" xfId="27135" xr:uid="{00000000-0005-0000-0000-00007D3E0000}"/>
    <cellStyle name="Normal 11 3 4 2 3" xfId="13145" xr:uid="{00000000-0005-0000-0000-00007E3E0000}"/>
    <cellStyle name="Normal 11 3 4 2 4" xfId="22469" xr:uid="{00000000-0005-0000-0000-00007F3E0000}"/>
    <cellStyle name="Normal 11 3 4 3" xfId="5520" xr:uid="{00000000-0005-0000-0000-0000803E0000}"/>
    <cellStyle name="Normal 11 3 4 3 2" xfId="14844" xr:uid="{00000000-0005-0000-0000-0000813E0000}"/>
    <cellStyle name="Normal 11 3 4 3 3" xfId="24167" xr:uid="{00000000-0005-0000-0000-0000823E0000}"/>
    <cellStyle name="Normal 11 3 4 4" xfId="11590" xr:uid="{00000000-0005-0000-0000-0000833E0000}"/>
    <cellStyle name="Normal 11 3 4 5" xfId="20916" xr:uid="{00000000-0005-0000-0000-0000843E0000}"/>
    <cellStyle name="Normal 11 3 5" xfId="3051" xr:uid="{00000000-0005-0000-0000-0000853E0000}"/>
    <cellStyle name="Normal 11 3 5 2" xfId="7730" xr:uid="{00000000-0005-0000-0000-0000863E0000}"/>
    <cellStyle name="Normal 11 3 5 2 2" xfId="17054" xr:uid="{00000000-0005-0000-0000-0000873E0000}"/>
    <cellStyle name="Normal 11 3 5 2 3" xfId="26377" xr:uid="{00000000-0005-0000-0000-0000883E0000}"/>
    <cellStyle name="Normal 11 3 5 3" xfId="12438" xr:uid="{00000000-0005-0000-0000-0000893E0000}"/>
    <cellStyle name="Normal 11 3 5 4" xfId="21764" xr:uid="{00000000-0005-0000-0000-00008A3E0000}"/>
    <cellStyle name="Normal 11 3 6" xfId="4701" xr:uid="{00000000-0005-0000-0000-00008B3E0000}"/>
    <cellStyle name="Normal 11 3 6 2" xfId="14025" xr:uid="{00000000-0005-0000-0000-00008C3E0000}"/>
    <cellStyle name="Normal 11 3 6 3" xfId="23348" xr:uid="{00000000-0005-0000-0000-00008D3E0000}"/>
    <cellStyle name="Normal 11 3 7" xfId="10832" xr:uid="{00000000-0005-0000-0000-00008E3E0000}"/>
    <cellStyle name="Normal 11 3 8" xfId="20156" xr:uid="{00000000-0005-0000-0000-00008F3E0000}"/>
    <cellStyle name="Normal 11 4" xfId="1245" xr:uid="{00000000-0005-0000-0000-0000903E0000}"/>
    <cellStyle name="Normal 11 4 2" xfId="1246" xr:uid="{00000000-0005-0000-0000-0000913E0000}"/>
    <cellStyle name="Normal 11 4 2 2" xfId="2092" xr:uid="{00000000-0005-0000-0000-0000923E0000}"/>
    <cellStyle name="Normal 11 4 2 2 2" xfId="3817" xr:uid="{00000000-0005-0000-0000-0000933E0000}"/>
    <cellStyle name="Normal 11 4 2 2 2 2" xfId="8494" xr:uid="{00000000-0005-0000-0000-0000943E0000}"/>
    <cellStyle name="Normal 11 4 2 2 2 2 2" xfId="17818" xr:uid="{00000000-0005-0000-0000-0000953E0000}"/>
    <cellStyle name="Normal 11 4 2 2 2 2 3" xfId="27141" xr:uid="{00000000-0005-0000-0000-0000963E0000}"/>
    <cellStyle name="Normal 11 4 2 2 2 3" xfId="13151" xr:uid="{00000000-0005-0000-0000-0000973E0000}"/>
    <cellStyle name="Normal 11 4 2 2 2 4" xfId="22475" xr:uid="{00000000-0005-0000-0000-0000983E0000}"/>
    <cellStyle name="Normal 11 4 2 2 3" xfId="5526" xr:uid="{00000000-0005-0000-0000-0000993E0000}"/>
    <cellStyle name="Normal 11 4 2 2 3 2" xfId="14850" xr:uid="{00000000-0005-0000-0000-00009A3E0000}"/>
    <cellStyle name="Normal 11 4 2 2 3 3" xfId="24173" xr:uid="{00000000-0005-0000-0000-00009B3E0000}"/>
    <cellStyle name="Normal 11 4 2 2 4" xfId="11596" xr:uid="{00000000-0005-0000-0000-00009C3E0000}"/>
    <cellStyle name="Normal 11 4 2 2 5" xfId="20922" xr:uid="{00000000-0005-0000-0000-00009D3E0000}"/>
    <cellStyle name="Normal 11 4 2 3" xfId="2091" xr:uid="{00000000-0005-0000-0000-00009E3E0000}"/>
    <cellStyle name="Normal 11 4 2 3 2" xfId="3816" xr:uid="{00000000-0005-0000-0000-00009F3E0000}"/>
    <cellStyle name="Normal 11 4 2 3 2 2" xfId="8493" xr:uid="{00000000-0005-0000-0000-0000A03E0000}"/>
    <cellStyle name="Normal 11 4 2 3 2 2 2" xfId="17817" xr:uid="{00000000-0005-0000-0000-0000A13E0000}"/>
    <cellStyle name="Normal 11 4 2 3 2 2 3" xfId="27140" xr:uid="{00000000-0005-0000-0000-0000A23E0000}"/>
    <cellStyle name="Normal 11 4 2 3 2 3" xfId="13150" xr:uid="{00000000-0005-0000-0000-0000A33E0000}"/>
    <cellStyle name="Normal 11 4 2 3 2 4" xfId="22474" xr:uid="{00000000-0005-0000-0000-0000A43E0000}"/>
    <cellStyle name="Normal 11 4 2 3 3" xfId="5525" xr:uid="{00000000-0005-0000-0000-0000A53E0000}"/>
    <cellStyle name="Normal 11 4 2 3 3 2" xfId="14849" xr:uid="{00000000-0005-0000-0000-0000A63E0000}"/>
    <cellStyle name="Normal 11 4 2 3 3 3" xfId="24172" xr:uid="{00000000-0005-0000-0000-0000A73E0000}"/>
    <cellStyle name="Normal 11 4 2 3 4" xfId="11595" xr:uid="{00000000-0005-0000-0000-0000A83E0000}"/>
    <cellStyle name="Normal 11 4 2 3 5" xfId="20921" xr:uid="{00000000-0005-0000-0000-0000A93E0000}"/>
    <cellStyle name="Normal 11 4 2 4" xfId="3056" xr:uid="{00000000-0005-0000-0000-0000AA3E0000}"/>
    <cellStyle name="Normal 11 4 2 4 2" xfId="7735" xr:uid="{00000000-0005-0000-0000-0000AB3E0000}"/>
    <cellStyle name="Normal 11 4 2 4 2 2" xfId="17059" xr:uid="{00000000-0005-0000-0000-0000AC3E0000}"/>
    <cellStyle name="Normal 11 4 2 4 2 3" xfId="26382" xr:uid="{00000000-0005-0000-0000-0000AD3E0000}"/>
    <cellStyle name="Normal 11 4 2 4 3" xfId="12443" xr:uid="{00000000-0005-0000-0000-0000AE3E0000}"/>
    <cellStyle name="Normal 11 4 2 4 4" xfId="21769" xr:uid="{00000000-0005-0000-0000-0000AF3E0000}"/>
    <cellStyle name="Normal 11 4 2 5" xfId="4706" xr:uid="{00000000-0005-0000-0000-0000B03E0000}"/>
    <cellStyle name="Normal 11 4 2 5 2" xfId="14030" xr:uid="{00000000-0005-0000-0000-0000B13E0000}"/>
    <cellStyle name="Normal 11 4 2 5 3" xfId="23353" xr:uid="{00000000-0005-0000-0000-0000B23E0000}"/>
    <cellStyle name="Normal 11 4 2 6" xfId="10837" xr:uid="{00000000-0005-0000-0000-0000B33E0000}"/>
    <cellStyle name="Normal 11 4 2 7" xfId="20161" xr:uid="{00000000-0005-0000-0000-0000B43E0000}"/>
    <cellStyle name="Normal 11 4 3" xfId="2093" xr:uid="{00000000-0005-0000-0000-0000B53E0000}"/>
    <cellStyle name="Normal 11 4 3 2" xfId="3818" xr:uid="{00000000-0005-0000-0000-0000B63E0000}"/>
    <cellStyle name="Normal 11 4 3 2 2" xfId="8495" xr:uid="{00000000-0005-0000-0000-0000B73E0000}"/>
    <cellStyle name="Normal 11 4 3 2 2 2" xfId="17819" xr:uid="{00000000-0005-0000-0000-0000B83E0000}"/>
    <cellStyle name="Normal 11 4 3 2 2 3" xfId="27142" xr:uid="{00000000-0005-0000-0000-0000B93E0000}"/>
    <cellStyle name="Normal 11 4 3 2 3" xfId="13152" xr:uid="{00000000-0005-0000-0000-0000BA3E0000}"/>
    <cellStyle name="Normal 11 4 3 2 4" xfId="22476" xr:uid="{00000000-0005-0000-0000-0000BB3E0000}"/>
    <cellStyle name="Normal 11 4 3 3" xfId="5527" xr:uid="{00000000-0005-0000-0000-0000BC3E0000}"/>
    <cellStyle name="Normal 11 4 3 3 2" xfId="14851" xr:uid="{00000000-0005-0000-0000-0000BD3E0000}"/>
    <cellStyle name="Normal 11 4 3 3 3" xfId="24174" xr:uid="{00000000-0005-0000-0000-0000BE3E0000}"/>
    <cellStyle name="Normal 11 4 3 4" xfId="11597" xr:uid="{00000000-0005-0000-0000-0000BF3E0000}"/>
    <cellStyle name="Normal 11 4 3 5" xfId="20923" xr:uid="{00000000-0005-0000-0000-0000C03E0000}"/>
    <cellStyle name="Normal 11 4 4" xfId="2090" xr:uid="{00000000-0005-0000-0000-0000C13E0000}"/>
    <cellStyle name="Normal 11 4 4 2" xfId="3815" xr:uid="{00000000-0005-0000-0000-0000C23E0000}"/>
    <cellStyle name="Normal 11 4 4 2 2" xfId="8492" xr:uid="{00000000-0005-0000-0000-0000C33E0000}"/>
    <cellStyle name="Normal 11 4 4 2 2 2" xfId="17816" xr:uid="{00000000-0005-0000-0000-0000C43E0000}"/>
    <cellStyle name="Normal 11 4 4 2 2 3" xfId="27139" xr:uid="{00000000-0005-0000-0000-0000C53E0000}"/>
    <cellStyle name="Normal 11 4 4 2 3" xfId="13149" xr:uid="{00000000-0005-0000-0000-0000C63E0000}"/>
    <cellStyle name="Normal 11 4 4 2 4" xfId="22473" xr:uid="{00000000-0005-0000-0000-0000C73E0000}"/>
    <cellStyle name="Normal 11 4 4 3" xfId="5524" xr:uid="{00000000-0005-0000-0000-0000C83E0000}"/>
    <cellStyle name="Normal 11 4 4 3 2" xfId="14848" xr:uid="{00000000-0005-0000-0000-0000C93E0000}"/>
    <cellStyle name="Normal 11 4 4 3 3" xfId="24171" xr:uid="{00000000-0005-0000-0000-0000CA3E0000}"/>
    <cellStyle name="Normal 11 4 4 4" xfId="11594" xr:uid="{00000000-0005-0000-0000-0000CB3E0000}"/>
    <cellStyle name="Normal 11 4 4 5" xfId="20920" xr:uid="{00000000-0005-0000-0000-0000CC3E0000}"/>
    <cellStyle name="Normal 11 4 5" xfId="3055" xr:uid="{00000000-0005-0000-0000-0000CD3E0000}"/>
    <cellStyle name="Normal 11 4 5 2" xfId="7734" xr:uid="{00000000-0005-0000-0000-0000CE3E0000}"/>
    <cellStyle name="Normal 11 4 5 2 2" xfId="17058" xr:uid="{00000000-0005-0000-0000-0000CF3E0000}"/>
    <cellStyle name="Normal 11 4 5 2 3" xfId="26381" xr:uid="{00000000-0005-0000-0000-0000D03E0000}"/>
    <cellStyle name="Normal 11 4 5 3" xfId="12442" xr:uid="{00000000-0005-0000-0000-0000D13E0000}"/>
    <cellStyle name="Normal 11 4 5 4" xfId="21768" xr:uid="{00000000-0005-0000-0000-0000D23E0000}"/>
    <cellStyle name="Normal 11 4 6" xfId="4705" xr:uid="{00000000-0005-0000-0000-0000D33E0000}"/>
    <cellStyle name="Normal 11 4 6 2" xfId="14029" xr:uid="{00000000-0005-0000-0000-0000D43E0000}"/>
    <cellStyle name="Normal 11 4 6 3" xfId="23352" xr:uid="{00000000-0005-0000-0000-0000D53E0000}"/>
    <cellStyle name="Normal 11 4 7" xfId="10836" xr:uid="{00000000-0005-0000-0000-0000D63E0000}"/>
    <cellStyle name="Normal 11 4 8" xfId="20160" xr:uid="{00000000-0005-0000-0000-0000D73E0000}"/>
    <cellStyle name="Normal 11 5" xfId="1247" xr:uid="{00000000-0005-0000-0000-0000D83E0000}"/>
    <cellStyle name="Normal 11 5 2" xfId="2095" xr:uid="{00000000-0005-0000-0000-0000D93E0000}"/>
    <cellStyle name="Normal 11 5 2 2" xfId="2096" xr:uid="{00000000-0005-0000-0000-0000DA3E0000}"/>
    <cellStyle name="Normal 11 5 2 2 2" xfId="3821" xr:uid="{00000000-0005-0000-0000-0000DB3E0000}"/>
    <cellStyle name="Normal 11 5 2 2 2 2" xfId="8498" xr:uid="{00000000-0005-0000-0000-0000DC3E0000}"/>
    <cellStyle name="Normal 11 5 2 2 2 2 2" xfId="17822" xr:uid="{00000000-0005-0000-0000-0000DD3E0000}"/>
    <cellStyle name="Normal 11 5 2 2 2 2 3" xfId="27145" xr:uid="{00000000-0005-0000-0000-0000DE3E0000}"/>
    <cellStyle name="Normal 11 5 2 2 2 3" xfId="13155" xr:uid="{00000000-0005-0000-0000-0000DF3E0000}"/>
    <cellStyle name="Normal 11 5 2 2 2 4" xfId="22479" xr:uid="{00000000-0005-0000-0000-0000E03E0000}"/>
    <cellStyle name="Normal 11 5 2 2 3" xfId="5530" xr:uid="{00000000-0005-0000-0000-0000E13E0000}"/>
    <cellStyle name="Normal 11 5 2 2 3 2" xfId="14854" xr:uid="{00000000-0005-0000-0000-0000E23E0000}"/>
    <cellStyle name="Normal 11 5 2 2 3 3" xfId="24177" xr:uid="{00000000-0005-0000-0000-0000E33E0000}"/>
    <cellStyle name="Normal 11 5 2 2 4" xfId="11600" xr:uid="{00000000-0005-0000-0000-0000E43E0000}"/>
    <cellStyle name="Normal 11 5 2 2 5" xfId="20926" xr:uid="{00000000-0005-0000-0000-0000E53E0000}"/>
    <cellStyle name="Normal 11 5 2 3" xfId="3820" xr:uid="{00000000-0005-0000-0000-0000E63E0000}"/>
    <cellStyle name="Normal 11 5 2 3 2" xfId="8497" xr:uid="{00000000-0005-0000-0000-0000E73E0000}"/>
    <cellStyle name="Normal 11 5 2 3 2 2" xfId="17821" xr:uid="{00000000-0005-0000-0000-0000E83E0000}"/>
    <cellStyle name="Normal 11 5 2 3 2 3" xfId="27144" xr:uid="{00000000-0005-0000-0000-0000E93E0000}"/>
    <cellStyle name="Normal 11 5 2 3 3" xfId="13154" xr:uid="{00000000-0005-0000-0000-0000EA3E0000}"/>
    <cellStyle name="Normal 11 5 2 3 4" xfId="22478" xr:uid="{00000000-0005-0000-0000-0000EB3E0000}"/>
    <cellStyle name="Normal 11 5 2 4" xfId="5529" xr:uid="{00000000-0005-0000-0000-0000EC3E0000}"/>
    <cellStyle name="Normal 11 5 2 4 2" xfId="14853" xr:uid="{00000000-0005-0000-0000-0000ED3E0000}"/>
    <cellStyle name="Normal 11 5 2 4 3" xfId="24176" xr:uid="{00000000-0005-0000-0000-0000EE3E0000}"/>
    <cellStyle name="Normal 11 5 2 5" xfId="11599" xr:uid="{00000000-0005-0000-0000-0000EF3E0000}"/>
    <cellStyle name="Normal 11 5 2 6" xfId="20925" xr:uid="{00000000-0005-0000-0000-0000F03E0000}"/>
    <cellStyle name="Normal 11 5 3" xfId="2097" xr:uid="{00000000-0005-0000-0000-0000F13E0000}"/>
    <cellStyle name="Normal 11 5 3 2" xfId="3822" xr:uid="{00000000-0005-0000-0000-0000F23E0000}"/>
    <cellStyle name="Normal 11 5 3 2 2" xfId="8499" xr:uid="{00000000-0005-0000-0000-0000F33E0000}"/>
    <cellStyle name="Normal 11 5 3 2 2 2" xfId="17823" xr:uid="{00000000-0005-0000-0000-0000F43E0000}"/>
    <cellStyle name="Normal 11 5 3 2 2 3" xfId="27146" xr:uid="{00000000-0005-0000-0000-0000F53E0000}"/>
    <cellStyle name="Normal 11 5 3 2 3" xfId="13156" xr:uid="{00000000-0005-0000-0000-0000F63E0000}"/>
    <cellStyle name="Normal 11 5 3 2 4" xfId="22480" xr:uid="{00000000-0005-0000-0000-0000F73E0000}"/>
    <cellStyle name="Normal 11 5 3 3" xfId="5531" xr:uid="{00000000-0005-0000-0000-0000F83E0000}"/>
    <cellStyle name="Normal 11 5 3 3 2" xfId="14855" xr:uid="{00000000-0005-0000-0000-0000F93E0000}"/>
    <cellStyle name="Normal 11 5 3 3 3" xfId="24178" xr:uid="{00000000-0005-0000-0000-0000FA3E0000}"/>
    <cellStyle name="Normal 11 5 3 4" xfId="11601" xr:uid="{00000000-0005-0000-0000-0000FB3E0000}"/>
    <cellStyle name="Normal 11 5 3 5" xfId="20927" xr:uid="{00000000-0005-0000-0000-0000FC3E0000}"/>
    <cellStyle name="Normal 11 5 4" xfId="2094" xr:uid="{00000000-0005-0000-0000-0000FD3E0000}"/>
    <cellStyle name="Normal 11 5 4 2" xfId="3819" xr:uid="{00000000-0005-0000-0000-0000FE3E0000}"/>
    <cellStyle name="Normal 11 5 4 2 2" xfId="8496" xr:uid="{00000000-0005-0000-0000-0000FF3E0000}"/>
    <cellStyle name="Normal 11 5 4 2 2 2" xfId="17820" xr:uid="{00000000-0005-0000-0000-0000003F0000}"/>
    <cellStyle name="Normal 11 5 4 2 2 3" xfId="27143" xr:uid="{00000000-0005-0000-0000-0000013F0000}"/>
    <cellStyle name="Normal 11 5 4 2 3" xfId="13153" xr:uid="{00000000-0005-0000-0000-0000023F0000}"/>
    <cellStyle name="Normal 11 5 4 2 4" xfId="22477" xr:uid="{00000000-0005-0000-0000-0000033F0000}"/>
    <cellStyle name="Normal 11 5 4 3" xfId="5528" xr:uid="{00000000-0005-0000-0000-0000043F0000}"/>
    <cellStyle name="Normal 11 5 4 3 2" xfId="14852" xr:uid="{00000000-0005-0000-0000-0000053F0000}"/>
    <cellStyle name="Normal 11 5 4 3 3" xfId="24175" xr:uid="{00000000-0005-0000-0000-0000063F0000}"/>
    <cellStyle name="Normal 11 5 4 4" xfId="11598" xr:uid="{00000000-0005-0000-0000-0000073F0000}"/>
    <cellStyle name="Normal 11 5 4 5" xfId="20924" xr:uid="{00000000-0005-0000-0000-0000083F0000}"/>
    <cellStyle name="Normal 11 5 5" xfId="3057" xr:uid="{00000000-0005-0000-0000-0000093F0000}"/>
    <cellStyle name="Normal 11 5 5 2" xfId="7736" xr:uid="{00000000-0005-0000-0000-00000A3F0000}"/>
    <cellStyle name="Normal 11 5 5 2 2" xfId="17060" xr:uid="{00000000-0005-0000-0000-00000B3F0000}"/>
    <cellStyle name="Normal 11 5 5 2 3" xfId="26383" xr:uid="{00000000-0005-0000-0000-00000C3F0000}"/>
    <cellStyle name="Normal 11 5 5 3" xfId="12444" xr:uid="{00000000-0005-0000-0000-00000D3F0000}"/>
    <cellStyle name="Normal 11 5 5 4" xfId="21770" xr:uid="{00000000-0005-0000-0000-00000E3F0000}"/>
    <cellStyle name="Normal 11 5 6" xfId="4707" xr:uid="{00000000-0005-0000-0000-00000F3F0000}"/>
    <cellStyle name="Normal 11 5 6 2" xfId="14031" xr:uid="{00000000-0005-0000-0000-0000103F0000}"/>
    <cellStyle name="Normal 11 5 6 3" xfId="23354" xr:uid="{00000000-0005-0000-0000-0000113F0000}"/>
    <cellStyle name="Normal 11 5 7" xfId="10838" xr:uid="{00000000-0005-0000-0000-0000123F0000}"/>
    <cellStyle name="Normal 11 5 8" xfId="20162" xr:uid="{00000000-0005-0000-0000-0000133F0000}"/>
    <cellStyle name="Normal 11 6" xfId="2098" xr:uid="{00000000-0005-0000-0000-0000143F0000}"/>
    <cellStyle name="Normal 11 6 2" xfId="2099" xr:uid="{00000000-0005-0000-0000-0000153F0000}"/>
    <cellStyle name="Normal 11 6 2 2" xfId="3824" xr:uid="{00000000-0005-0000-0000-0000163F0000}"/>
    <cellStyle name="Normal 11 6 2 2 2" xfId="8501" xr:uid="{00000000-0005-0000-0000-0000173F0000}"/>
    <cellStyle name="Normal 11 6 2 2 2 2" xfId="17825" xr:uid="{00000000-0005-0000-0000-0000183F0000}"/>
    <cellStyle name="Normal 11 6 2 2 2 3" xfId="27148" xr:uid="{00000000-0005-0000-0000-0000193F0000}"/>
    <cellStyle name="Normal 11 6 2 2 3" xfId="13158" xr:uid="{00000000-0005-0000-0000-00001A3F0000}"/>
    <cellStyle name="Normal 11 6 2 2 4" xfId="22482" xr:uid="{00000000-0005-0000-0000-00001B3F0000}"/>
    <cellStyle name="Normal 11 6 2 3" xfId="5533" xr:uid="{00000000-0005-0000-0000-00001C3F0000}"/>
    <cellStyle name="Normal 11 6 2 3 2" xfId="14857" xr:uid="{00000000-0005-0000-0000-00001D3F0000}"/>
    <cellStyle name="Normal 11 6 2 3 3" xfId="24180" xr:uid="{00000000-0005-0000-0000-00001E3F0000}"/>
    <cellStyle name="Normal 11 6 2 4" xfId="11603" xr:uid="{00000000-0005-0000-0000-00001F3F0000}"/>
    <cellStyle name="Normal 11 6 2 5" xfId="20929" xr:uid="{00000000-0005-0000-0000-0000203F0000}"/>
    <cellStyle name="Normal 11 6 3" xfId="3823" xr:uid="{00000000-0005-0000-0000-0000213F0000}"/>
    <cellStyle name="Normal 11 6 3 2" xfId="8500" xr:uid="{00000000-0005-0000-0000-0000223F0000}"/>
    <cellStyle name="Normal 11 6 3 2 2" xfId="17824" xr:uid="{00000000-0005-0000-0000-0000233F0000}"/>
    <cellStyle name="Normal 11 6 3 2 3" xfId="27147" xr:uid="{00000000-0005-0000-0000-0000243F0000}"/>
    <cellStyle name="Normal 11 6 3 3" xfId="13157" xr:uid="{00000000-0005-0000-0000-0000253F0000}"/>
    <cellStyle name="Normal 11 6 3 4" xfId="22481" xr:uid="{00000000-0005-0000-0000-0000263F0000}"/>
    <cellStyle name="Normal 11 6 4" xfId="5532" xr:uid="{00000000-0005-0000-0000-0000273F0000}"/>
    <cellStyle name="Normal 11 6 4 2" xfId="14856" xr:uid="{00000000-0005-0000-0000-0000283F0000}"/>
    <cellStyle name="Normal 11 6 4 3" xfId="24179" xr:uid="{00000000-0005-0000-0000-0000293F0000}"/>
    <cellStyle name="Normal 11 6 5" xfId="11602" xr:uid="{00000000-0005-0000-0000-00002A3F0000}"/>
    <cellStyle name="Normal 11 6 6" xfId="20928" xr:uid="{00000000-0005-0000-0000-00002B3F0000}"/>
    <cellStyle name="Normal 11 7" xfId="2100" xr:uid="{00000000-0005-0000-0000-00002C3F0000}"/>
    <cellStyle name="Normal 11 7 2" xfId="3825" xr:uid="{00000000-0005-0000-0000-00002D3F0000}"/>
    <cellStyle name="Normal 11 7 2 2" xfId="8502" xr:uid="{00000000-0005-0000-0000-00002E3F0000}"/>
    <cellStyle name="Normal 11 7 2 2 2" xfId="17826" xr:uid="{00000000-0005-0000-0000-00002F3F0000}"/>
    <cellStyle name="Normal 11 7 2 2 3" xfId="27149" xr:uid="{00000000-0005-0000-0000-0000303F0000}"/>
    <cellStyle name="Normal 11 7 2 3" xfId="13159" xr:uid="{00000000-0005-0000-0000-0000313F0000}"/>
    <cellStyle name="Normal 11 7 2 4" xfId="22483" xr:uid="{00000000-0005-0000-0000-0000323F0000}"/>
    <cellStyle name="Normal 11 7 3" xfId="5534" xr:uid="{00000000-0005-0000-0000-0000333F0000}"/>
    <cellStyle name="Normal 11 7 3 2" xfId="14858" xr:uid="{00000000-0005-0000-0000-0000343F0000}"/>
    <cellStyle name="Normal 11 7 3 3" xfId="24181" xr:uid="{00000000-0005-0000-0000-0000353F0000}"/>
    <cellStyle name="Normal 11 7 4" xfId="11604" xr:uid="{00000000-0005-0000-0000-0000363F0000}"/>
    <cellStyle name="Normal 11 7 5" xfId="20930" xr:uid="{00000000-0005-0000-0000-0000373F0000}"/>
    <cellStyle name="Normal 11 8" xfId="2101" xr:uid="{00000000-0005-0000-0000-0000383F0000}"/>
    <cellStyle name="Normal 11 8 2" xfId="3826" xr:uid="{00000000-0005-0000-0000-0000393F0000}"/>
    <cellStyle name="Normal 11 8 2 2" xfId="8503" xr:uid="{00000000-0005-0000-0000-00003A3F0000}"/>
    <cellStyle name="Normal 11 8 2 2 2" xfId="17827" xr:uid="{00000000-0005-0000-0000-00003B3F0000}"/>
    <cellStyle name="Normal 11 8 2 2 3" xfId="27150" xr:uid="{00000000-0005-0000-0000-00003C3F0000}"/>
    <cellStyle name="Normal 11 8 2 3" xfId="13160" xr:uid="{00000000-0005-0000-0000-00003D3F0000}"/>
    <cellStyle name="Normal 11 8 2 4" xfId="22484" xr:uid="{00000000-0005-0000-0000-00003E3F0000}"/>
    <cellStyle name="Normal 11 8 3" xfId="5535" xr:uid="{00000000-0005-0000-0000-00003F3F0000}"/>
    <cellStyle name="Normal 11 8 3 2" xfId="14859" xr:uid="{00000000-0005-0000-0000-0000403F0000}"/>
    <cellStyle name="Normal 11 8 3 3" xfId="24182" xr:uid="{00000000-0005-0000-0000-0000413F0000}"/>
    <cellStyle name="Normal 11 8 4" xfId="11605" xr:uid="{00000000-0005-0000-0000-0000423F0000}"/>
    <cellStyle name="Normal 11 8 5" xfId="20931" xr:uid="{00000000-0005-0000-0000-0000433F0000}"/>
    <cellStyle name="Normal 11 9" xfId="2102" xr:uid="{00000000-0005-0000-0000-0000443F0000}"/>
    <cellStyle name="Normal 11 9 2" xfId="3827" xr:uid="{00000000-0005-0000-0000-0000453F0000}"/>
    <cellStyle name="Normal 11 9 2 2" xfId="8504" xr:uid="{00000000-0005-0000-0000-0000463F0000}"/>
    <cellStyle name="Normal 11 9 2 2 2" xfId="17828" xr:uid="{00000000-0005-0000-0000-0000473F0000}"/>
    <cellStyle name="Normal 11 9 2 2 3" xfId="27151" xr:uid="{00000000-0005-0000-0000-0000483F0000}"/>
    <cellStyle name="Normal 11 9 2 3" xfId="13161" xr:uid="{00000000-0005-0000-0000-0000493F0000}"/>
    <cellStyle name="Normal 11 9 2 4" xfId="22485" xr:uid="{00000000-0005-0000-0000-00004A3F0000}"/>
    <cellStyle name="Normal 11 9 3" xfId="5536" xr:uid="{00000000-0005-0000-0000-00004B3F0000}"/>
    <cellStyle name="Normal 11 9 3 2" xfId="14860" xr:uid="{00000000-0005-0000-0000-00004C3F0000}"/>
    <cellStyle name="Normal 11 9 3 3" xfId="24183" xr:uid="{00000000-0005-0000-0000-00004D3F0000}"/>
    <cellStyle name="Normal 11 9 4" xfId="11606" xr:uid="{00000000-0005-0000-0000-00004E3F0000}"/>
    <cellStyle name="Normal 11 9 5" xfId="20932" xr:uid="{00000000-0005-0000-0000-00004F3F0000}"/>
    <cellStyle name="Normal 112" xfId="28768" xr:uid="{00000000-0005-0000-0000-0000503F0000}"/>
    <cellStyle name="Normal 12" xfId="624" xr:uid="{00000000-0005-0000-0000-0000513F0000}"/>
    <cellStyle name="Normal 12 10" xfId="1248" xr:uid="{00000000-0005-0000-0000-0000523F0000}"/>
    <cellStyle name="Normal 12 11" xfId="10228" xr:uid="{00000000-0005-0000-0000-0000533F0000}"/>
    <cellStyle name="Normal 12 12" xfId="19552" xr:uid="{00000000-0005-0000-0000-0000543F0000}"/>
    <cellStyle name="Normal 12 13" xfId="28570" xr:uid="{00000000-0005-0000-0000-0000553F0000}"/>
    <cellStyle name="Normal 12 2" xfId="2104" xr:uid="{00000000-0005-0000-0000-0000563F0000}"/>
    <cellStyle name="Normal 12 2 2" xfId="2105" xr:uid="{00000000-0005-0000-0000-0000573F0000}"/>
    <cellStyle name="Normal 12 2 2 2" xfId="2106" xr:uid="{00000000-0005-0000-0000-0000583F0000}"/>
    <cellStyle name="Normal 12 2 2 2 2" xfId="3831" xr:uid="{00000000-0005-0000-0000-0000593F0000}"/>
    <cellStyle name="Normal 12 2 2 2 2 2" xfId="8508" xr:uid="{00000000-0005-0000-0000-00005A3F0000}"/>
    <cellStyle name="Normal 12 2 2 2 2 2 2" xfId="17832" xr:uid="{00000000-0005-0000-0000-00005B3F0000}"/>
    <cellStyle name="Normal 12 2 2 2 2 2 3" xfId="27155" xr:uid="{00000000-0005-0000-0000-00005C3F0000}"/>
    <cellStyle name="Normal 12 2 2 2 2 3" xfId="13165" xr:uid="{00000000-0005-0000-0000-00005D3F0000}"/>
    <cellStyle name="Normal 12 2 2 2 2 4" xfId="22489" xr:uid="{00000000-0005-0000-0000-00005E3F0000}"/>
    <cellStyle name="Normal 12 2 2 2 3" xfId="5540" xr:uid="{00000000-0005-0000-0000-00005F3F0000}"/>
    <cellStyle name="Normal 12 2 2 2 3 2" xfId="14864" xr:uid="{00000000-0005-0000-0000-0000603F0000}"/>
    <cellStyle name="Normal 12 2 2 2 3 3" xfId="24187" xr:uid="{00000000-0005-0000-0000-0000613F0000}"/>
    <cellStyle name="Normal 12 2 2 2 4" xfId="11610" xr:uid="{00000000-0005-0000-0000-0000623F0000}"/>
    <cellStyle name="Normal 12 2 2 2 5" xfId="20936" xr:uid="{00000000-0005-0000-0000-0000633F0000}"/>
    <cellStyle name="Normal 12 2 2 3" xfId="3830" xr:uid="{00000000-0005-0000-0000-0000643F0000}"/>
    <cellStyle name="Normal 12 2 2 3 2" xfId="8507" xr:uid="{00000000-0005-0000-0000-0000653F0000}"/>
    <cellStyle name="Normal 12 2 2 3 2 2" xfId="17831" xr:uid="{00000000-0005-0000-0000-0000663F0000}"/>
    <cellStyle name="Normal 12 2 2 3 2 3" xfId="27154" xr:uid="{00000000-0005-0000-0000-0000673F0000}"/>
    <cellStyle name="Normal 12 2 2 3 3" xfId="13164" xr:uid="{00000000-0005-0000-0000-0000683F0000}"/>
    <cellStyle name="Normal 12 2 2 3 4" xfId="22488" xr:uid="{00000000-0005-0000-0000-0000693F0000}"/>
    <cellStyle name="Normal 12 2 2 4" xfId="5539" xr:uid="{00000000-0005-0000-0000-00006A3F0000}"/>
    <cellStyle name="Normal 12 2 2 4 2" xfId="14863" xr:uid="{00000000-0005-0000-0000-00006B3F0000}"/>
    <cellStyle name="Normal 12 2 2 4 3" xfId="24186" xr:uid="{00000000-0005-0000-0000-00006C3F0000}"/>
    <cellStyle name="Normal 12 2 2 5" xfId="11609" xr:uid="{00000000-0005-0000-0000-00006D3F0000}"/>
    <cellStyle name="Normal 12 2 2 6" xfId="20935" xr:uid="{00000000-0005-0000-0000-00006E3F0000}"/>
    <cellStyle name="Normal 12 2 3" xfId="2107" xr:uid="{00000000-0005-0000-0000-00006F3F0000}"/>
    <cellStyle name="Normal 12 2 3 2" xfId="3832" xr:uid="{00000000-0005-0000-0000-0000703F0000}"/>
    <cellStyle name="Normal 12 2 3 2 2" xfId="8509" xr:uid="{00000000-0005-0000-0000-0000713F0000}"/>
    <cellStyle name="Normal 12 2 3 2 2 2" xfId="17833" xr:uid="{00000000-0005-0000-0000-0000723F0000}"/>
    <cellStyle name="Normal 12 2 3 2 2 3" xfId="27156" xr:uid="{00000000-0005-0000-0000-0000733F0000}"/>
    <cellStyle name="Normal 12 2 3 2 3" xfId="13166" xr:uid="{00000000-0005-0000-0000-0000743F0000}"/>
    <cellStyle name="Normal 12 2 3 2 4" xfId="22490" xr:uid="{00000000-0005-0000-0000-0000753F0000}"/>
    <cellStyle name="Normal 12 2 3 3" xfId="5541" xr:uid="{00000000-0005-0000-0000-0000763F0000}"/>
    <cellStyle name="Normal 12 2 3 3 2" xfId="14865" xr:uid="{00000000-0005-0000-0000-0000773F0000}"/>
    <cellStyle name="Normal 12 2 3 3 3" xfId="24188" xr:uid="{00000000-0005-0000-0000-0000783F0000}"/>
    <cellStyle name="Normal 12 2 3 4" xfId="11611" xr:uid="{00000000-0005-0000-0000-0000793F0000}"/>
    <cellStyle name="Normal 12 2 3 5" xfId="20937" xr:uid="{00000000-0005-0000-0000-00007A3F0000}"/>
    <cellStyle name="Normal 12 2 4" xfId="3829" xr:uid="{00000000-0005-0000-0000-00007B3F0000}"/>
    <cellStyle name="Normal 12 2 4 2" xfId="8506" xr:uid="{00000000-0005-0000-0000-00007C3F0000}"/>
    <cellStyle name="Normal 12 2 4 2 2" xfId="17830" xr:uid="{00000000-0005-0000-0000-00007D3F0000}"/>
    <cellStyle name="Normal 12 2 4 2 3" xfId="27153" xr:uid="{00000000-0005-0000-0000-00007E3F0000}"/>
    <cellStyle name="Normal 12 2 4 3" xfId="13163" xr:uid="{00000000-0005-0000-0000-00007F3F0000}"/>
    <cellStyle name="Normal 12 2 4 4" xfId="22487" xr:uid="{00000000-0005-0000-0000-0000803F0000}"/>
    <cellStyle name="Normal 12 2 5" xfId="5538" xr:uid="{00000000-0005-0000-0000-0000813F0000}"/>
    <cellStyle name="Normal 12 2 5 2" xfId="14862" xr:uid="{00000000-0005-0000-0000-0000823F0000}"/>
    <cellStyle name="Normal 12 2 5 3" xfId="24185" xr:uid="{00000000-0005-0000-0000-0000833F0000}"/>
    <cellStyle name="Normal 12 2 6" xfId="11608" xr:uid="{00000000-0005-0000-0000-0000843F0000}"/>
    <cellStyle name="Normal 12 2 7" xfId="20934" xr:uid="{00000000-0005-0000-0000-0000853F0000}"/>
    <cellStyle name="Normal 12 2 8" xfId="28945" xr:uid="{00000000-0005-0000-0000-0000863F0000}"/>
    <cellStyle name="Normal 12 3" xfId="2108" xr:uid="{00000000-0005-0000-0000-0000873F0000}"/>
    <cellStyle name="Normal 12 3 2" xfId="2109" xr:uid="{00000000-0005-0000-0000-0000883F0000}"/>
    <cellStyle name="Normal 12 3 2 2" xfId="2110" xr:uid="{00000000-0005-0000-0000-0000893F0000}"/>
    <cellStyle name="Normal 12 3 2 2 2" xfId="3835" xr:uid="{00000000-0005-0000-0000-00008A3F0000}"/>
    <cellStyle name="Normal 12 3 2 2 2 2" xfId="8512" xr:uid="{00000000-0005-0000-0000-00008B3F0000}"/>
    <cellStyle name="Normal 12 3 2 2 2 2 2" xfId="17836" xr:uid="{00000000-0005-0000-0000-00008C3F0000}"/>
    <cellStyle name="Normal 12 3 2 2 2 2 3" xfId="27159" xr:uid="{00000000-0005-0000-0000-00008D3F0000}"/>
    <cellStyle name="Normal 12 3 2 2 2 3" xfId="13169" xr:uid="{00000000-0005-0000-0000-00008E3F0000}"/>
    <cellStyle name="Normal 12 3 2 2 2 4" xfId="22493" xr:uid="{00000000-0005-0000-0000-00008F3F0000}"/>
    <cellStyle name="Normal 12 3 2 2 3" xfId="5544" xr:uid="{00000000-0005-0000-0000-0000903F0000}"/>
    <cellStyle name="Normal 12 3 2 2 3 2" xfId="14868" xr:uid="{00000000-0005-0000-0000-0000913F0000}"/>
    <cellStyle name="Normal 12 3 2 2 3 3" xfId="24191" xr:uid="{00000000-0005-0000-0000-0000923F0000}"/>
    <cellStyle name="Normal 12 3 2 2 4" xfId="11614" xr:uid="{00000000-0005-0000-0000-0000933F0000}"/>
    <cellStyle name="Normal 12 3 2 2 5" xfId="20940" xr:uid="{00000000-0005-0000-0000-0000943F0000}"/>
    <cellStyle name="Normal 12 3 2 3" xfId="3834" xr:uid="{00000000-0005-0000-0000-0000953F0000}"/>
    <cellStyle name="Normal 12 3 2 3 2" xfId="8511" xr:uid="{00000000-0005-0000-0000-0000963F0000}"/>
    <cellStyle name="Normal 12 3 2 3 2 2" xfId="17835" xr:uid="{00000000-0005-0000-0000-0000973F0000}"/>
    <cellStyle name="Normal 12 3 2 3 2 3" xfId="27158" xr:uid="{00000000-0005-0000-0000-0000983F0000}"/>
    <cellStyle name="Normal 12 3 2 3 3" xfId="13168" xr:uid="{00000000-0005-0000-0000-0000993F0000}"/>
    <cellStyle name="Normal 12 3 2 3 4" xfId="22492" xr:uid="{00000000-0005-0000-0000-00009A3F0000}"/>
    <cellStyle name="Normal 12 3 2 4" xfId="5543" xr:uid="{00000000-0005-0000-0000-00009B3F0000}"/>
    <cellStyle name="Normal 12 3 2 4 2" xfId="14867" xr:uid="{00000000-0005-0000-0000-00009C3F0000}"/>
    <cellStyle name="Normal 12 3 2 4 3" xfId="24190" xr:uid="{00000000-0005-0000-0000-00009D3F0000}"/>
    <cellStyle name="Normal 12 3 2 5" xfId="11613" xr:uid="{00000000-0005-0000-0000-00009E3F0000}"/>
    <cellStyle name="Normal 12 3 2 6" xfId="20939" xr:uid="{00000000-0005-0000-0000-00009F3F0000}"/>
    <cellStyle name="Normal 12 3 3" xfId="2111" xr:uid="{00000000-0005-0000-0000-0000A03F0000}"/>
    <cellStyle name="Normal 12 3 3 2" xfId="3836" xr:uid="{00000000-0005-0000-0000-0000A13F0000}"/>
    <cellStyle name="Normal 12 3 3 2 2" xfId="8513" xr:uid="{00000000-0005-0000-0000-0000A23F0000}"/>
    <cellStyle name="Normal 12 3 3 2 2 2" xfId="17837" xr:uid="{00000000-0005-0000-0000-0000A33F0000}"/>
    <cellStyle name="Normal 12 3 3 2 2 3" xfId="27160" xr:uid="{00000000-0005-0000-0000-0000A43F0000}"/>
    <cellStyle name="Normal 12 3 3 2 3" xfId="13170" xr:uid="{00000000-0005-0000-0000-0000A53F0000}"/>
    <cellStyle name="Normal 12 3 3 2 4" xfId="22494" xr:uid="{00000000-0005-0000-0000-0000A63F0000}"/>
    <cellStyle name="Normal 12 3 3 3" xfId="5545" xr:uid="{00000000-0005-0000-0000-0000A73F0000}"/>
    <cellStyle name="Normal 12 3 3 3 2" xfId="14869" xr:uid="{00000000-0005-0000-0000-0000A83F0000}"/>
    <cellStyle name="Normal 12 3 3 3 3" xfId="24192" xr:uid="{00000000-0005-0000-0000-0000A93F0000}"/>
    <cellStyle name="Normal 12 3 3 4" xfId="11615" xr:uid="{00000000-0005-0000-0000-0000AA3F0000}"/>
    <cellStyle name="Normal 12 3 3 5" xfId="20941" xr:uid="{00000000-0005-0000-0000-0000AB3F0000}"/>
    <cellStyle name="Normal 12 3 4" xfId="3833" xr:uid="{00000000-0005-0000-0000-0000AC3F0000}"/>
    <cellStyle name="Normal 12 3 4 2" xfId="8510" xr:uid="{00000000-0005-0000-0000-0000AD3F0000}"/>
    <cellStyle name="Normal 12 3 4 2 2" xfId="17834" xr:uid="{00000000-0005-0000-0000-0000AE3F0000}"/>
    <cellStyle name="Normal 12 3 4 2 3" xfId="27157" xr:uid="{00000000-0005-0000-0000-0000AF3F0000}"/>
    <cellStyle name="Normal 12 3 4 3" xfId="13167" xr:uid="{00000000-0005-0000-0000-0000B03F0000}"/>
    <cellStyle name="Normal 12 3 4 4" xfId="22491" xr:uid="{00000000-0005-0000-0000-0000B13F0000}"/>
    <cellStyle name="Normal 12 3 5" xfId="5542" xr:uid="{00000000-0005-0000-0000-0000B23F0000}"/>
    <cellStyle name="Normal 12 3 5 2" xfId="14866" xr:uid="{00000000-0005-0000-0000-0000B33F0000}"/>
    <cellStyle name="Normal 12 3 5 3" xfId="24189" xr:uid="{00000000-0005-0000-0000-0000B43F0000}"/>
    <cellStyle name="Normal 12 3 6" xfId="11612" xr:uid="{00000000-0005-0000-0000-0000B53F0000}"/>
    <cellStyle name="Normal 12 3 7" xfId="20938" xr:uid="{00000000-0005-0000-0000-0000B63F0000}"/>
    <cellStyle name="Normal 12 4" xfId="2112" xr:uid="{00000000-0005-0000-0000-0000B73F0000}"/>
    <cellStyle name="Normal 12 4 2" xfId="2113" xr:uid="{00000000-0005-0000-0000-0000B83F0000}"/>
    <cellStyle name="Normal 12 4 2 2" xfId="3838" xr:uid="{00000000-0005-0000-0000-0000B93F0000}"/>
    <cellStyle name="Normal 12 4 2 2 2" xfId="8515" xr:uid="{00000000-0005-0000-0000-0000BA3F0000}"/>
    <cellStyle name="Normal 12 4 2 2 2 2" xfId="17839" xr:uid="{00000000-0005-0000-0000-0000BB3F0000}"/>
    <cellStyle name="Normal 12 4 2 2 2 3" xfId="27162" xr:uid="{00000000-0005-0000-0000-0000BC3F0000}"/>
    <cellStyle name="Normal 12 4 2 2 3" xfId="13172" xr:uid="{00000000-0005-0000-0000-0000BD3F0000}"/>
    <cellStyle name="Normal 12 4 2 2 4" xfId="22496" xr:uid="{00000000-0005-0000-0000-0000BE3F0000}"/>
    <cellStyle name="Normal 12 4 2 3" xfId="5547" xr:uid="{00000000-0005-0000-0000-0000BF3F0000}"/>
    <cellStyle name="Normal 12 4 2 3 2" xfId="14871" xr:uid="{00000000-0005-0000-0000-0000C03F0000}"/>
    <cellStyle name="Normal 12 4 2 3 3" xfId="24194" xr:uid="{00000000-0005-0000-0000-0000C13F0000}"/>
    <cellStyle name="Normal 12 4 2 4" xfId="11617" xr:uid="{00000000-0005-0000-0000-0000C23F0000}"/>
    <cellStyle name="Normal 12 4 2 5" xfId="20943" xr:uid="{00000000-0005-0000-0000-0000C33F0000}"/>
    <cellStyle name="Normal 12 4 3" xfId="3837" xr:uid="{00000000-0005-0000-0000-0000C43F0000}"/>
    <cellStyle name="Normal 12 4 3 2" xfId="8514" xr:uid="{00000000-0005-0000-0000-0000C53F0000}"/>
    <cellStyle name="Normal 12 4 3 2 2" xfId="17838" xr:uid="{00000000-0005-0000-0000-0000C63F0000}"/>
    <cellStyle name="Normal 12 4 3 2 3" xfId="27161" xr:uid="{00000000-0005-0000-0000-0000C73F0000}"/>
    <cellStyle name="Normal 12 4 3 3" xfId="13171" xr:uid="{00000000-0005-0000-0000-0000C83F0000}"/>
    <cellStyle name="Normal 12 4 3 4" xfId="22495" xr:uid="{00000000-0005-0000-0000-0000C93F0000}"/>
    <cellStyle name="Normal 12 4 4" xfId="5546" xr:uid="{00000000-0005-0000-0000-0000CA3F0000}"/>
    <cellStyle name="Normal 12 4 4 2" xfId="14870" xr:uid="{00000000-0005-0000-0000-0000CB3F0000}"/>
    <cellStyle name="Normal 12 4 4 3" xfId="24193" xr:uid="{00000000-0005-0000-0000-0000CC3F0000}"/>
    <cellStyle name="Normal 12 4 5" xfId="11616" xr:uid="{00000000-0005-0000-0000-0000CD3F0000}"/>
    <cellStyle name="Normal 12 4 6" xfId="20942" xr:uid="{00000000-0005-0000-0000-0000CE3F0000}"/>
    <cellStyle name="Normal 12 5" xfId="2114" xr:uid="{00000000-0005-0000-0000-0000CF3F0000}"/>
    <cellStyle name="Normal 12 5 2" xfId="3839" xr:uid="{00000000-0005-0000-0000-0000D03F0000}"/>
    <cellStyle name="Normal 12 5 2 2" xfId="8516" xr:uid="{00000000-0005-0000-0000-0000D13F0000}"/>
    <cellStyle name="Normal 12 5 2 2 2" xfId="17840" xr:uid="{00000000-0005-0000-0000-0000D23F0000}"/>
    <cellStyle name="Normal 12 5 2 2 3" xfId="27163" xr:uid="{00000000-0005-0000-0000-0000D33F0000}"/>
    <cellStyle name="Normal 12 5 2 3" xfId="13173" xr:uid="{00000000-0005-0000-0000-0000D43F0000}"/>
    <cellStyle name="Normal 12 5 2 4" xfId="22497" xr:uid="{00000000-0005-0000-0000-0000D53F0000}"/>
    <cellStyle name="Normal 12 5 3" xfId="5548" xr:uid="{00000000-0005-0000-0000-0000D63F0000}"/>
    <cellStyle name="Normal 12 5 3 2" xfId="14872" xr:uid="{00000000-0005-0000-0000-0000D73F0000}"/>
    <cellStyle name="Normal 12 5 3 3" xfId="24195" xr:uid="{00000000-0005-0000-0000-0000D83F0000}"/>
    <cellStyle name="Normal 12 5 4" xfId="11618" xr:uid="{00000000-0005-0000-0000-0000D93F0000}"/>
    <cellStyle name="Normal 12 5 5" xfId="20944" xr:uid="{00000000-0005-0000-0000-0000DA3F0000}"/>
    <cellStyle name="Normal 12 6" xfId="2115" xr:uid="{00000000-0005-0000-0000-0000DB3F0000}"/>
    <cellStyle name="Normal 12 6 2" xfId="3840" xr:uid="{00000000-0005-0000-0000-0000DC3F0000}"/>
    <cellStyle name="Normal 12 6 2 2" xfId="8517" xr:uid="{00000000-0005-0000-0000-0000DD3F0000}"/>
    <cellStyle name="Normal 12 6 2 2 2" xfId="17841" xr:uid="{00000000-0005-0000-0000-0000DE3F0000}"/>
    <cellStyle name="Normal 12 6 2 2 3" xfId="27164" xr:uid="{00000000-0005-0000-0000-0000DF3F0000}"/>
    <cellStyle name="Normal 12 6 2 3" xfId="13174" xr:uid="{00000000-0005-0000-0000-0000E03F0000}"/>
    <cellStyle name="Normal 12 6 2 4" xfId="22498" xr:uid="{00000000-0005-0000-0000-0000E13F0000}"/>
    <cellStyle name="Normal 12 6 3" xfId="5549" xr:uid="{00000000-0005-0000-0000-0000E23F0000}"/>
    <cellStyle name="Normal 12 6 3 2" xfId="14873" xr:uid="{00000000-0005-0000-0000-0000E33F0000}"/>
    <cellStyle name="Normal 12 6 3 3" xfId="24196" xr:uid="{00000000-0005-0000-0000-0000E43F0000}"/>
    <cellStyle name="Normal 12 6 4" xfId="11619" xr:uid="{00000000-0005-0000-0000-0000E53F0000}"/>
    <cellStyle name="Normal 12 6 5" xfId="20945" xr:uid="{00000000-0005-0000-0000-0000E63F0000}"/>
    <cellStyle name="Normal 12 7" xfId="2116" xr:uid="{00000000-0005-0000-0000-0000E73F0000}"/>
    <cellStyle name="Normal 12 7 2" xfId="3841" xr:uid="{00000000-0005-0000-0000-0000E83F0000}"/>
    <cellStyle name="Normal 12 7 2 2" xfId="8518" xr:uid="{00000000-0005-0000-0000-0000E93F0000}"/>
    <cellStyle name="Normal 12 7 2 2 2" xfId="17842" xr:uid="{00000000-0005-0000-0000-0000EA3F0000}"/>
    <cellStyle name="Normal 12 7 2 2 3" xfId="27165" xr:uid="{00000000-0005-0000-0000-0000EB3F0000}"/>
    <cellStyle name="Normal 12 7 2 3" xfId="13175" xr:uid="{00000000-0005-0000-0000-0000EC3F0000}"/>
    <cellStyle name="Normal 12 7 2 4" xfId="22499" xr:uid="{00000000-0005-0000-0000-0000ED3F0000}"/>
    <cellStyle name="Normal 12 7 3" xfId="5550" xr:uid="{00000000-0005-0000-0000-0000EE3F0000}"/>
    <cellStyle name="Normal 12 7 3 2" xfId="14874" xr:uid="{00000000-0005-0000-0000-0000EF3F0000}"/>
    <cellStyle name="Normal 12 7 3 3" xfId="24197" xr:uid="{00000000-0005-0000-0000-0000F03F0000}"/>
    <cellStyle name="Normal 12 7 4" xfId="11620" xr:uid="{00000000-0005-0000-0000-0000F13F0000}"/>
    <cellStyle name="Normal 12 7 5" xfId="20946" xr:uid="{00000000-0005-0000-0000-0000F23F0000}"/>
    <cellStyle name="Normal 12 8" xfId="2103" xr:uid="{00000000-0005-0000-0000-0000F33F0000}"/>
    <cellStyle name="Normal 12 8 2" xfId="3828" xr:uid="{00000000-0005-0000-0000-0000F43F0000}"/>
    <cellStyle name="Normal 12 8 2 2" xfId="8505" xr:uid="{00000000-0005-0000-0000-0000F53F0000}"/>
    <cellStyle name="Normal 12 8 2 2 2" xfId="17829" xr:uid="{00000000-0005-0000-0000-0000F63F0000}"/>
    <cellStyle name="Normal 12 8 2 2 3" xfId="27152" xr:uid="{00000000-0005-0000-0000-0000F73F0000}"/>
    <cellStyle name="Normal 12 8 2 3" xfId="13162" xr:uid="{00000000-0005-0000-0000-0000F83F0000}"/>
    <cellStyle name="Normal 12 8 2 4" xfId="22486" xr:uid="{00000000-0005-0000-0000-0000F93F0000}"/>
    <cellStyle name="Normal 12 8 3" xfId="5537" xr:uid="{00000000-0005-0000-0000-0000FA3F0000}"/>
    <cellStyle name="Normal 12 8 3 2" xfId="14861" xr:uid="{00000000-0005-0000-0000-0000FB3F0000}"/>
    <cellStyle name="Normal 12 8 3 3" xfId="24184" xr:uid="{00000000-0005-0000-0000-0000FC3F0000}"/>
    <cellStyle name="Normal 12 8 4" xfId="11607" xr:uid="{00000000-0005-0000-0000-0000FD3F0000}"/>
    <cellStyle name="Normal 12 8 5" xfId="20933" xr:uid="{00000000-0005-0000-0000-0000FE3F0000}"/>
    <cellStyle name="Normal 12 9" xfId="2907" xr:uid="{00000000-0005-0000-0000-0000FF3F0000}"/>
    <cellStyle name="Normal 122" xfId="28816" xr:uid="{00000000-0005-0000-0000-000000400000}"/>
    <cellStyle name="Normal 13" xfId="1114" xr:uid="{00000000-0005-0000-0000-000001400000}"/>
    <cellStyle name="Normal 13 10" xfId="2117" xr:uid="{00000000-0005-0000-0000-000002400000}"/>
    <cellStyle name="Normal 13 10 2" xfId="3842" xr:uid="{00000000-0005-0000-0000-000003400000}"/>
    <cellStyle name="Normal 13 10 2 2" xfId="8519" xr:uid="{00000000-0005-0000-0000-000004400000}"/>
    <cellStyle name="Normal 13 10 2 2 2" xfId="17843" xr:uid="{00000000-0005-0000-0000-000005400000}"/>
    <cellStyle name="Normal 13 10 2 2 3" xfId="27166" xr:uid="{00000000-0005-0000-0000-000006400000}"/>
    <cellStyle name="Normal 13 10 2 3" xfId="13176" xr:uid="{00000000-0005-0000-0000-000007400000}"/>
    <cellStyle name="Normal 13 10 2 4" xfId="22500" xr:uid="{00000000-0005-0000-0000-000008400000}"/>
    <cellStyle name="Normal 13 10 3" xfId="5551" xr:uid="{00000000-0005-0000-0000-000009400000}"/>
    <cellStyle name="Normal 13 10 3 2" xfId="14875" xr:uid="{00000000-0005-0000-0000-00000A400000}"/>
    <cellStyle name="Normal 13 10 3 3" xfId="24198" xr:uid="{00000000-0005-0000-0000-00000B400000}"/>
    <cellStyle name="Normal 13 10 4" xfId="11621" xr:uid="{00000000-0005-0000-0000-00000C400000}"/>
    <cellStyle name="Normal 13 10 5" xfId="20947" xr:uid="{00000000-0005-0000-0000-00000D400000}"/>
    <cellStyle name="Normal 13 11" xfId="2908" xr:uid="{00000000-0005-0000-0000-00000E400000}"/>
    <cellStyle name="Normal 13 12" xfId="1249" xr:uid="{00000000-0005-0000-0000-00000F400000}"/>
    <cellStyle name="Normal 13 13" xfId="10713" xr:uid="{00000000-0005-0000-0000-000010400000}"/>
    <cellStyle name="Normal 13 14" xfId="20037" xr:uid="{00000000-0005-0000-0000-000011400000}"/>
    <cellStyle name="Normal 13 15" xfId="28573" xr:uid="{00000000-0005-0000-0000-000012400000}"/>
    <cellStyle name="Normal 13 2" xfId="2118" xr:uid="{00000000-0005-0000-0000-000013400000}"/>
    <cellStyle name="Normal 13 2 10" xfId="5552" xr:uid="{00000000-0005-0000-0000-000014400000}"/>
    <cellStyle name="Normal 13 2 10 2" xfId="14876" xr:uid="{00000000-0005-0000-0000-000015400000}"/>
    <cellStyle name="Normal 13 2 10 3" xfId="24199" xr:uid="{00000000-0005-0000-0000-000016400000}"/>
    <cellStyle name="Normal 13 2 11" xfId="11622" xr:uid="{00000000-0005-0000-0000-000017400000}"/>
    <cellStyle name="Normal 13 2 12" xfId="20948" xr:uid="{00000000-0005-0000-0000-000018400000}"/>
    <cellStyle name="Normal 13 2 13" xfId="28946" xr:uid="{00000000-0005-0000-0000-000019400000}"/>
    <cellStyle name="Normal 13 2 2" xfId="2119" xr:uid="{00000000-0005-0000-0000-00001A400000}"/>
    <cellStyle name="Normal 13 2 2 10" xfId="11623" xr:uid="{00000000-0005-0000-0000-00001B400000}"/>
    <cellStyle name="Normal 13 2 2 11" xfId="20949" xr:uid="{00000000-0005-0000-0000-00001C400000}"/>
    <cellStyle name="Normal 13 2 2 2" xfId="2120" xr:uid="{00000000-0005-0000-0000-00001D400000}"/>
    <cellStyle name="Normal 13 2 2 2 2" xfId="2121" xr:uid="{00000000-0005-0000-0000-00001E400000}"/>
    <cellStyle name="Normal 13 2 2 2 2 2" xfId="2122" xr:uid="{00000000-0005-0000-0000-00001F400000}"/>
    <cellStyle name="Normal 13 2 2 2 2 2 2" xfId="3847" xr:uid="{00000000-0005-0000-0000-000020400000}"/>
    <cellStyle name="Normal 13 2 2 2 2 2 2 2" xfId="8524" xr:uid="{00000000-0005-0000-0000-000021400000}"/>
    <cellStyle name="Normal 13 2 2 2 2 2 2 2 2" xfId="17848" xr:uid="{00000000-0005-0000-0000-000022400000}"/>
    <cellStyle name="Normal 13 2 2 2 2 2 2 2 3" xfId="27171" xr:uid="{00000000-0005-0000-0000-000023400000}"/>
    <cellStyle name="Normal 13 2 2 2 2 2 2 3" xfId="13181" xr:uid="{00000000-0005-0000-0000-000024400000}"/>
    <cellStyle name="Normal 13 2 2 2 2 2 2 4" xfId="22505" xr:uid="{00000000-0005-0000-0000-000025400000}"/>
    <cellStyle name="Normal 13 2 2 2 2 2 3" xfId="5556" xr:uid="{00000000-0005-0000-0000-000026400000}"/>
    <cellStyle name="Normal 13 2 2 2 2 2 3 2" xfId="14880" xr:uid="{00000000-0005-0000-0000-000027400000}"/>
    <cellStyle name="Normal 13 2 2 2 2 2 3 3" xfId="24203" xr:uid="{00000000-0005-0000-0000-000028400000}"/>
    <cellStyle name="Normal 13 2 2 2 2 2 4" xfId="11626" xr:uid="{00000000-0005-0000-0000-000029400000}"/>
    <cellStyle name="Normal 13 2 2 2 2 2 5" xfId="20952" xr:uid="{00000000-0005-0000-0000-00002A400000}"/>
    <cellStyle name="Normal 13 2 2 2 2 3" xfId="3846" xr:uid="{00000000-0005-0000-0000-00002B400000}"/>
    <cellStyle name="Normal 13 2 2 2 2 3 2" xfId="8523" xr:uid="{00000000-0005-0000-0000-00002C400000}"/>
    <cellStyle name="Normal 13 2 2 2 2 3 2 2" xfId="17847" xr:uid="{00000000-0005-0000-0000-00002D400000}"/>
    <cellStyle name="Normal 13 2 2 2 2 3 2 3" xfId="27170" xr:uid="{00000000-0005-0000-0000-00002E400000}"/>
    <cellStyle name="Normal 13 2 2 2 2 3 3" xfId="13180" xr:uid="{00000000-0005-0000-0000-00002F400000}"/>
    <cellStyle name="Normal 13 2 2 2 2 3 4" xfId="22504" xr:uid="{00000000-0005-0000-0000-000030400000}"/>
    <cellStyle name="Normal 13 2 2 2 2 4" xfId="5555" xr:uid="{00000000-0005-0000-0000-000031400000}"/>
    <cellStyle name="Normal 13 2 2 2 2 4 2" xfId="14879" xr:uid="{00000000-0005-0000-0000-000032400000}"/>
    <cellStyle name="Normal 13 2 2 2 2 4 3" xfId="24202" xr:uid="{00000000-0005-0000-0000-000033400000}"/>
    <cellStyle name="Normal 13 2 2 2 2 5" xfId="11625" xr:uid="{00000000-0005-0000-0000-000034400000}"/>
    <cellStyle name="Normal 13 2 2 2 2 6" xfId="20951" xr:uid="{00000000-0005-0000-0000-000035400000}"/>
    <cellStyle name="Normal 13 2 2 2 3" xfId="2123" xr:uid="{00000000-0005-0000-0000-000036400000}"/>
    <cellStyle name="Normal 13 2 2 2 3 2" xfId="3848" xr:uid="{00000000-0005-0000-0000-000037400000}"/>
    <cellStyle name="Normal 13 2 2 2 3 2 2" xfId="8525" xr:uid="{00000000-0005-0000-0000-000038400000}"/>
    <cellStyle name="Normal 13 2 2 2 3 2 2 2" xfId="17849" xr:uid="{00000000-0005-0000-0000-000039400000}"/>
    <cellStyle name="Normal 13 2 2 2 3 2 2 3" xfId="27172" xr:uid="{00000000-0005-0000-0000-00003A400000}"/>
    <cellStyle name="Normal 13 2 2 2 3 2 3" xfId="13182" xr:uid="{00000000-0005-0000-0000-00003B400000}"/>
    <cellStyle name="Normal 13 2 2 2 3 2 4" xfId="22506" xr:uid="{00000000-0005-0000-0000-00003C400000}"/>
    <cellStyle name="Normal 13 2 2 2 3 3" xfId="5557" xr:uid="{00000000-0005-0000-0000-00003D400000}"/>
    <cellStyle name="Normal 13 2 2 2 3 3 2" xfId="14881" xr:uid="{00000000-0005-0000-0000-00003E400000}"/>
    <cellStyle name="Normal 13 2 2 2 3 3 3" xfId="24204" xr:uid="{00000000-0005-0000-0000-00003F400000}"/>
    <cellStyle name="Normal 13 2 2 2 3 4" xfId="11627" xr:uid="{00000000-0005-0000-0000-000040400000}"/>
    <cellStyle name="Normal 13 2 2 2 3 5" xfId="20953" xr:uid="{00000000-0005-0000-0000-000041400000}"/>
    <cellStyle name="Normal 13 2 2 2 4" xfId="3845" xr:uid="{00000000-0005-0000-0000-000042400000}"/>
    <cellStyle name="Normal 13 2 2 2 4 2" xfId="8522" xr:uid="{00000000-0005-0000-0000-000043400000}"/>
    <cellStyle name="Normal 13 2 2 2 4 2 2" xfId="17846" xr:uid="{00000000-0005-0000-0000-000044400000}"/>
    <cellStyle name="Normal 13 2 2 2 4 2 3" xfId="27169" xr:uid="{00000000-0005-0000-0000-000045400000}"/>
    <cellStyle name="Normal 13 2 2 2 4 3" xfId="13179" xr:uid="{00000000-0005-0000-0000-000046400000}"/>
    <cellStyle name="Normal 13 2 2 2 4 4" xfId="22503" xr:uid="{00000000-0005-0000-0000-000047400000}"/>
    <cellStyle name="Normal 13 2 2 2 5" xfId="5554" xr:uid="{00000000-0005-0000-0000-000048400000}"/>
    <cellStyle name="Normal 13 2 2 2 5 2" xfId="14878" xr:uid="{00000000-0005-0000-0000-000049400000}"/>
    <cellStyle name="Normal 13 2 2 2 5 3" xfId="24201" xr:uid="{00000000-0005-0000-0000-00004A400000}"/>
    <cellStyle name="Normal 13 2 2 2 6" xfId="11624" xr:uid="{00000000-0005-0000-0000-00004B400000}"/>
    <cellStyle name="Normal 13 2 2 2 7" xfId="20950" xr:uid="{00000000-0005-0000-0000-00004C400000}"/>
    <cellStyle name="Normal 13 2 2 3" xfId="2124" xr:uid="{00000000-0005-0000-0000-00004D400000}"/>
    <cellStyle name="Normal 13 2 2 3 2" xfId="2125" xr:uid="{00000000-0005-0000-0000-00004E400000}"/>
    <cellStyle name="Normal 13 2 2 3 2 2" xfId="2126" xr:uid="{00000000-0005-0000-0000-00004F400000}"/>
    <cellStyle name="Normal 13 2 2 3 2 2 2" xfId="3851" xr:uid="{00000000-0005-0000-0000-000050400000}"/>
    <cellStyle name="Normal 13 2 2 3 2 2 2 2" xfId="8528" xr:uid="{00000000-0005-0000-0000-000051400000}"/>
    <cellStyle name="Normal 13 2 2 3 2 2 2 2 2" xfId="17852" xr:uid="{00000000-0005-0000-0000-000052400000}"/>
    <cellStyle name="Normal 13 2 2 3 2 2 2 2 3" xfId="27175" xr:uid="{00000000-0005-0000-0000-000053400000}"/>
    <cellStyle name="Normal 13 2 2 3 2 2 2 3" xfId="13185" xr:uid="{00000000-0005-0000-0000-000054400000}"/>
    <cellStyle name="Normal 13 2 2 3 2 2 2 4" xfId="22509" xr:uid="{00000000-0005-0000-0000-000055400000}"/>
    <cellStyle name="Normal 13 2 2 3 2 2 3" xfId="5560" xr:uid="{00000000-0005-0000-0000-000056400000}"/>
    <cellStyle name="Normal 13 2 2 3 2 2 3 2" xfId="14884" xr:uid="{00000000-0005-0000-0000-000057400000}"/>
    <cellStyle name="Normal 13 2 2 3 2 2 3 3" xfId="24207" xr:uid="{00000000-0005-0000-0000-000058400000}"/>
    <cellStyle name="Normal 13 2 2 3 2 2 4" xfId="11630" xr:uid="{00000000-0005-0000-0000-000059400000}"/>
    <cellStyle name="Normal 13 2 2 3 2 2 5" xfId="20956" xr:uid="{00000000-0005-0000-0000-00005A400000}"/>
    <cellStyle name="Normal 13 2 2 3 2 3" xfId="3850" xr:uid="{00000000-0005-0000-0000-00005B400000}"/>
    <cellStyle name="Normal 13 2 2 3 2 3 2" xfId="8527" xr:uid="{00000000-0005-0000-0000-00005C400000}"/>
    <cellStyle name="Normal 13 2 2 3 2 3 2 2" xfId="17851" xr:uid="{00000000-0005-0000-0000-00005D400000}"/>
    <cellStyle name="Normal 13 2 2 3 2 3 2 3" xfId="27174" xr:uid="{00000000-0005-0000-0000-00005E400000}"/>
    <cellStyle name="Normal 13 2 2 3 2 3 3" xfId="13184" xr:uid="{00000000-0005-0000-0000-00005F400000}"/>
    <cellStyle name="Normal 13 2 2 3 2 3 4" xfId="22508" xr:uid="{00000000-0005-0000-0000-000060400000}"/>
    <cellStyle name="Normal 13 2 2 3 2 4" xfId="5559" xr:uid="{00000000-0005-0000-0000-000061400000}"/>
    <cellStyle name="Normal 13 2 2 3 2 4 2" xfId="14883" xr:uid="{00000000-0005-0000-0000-000062400000}"/>
    <cellStyle name="Normal 13 2 2 3 2 4 3" xfId="24206" xr:uid="{00000000-0005-0000-0000-000063400000}"/>
    <cellStyle name="Normal 13 2 2 3 2 5" xfId="11629" xr:uid="{00000000-0005-0000-0000-000064400000}"/>
    <cellStyle name="Normal 13 2 2 3 2 6" xfId="20955" xr:uid="{00000000-0005-0000-0000-000065400000}"/>
    <cellStyle name="Normal 13 2 2 3 3" xfId="2127" xr:uid="{00000000-0005-0000-0000-000066400000}"/>
    <cellStyle name="Normal 13 2 2 3 3 2" xfId="3852" xr:uid="{00000000-0005-0000-0000-000067400000}"/>
    <cellStyle name="Normal 13 2 2 3 3 2 2" xfId="8529" xr:uid="{00000000-0005-0000-0000-000068400000}"/>
    <cellStyle name="Normal 13 2 2 3 3 2 2 2" xfId="17853" xr:uid="{00000000-0005-0000-0000-000069400000}"/>
    <cellStyle name="Normal 13 2 2 3 3 2 2 3" xfId="27176" xr:uid="{00000000-0005-0000-0000-00006A400000}"/>
    <cellStyle name="Normal 13 2 2 3 3 2 3" xfId="13186" xr:uid="{00000000-0005-0000-0000-00006B400000}"/>
    <cellStyle name="Normal 13 2 2 3 3 2 4" xfId="22510" xr:uid="{00000000-0005-0000-0000-00006C400000}"/>
    <cellStyle name="Normal 13 2 2 3 3 3" xfId="5561" xr:uid="{00000000-0005-0000-0000-00006D400000}"/>
    <cellStyle name="Normal 13 2 2 3 3 3 2" xfId="14885" xr:uid="{00000000-0005-0000-0000-00006E400000}"/>
    <cellStyle name="Normal 13 2 2 3 3 3 3" xfId="24208" xr:uid="{00000000-0005-0000-0000-00006F400000}"/>
    <cellStyle name="Normal 13 2 2 3 3 4" xfId="11631" xr:uid="{00000000-0005-0000-0000-000070400000}"/>
    <cellStyle name="Normal 13 2 2 3 3 5" xfId="20957" xr:uid="{00000000-0005-0000-0000-000071400000}"/>
    <cellStyle name="Normal 13 2 2 3 4" xfId="3849" xr:uid="{00000000-0005-0000-0000-000072400000}"/>
    <cellStyle name="Normal 13 2 2 3 4 2" xfId="8526" xr:uid="{00000000-0005-0000-0000-000073400000}"/>
    <cellStyle name="Normal 13 2 2 3 4 2 2" xfId="17850" xr:uid="{00000000-0005-0000-0000-000074400000}"/>
    <cellStyle name="Normal 13 2 2 3 4 2 3" xfId="27173" xr:uid="{00000000-0005-0000-0000-000075400000}"/>
    <cellStyle name="Normal 13 2 2 3 4 3" xfId="13183" xr:uid="{00000000-0005-0000-0000-000076400000}"/>
    <cellStyle name="Normal 13 2 2 3 4 4" xfId="22507" xr:uid="{00000000-0005-0000-0000-000077400000}"/>
    <cellStyle name="Normal 13 2 2 3 5" xfId="5558" xr:uid="{00000000-0005-0000-0000-000078400000}"/>
    <cellStyle name="Normal 13 2 2 3 5 2" xfId="14882" xr:uid="{00000000-0005-0000-0000-000079400000}"/>
    <cellStyle name="Normal 13 2 2 3 5 3" xfId="24205" xr:uid="{00000000-0005-0000-0000-00007A400000}"/>
    <cellStyle name="Normal 13 2 2 3 6" xfId="11628" xr:uid="{00000000-0005-0000-0000-00007B400000}"/>
    <cellStyle name="Normal 13 2 2 3 7" xfId="20954" xr:uid="{00000000-0005-0000-0000-00007C400000}"/>
    <cellStyle name="Normal 13 2 2 4" xfId="2128" xr:uid="{00000000-0005-0000-0000-00007D400000}"/>
    <cellStyle name="Normal 13 2 2 4 2" xfId="2129" xr:uid="{00000000-0005-0000-0000-00007E400000}"/>
    <cellStyle name="Normal 13 2 2 4 2 2" xfId="3854" xr:uid="{00000000-0005-0000-0000-00007F400000}"/>
    <cellStyle name="Normal 13 2 2 4 2 2 2" xfId="8531" xr:uid="{00000000-0005-0000-0000-000080400000}"/>
    <cellStyle name="Normal 13 2 2 4 2 2 2 2" xfId="17855" xr:uid="{00000000-0005-0000-0000-000081400000}"/>
    <cellStyle name="Normal 13 2 2 4 2 2 2 3" xfId="27178" xr:uid="{00000000-0005-0000-0000-000082400000}"/>
    <cellStyle name="Normal 13 2 2 4 2 2 3" xfId="13188" xr:uid="{00000000-0005-0000-0000-000083400000}"/>
    <cellStyle name="Normal 13 2 2 4 2 2 4" xfId="22512" xr:uid="{00000000-0005-0000-0000-000084400000}"/>
    <cellStyle name="Normal 13 2 2 4 2 3" xfId="5563" xr:uid="{00000000-0005-0000-0000-000085400000}"/>
    <cellStyle name="Normal 13 2 2 4 2 3 2" xfId="14887" xr:uid="{00000000-0005-0000-0000-000086400000}"/>
    <cellStyle name="Normal 13 2 2 4 2 3 3" xfId="24210" xr:uid="{00000000-0005-0000-0000-000087400000}"/>
    <cellStyle name="Normal 13 2 2 4 2 4" xfId="11633" xr:uid="{00000000-0005-0000-0000-000088400000}"/>
    <cellStyle name="Normal 13 2 2 4 2 5" xfId="20959" xr:uid="{00000000-0005-0000-0000-000089400000}"/>
    <cellStyle name="Normal 13 2 2 4 3" xfId="3853" xr:uid="{00000000-0005-0000-0000-00008A400000}"/>
    <cellStyle name="Normal 13 2 2 4 3 2" xfId="8530" xr:uid="{00000000-0005-0000-0000-00008B400000}"/>
    <cellStyle name="Normal 13 2 2 4 3 2 2" xfId="17854" xr:uid="{00000000-0005-0000-0000-00008C400000}"/>
    <cellStyle name="Normal 13 2 2 4 3 2 3" xfId="27177" xr:uid="{00000000-0005-0000-0000-00008D400000}"/>
    <cellStyle name="Normal 13 2 2 4 3 3" xfId="13187" xr:uid="{00000000-0005-0000-0000-00008E400000}"/>
    <cellStyle name="Normal 13 2 2 4 3 4" xfId="22511" xr:uid="{00000000-0005-0000-0000-00008F400000}"/>
    <cellStyle name="Normal 13 2 2 4 4" xfId="5562" xr:uid="{00000000-0005-0000-0000-000090400000}"/>
    <cellStyle name="Normal 13 2 2 4 4 2" xfId="14886" xr:uid="{00000000-0005-0000-0000-000091400000}"/>
    <cellStyle name="Normal 13 2 2 4 4 3" xfId="24209" xr:uid="{00000000-0005-0000-0000-000092400000}"/>
    <cellStyle name="Normal 13 2 2 4 5" xfId="11632" xr:uid="{00000000-0005-0000-0000-000093400000}"/>
    <cellStyle name="Normal 13 2 2 4 6" xfId="20958" xr:uid="{00000000-0005-0000-0000-000094400000}"/>
    <cellStyle name="Normal 13 2 2 5" xfId="2130" xr:uid="{00000000-0005-0000-0000-000095400000}"/>
    <cellStyle name="Normal 13 2 2 5 2" xfId="3855" xr:uid="{00000000-0005-0000-0000-000096400000}"/>
    <cellStyle name="Normal 13 2 2 5 2 2" xfId="8532" xr:uid="{00000000-0005-0000-0000-000097400000}"/>
    <cellStyle name="Normal 13 2 2 5 2 2 2" xfId="17856" xr:uid="{00000000-0005-0000-0000-000098400000}"/>
    <cellStyle name="Normal 13 2 2 5 2 2 3" xfId="27179" xr:uid="{00000000-0005-0000-0000-000099400000}"/>
    <cellStyle name="Normal 13 2 2 5 2 3" xfId="13189" xr:uid="{00000000-0005-0000-0000-00009A400000}"/>
    <cellStyle name="Normal 13 2 2 5 2 4" xfId="22513" xr:uid="{00000000-0005-0000-0000-00009B400000}"/>
    <cellStyle name="Normal 13 2 2 5 3" xfId="5564" xr:uid="{00000000-0005-0000-0000-00009C400000}"/>
    <cellStyle name="Normal 13 2 2 5 3 2" xfId="14888" xr:uid="{00000000-0005-0000-0000-00009D400000}"/>
    <cellStyle name="Normal 13 2 2 5 3 3" xfId="24211" xr:uid="{00000000-0005-0000-0000-00009E400000}"/>
    <cellStyle name="Normal 13 2 2 5 4" xfId="11634" xr:uid="{00000000-0005-0000-0000-00009F400000}"/>
    <cellStyle name="Normal 13 2 2 5 5" xfId="20960" xr:uid="{00000000-0005-0000-0000-0000A0400000}"/>
    <cellStyle name="Normal 13 2 2 6" xfId="2131" xr:uid="{00000000-0005-0000-0000-0000A1400000}"/>
    <cellStyle name="Normal 13 2 2 6 2" xfId="3856" xr:uid="{00000000-0005-0000-0000-0000A2400000}"/>
    <cellStyle name="Normal 13 2 2 6 2 2" xfId="8533" xr:uid="{00000000-0005-0000-0000-0000A3400000}"/>
    <cellStyle name="Normal 13 2 2 6 2 2 2" xfId="17857" xr:uid="{00000000-0005-0000-0000-0000A4400000}"/>
    <cellStyle name="Normal 13 2 2 6 2 2 3" xfId="27180" xr:uid="{00000000-0005-0000-0000-0000A5400000}"/>
    <cellStyle name="Normal 13 2 2 6 2 3" xfId="13190" xr:uid="{00000000-0005-0000-0000-0000A6400000}"/>
    <cellStyle name="Normal 13 2 2 6 2 4" xfId="22514" xr:uid="{00000000-0005-0000-0000-0000A7400000}"/>
    <cellStyle name="Normal 13 2 2 6 3" xfId="5565" xr:uid="{00000000-0005-0000-0000-0000A8400000}"/>
    <cellStyle name="Normal 13 2 2 6 3 2" xfId="14889" xr:uid="{00000000-0005-0000-0000-0000A9400000}"/>
    <cellStyle name="Normal 13 2 2 6 3 3" xfId="24212" xr:uid="{00000000-0005-0000-0000-0000AA400000}"/>
    <cellStyle name="Normal 13 2 2 6 4" xfId="11635" xr:uid="{00000000-0005-0000-0000-0000AB400000}"/>
    <cellStyle name="Normal 13 2 2 6 5" xfId="20961" xr:uid="{00000000-0005-0000-0000-0000AC400000}"/>
    <cellStyle name="Normal 13 2 2 7" xfId="2132" xr:uid="{00000000-0005-0000-0000-0000AD400000}"/>
    <cellStyle name="Normal 13 2 2 7 2" xfId="3857" xr:uid="{00000000-0005-0000-0000-0000AE400000}"/>
    <cellStyle name="Normal 13 2 2 7 2 2" xfId="8534" xr:uid="{00000000-0005-0000-0000-0000AF400000}"/>
    <cellStyle name="Normal 13 2 2 7 2 2 2" xfId="17858" xr:uid="{00000000-0005-0000-0000-0000B0400000}"/>
    <cellStyle name="Normal 13 2 2 7 2 2 3" xfId="27181" xr:uid="{00000000-0005-0000-0000-0000B1400000}"/>
    <cellStyle name="Normal 13 2 2 7 2 3" xfId="13191" xr:uid="{00000000-0005-0000-0000-0000B2400000}"/>
    <cellStyle name="Normal 13 2 2 7 2 4" xfId="22515" xr:uid="{00000000-0005-0000-0000-0000B3400000}"/>
    <cellStyle name="Normal 13 2 2 7 3" xfId="5566" xr:uid="{00000000-0005-0000-0000-0000B4400000}"/>
    <cellStyle name="Normal 13 2 2 7 3 2" xfId="14890" xr:uid="{00000000-0005-0000-0000-0000B5400000}"/>
    <cellStyle name="Normal 13 2 2 7 3 3" xfId="24213" xr:uid="{00000000-0005-0000-0000-0000B6400000}"/>
    <cellStyle name="Normal 13 2 2 7 4" xfId="11636" xr:uid="{00000000-0005-0000-0000-0000B7400000}"/>
    <cellStyle name="Normal 13 2 2 7 5" xfId="20962" xr:uid="{00000000-0005-0000-0000-0000B8400000}"/>
    <cellStyle name="Normal 13 2 2 8" xfId="3844" xr:uid="{00000000-0005-0000-0000-0000B9400000}"/>
    <cellStyle name="Normal 13 2 2 8 2" xfId="8521" xr:uid="{00000000-0005-0000-0000-0000BA400000}"/>
    <cellStyle name="Normal 13 2 2 8 2 2" xfId="17845" xr:uid="{00000000-0005-0000-0000-0000BB400000}"/>
    <cellStyle name="Normal 13 2 2 8 2 3" xfId="27168" xr:uid="{00000000-0005-0000-0000-0000BC400000}"/>
    <cellStyle name="Normal 13 2 2 8 3" xfId="13178" xr:uid="{00000000-0005-0000-0000-0000BD400000}"/>
    <cellStyle name="Normal 13 2 2 8 4" xfId="22502" xr:uid="{00000000-0005-0000-0000-0000BE400000}"/>
    <cellStyle name="Normal 13 2 2 9" xfId="5553" xr:uid="{00000000-0005-0000-0000-0000BF400000}"/>
    <cellStyle name="Normal 13 2 2 9 2" xfId="14877" xr:uid="{00000000-0005-0000-0000-0000C0400000}"/>
    <cellStyle name="Normal 13 2 2 9 3" xfId="24200" xr:uid="{00000000-0005-0000-0000-0000C1400000}"/>
    <cellStyle name="Normal 13 2 3" xfId="2133" xr:uid="{00000000-0005-0000-0000-0000C2400000}"/>
    <cellStyle name="Normal 13 2 3 2" xfId="2134" xr:uid="{00000000-0005-0000-0000-0000C3400000}"/>
    <cellStyle name="Normal 13 2 3 2 2" xfId="2135" xr:uid="{00000000-0005-0000-0000-0000C4400000}"/>
    <cellStyle name="Normal 13 2 3 2 2 2" xfId="3860" xr:uid="{00000000-0005-0000-0000-0000C5400000}"/>
    <cellStyle name="Normal 13 2 3 2 2 2 2" xfId="8537" xr:uid="{00000000-0005-0000-0000-0000C6400000}"/>
    <cellStyle name="Normal 13 2 3 2 2 2 2 2" xfId="17861" xr:uid="{00000000-0005-0000-0000-0000C7400000}"/>
    <cellStyle name="Normal 13 2 3 2 2 2 2 3" xfId="27184" xr:uid="{00000000-0005-0000-0000-0000C8400000}"/>
    <cellStyle name="Normal 13 2 3 2 2 2 3" xfId="13194" xr:uid="{00000000-0005-0000-0000-0000C9400000}"/>
    <cellStyle name="Normal 13 2 3 2 2 2 4" xfId="22518" xr:uid="{00000000-0005-0000-0000-0000CA400000}"/>
    <cellStyle name="Normal 13 2 3 2 2 3" xfId="5569" xr:uid="{00000000-0005-0000-0000-0000CB400000}"/>
    <cellStyle name="Normal 13 2 3 2 2 3 2" xfId="14893" xr:uid="{00000000-0005-0000-0000-0000CC400000}"/>
    <cellStyle name="Normal 13 2 3 2 2 3 3" xfId="24216" xr:uid="{00000000-0005-0000-0000-0000CD400000}"/>
    <cellStyle name="Normal 13 2 3 2 2 4" xfId="11639" xr:uid="{00000000-0005-0000-0000-0000CE400000}"/>
    <cellStyle name="Normal 13 2 3 2 2 5" xfId="20965" xr:uid="{00000000-0005-0000-0000-0000CF400000}"/>
    <cellStyle name="Normal 13 2 3 2 3" xfId="3859" xr:uid="{00000000-0005-0000-0000-0000D0400000}"/>
    <cellStyle name="Normal 13 2 3 2 3 2" xfId="8536" xr:uid="{00000000-0005-0000-0000-0000D1400000}"/>
    <cellStyle name="Normal 13 2 3 2 3 2 2" xfId="17860" xr:uid="{00000000-0005-0000-0000-0000D2400000}"/>
    <cellStyle name="Normal 13 2 3 2 3 2 3" xfId="27183" xr:uid="{00000000-0005-0000-0000-0000D3400000}"/>
    <cellStyle name="Normal 13 2 3 2 3 3" xfId="13193" xr:uid="{00000000-0005-0000-0000-0000D4400000}"/>
    <cellStyle name="Normal 13 2 3 2 3 4" xfId="22517" xr:uid="{00000000-0005-0000-0000-0000D5400000}"/>
    <cellStyle name="Normal 13 2 3 2 4" xfId="5568" xr:uid="{00000000-0005-0000-0000-0000D6400000}"/>
    <cellStyle name="Normal 13 2 3 2 4 2" xfId="14892" xr:uid="{00000000-0005-0000-0000-0000D7400000}"/>
    <cellStyle name="Normal 13 2 3 2 4 3" xfId="24215" xr:uid="{00000000-0005-0000-0000-0000D8400000}"/>
    <cellStyle name="Normal 13 2 3 2 5" xfId="11638" xr:uid="{00000000-0005-0000-0000-0000D9400000}"/>
    <cellStyle name="Normal 13 2 3 2 6" xfId="20964" xr:uid="{00000000-0005-0000-0000-0000DA400000}"/>
    <cellStyle name="Normal 13 2 3 3" xfId="2136" xr:uid="{00000000-0005-0000-0000-0000DB400000}"/>
    <cellStyle name="Normal 13 2 3 3 2" xfId="3861" xr:uid="{00000000-0005-0000-0000-0000DC400000}"/>
    <cellStyle name="Normal 13 2 3 3 2 2" xfId="8538" xr:uid="{00000000-0005-0000-0000-0000DD400000}"/>
    <cellStyle name="Normal 13 2 3 3 2 2 2" xfId="17862" xr:uid="{00000000-0005-0000-0000-0000DE400000}"/>
    <cellStyle name="Normal 13 2 3 3 2 2 3" xfId="27185" xr:uid="{00000000-0005-0000-0000-0000DF400000}"/>
    <cellStyle name="Normal 13 2 3 3 2 3" xfId="13195" xr:uid="{00000000-0005-0000-0000-0000E0400000}"/>
    <cellStyle name="Normal 13 2 3 3 2 4" xfId="22519" xr:uid="{00000000-0005-0000-0000-0000E1400000}"/>
    <cellStyle name="Normal 13 2 3 3 3" xfId="5570" xr:uid="{00000000-0005-0000-0000-0000E2400000}"/>
    <cellStyle name="Normal 13 2 3 3 3 2" xfId="14894" xr:uid="{00000000-0005-0000-0000-0000E3400000}"/>
    <cellStyle name="Normal 13 2 3 3 3 3" xfId="24217" xr:uid="{00000000-0005-0000-0000-0000E4400000}"/>
    <cellStyle name="Normal 13 2 3 3 4" xfId="11640" xr:uid="{00000000-0005-0000-0000-0000E5400000}"/>
    <cellStyle name="Normal 13 2 3 3 5" xfId="20966" xr:uid="{00000000-0005-0000-0000-0000E6400000}"/>
    <cellStyle name="Normal 13 2 3 4" xfId="3858" xr:uid="{00000000-0005-0000-0000-0000E7400000}"/>
    <cellStyle name="Normal 13 2 3 4 2" xfId="8535" xr:uid="{00000000-0005-0000-0000-0000E8400000}"/>
    <cellStyle name="Normal 13 2 3 4 2 2" xfId="17859" xr:uid="{00000000-0005-0000-0000-0000E9400000}"/>
    <cellStyle name="Normal 13 2 3 4 2 3" xfId="27182" xr:uid="{00000000-0005-0000-0000-0000EA400000}"/>
    <cellStyle name="Normal 13 2 3 4 3" xfId="13192" xr:uid="{00000000-0005-0000-0000-0000EB400000}"/>
    <cellStyle name="Normal 13 2 3 4 4" xfId="22516" xr:uid="{00000000-0005-0000-0000-0000EC400000}"/>
    <cellStyle name="Normal 13 2 3 5" xfId="5567" xr:uid="{00000000-0005-0000-0000-0000ED400000}"/>
    <cellStyle name="Normal 13 2 3 5 2" xfId="14891" xr:uid="{00000000-0005-0000-0000-0000EE400000}"/>
    <cellStyle name="Normal 13 2 3 5 3" xfId="24214" xr:uid="{00000000-0005-0000-0000-0000EF400000}"/>
    <cellStyle name="Normal 13 2 3 6" xfId="11637" xr:uid="{00000000-0005-0000-0000-0000F0400000}"/>
    <cellStyle name="Normal 13 2 3 7" xfId="20963" xr:uid="{00000000-0005-0000-0000-0000F1400000}"/>
    <cellStyle name="Normal 13 2 4" xfId="2137" xr:uid="{00000000-0005-0000-0000-0000F2400000}"/>
    <cellStyle name="Normal 13 2 4 2" xfId="2138" xr:uid="{00000000-0005-0000-0000-0000F3400000}"/>
    <cellStyle name="Normal 13 2 4 2 2" xfId="2139" xr:uid="{00000000-0005-0000-0000-0000F4400000}"/>
    <cellStyle name="Normal 13 2 4 2 2 2" xfId="3864" xr:uid="{00000000-0005-0000-0000-0000F5400000}"/>
    <cellStyle name="Normal 13 2 4 2 2 2 2" xfId="8541" xr:uid="{00000000-0005-0000-0000-0000F6400000}"/>
    <cellStyle name="Normal 13 2 4 2 2 2 2 2" xfId="17865" xr:uid="{00000000-0005-0000-0000-0000F7400000}"/>
    <cellStyle name="Normal 13 2 4 2 2 2 2 3" xfId="27188" xr:uid="{00000000-0005-0000-0000-0000F8400000}"/>
    <cellStyle name="Normal 13 2 4 2 2 2 3" xfId="13198" xr:uid="{00000000-0005-0000-0000-0000F9400000}"/>
    <cellStyle name="Normal 13 2 4 2 2 2 4" xfId="22522" xr:uid="{00000000-0005-0000-0000-0000FA400000}"/>
    <cellStyle name="Normal 13 2 4 2 2 3" xfId="5573" xr:uid="{00000000-0005-0000-0000-0000FB400000}"/>
    <cellStyle name="Normal 13 2 4 2 2 3 2" xfId="14897" xr:uid="{00000000-0005-0000-0000-0000FC400000}"/>
    <cellStyle name="Normal 13 2 4 2 2 3 3" xfId="24220" xr:uid="{00000000-0005-0000-0000-0000FD400000}"/>
    <cellStyle name="Normal 13 2 4 2 2 4" xfId="11643" xr:uid="{00000000-0005-0000-0000-0000FE400000}"/>
    <cellStyle name="Normal 13 2 4 2 2 5" xfId="20969" xr:uid="{00000000-0005-0000-0000-0000FF400000}"/>
    <cellStyle name="Normal 13 2 4 2 3" xfId="3863" xr:uid="{00000000-0005-0000-0000-000000410000}"/>
    <cellStyle name="Normal 13 2 4 2 3 2" xfId="8540" xr:uid="{00000000-0005-0000-0000-000001410000}"/>
    <cellStyle name="Normal 13 2 4 2 3 2 2" xfId="17864" xr:uid="{00000000-0005-0000-0000-000002410000}"/>
    <cellStyle name="Normal 13 2 4 2 3 2 3" xfId="27187" xr:uid="{00000000-0005-0000-0000-000003410000}"/>
    <cellStyle name="Normal 13 2 4 2 3 3" xfId="13197" xr:uid="{00000000-0005-0000-0000-000004410000}"/>
    <cellStyle name="Normal 13 2 4 2 3 4" xfId="22521" xr:uid="{00000000-0005-0000-0000-000005410000}"/>
    <cellStyle name="Normal 13 2 4 2 4" xfId="5572" xr:uid="{00000000-0005-0000-0000-000006410000}"/>
    <cellStyle name="Normal 13 2 4 2 4 2" xfId="14896" xr:uid="{00000000-0005-0000-0000-000007410000}"/>
    <cellStyle name="Normal 13 2 4 2 4 3" xfId="24219" xr:uid="{00000000-0005-0000-0000-000008410000}"/>
    <cellStyle name="Normal 13 2 4 2 5" xfId="11642" xr:uid="{00000000-0005-0000-0000-000009410000}"/>
    <cellStyle name="Normal 13 2 4 2 6" xfId="20968" xr:uid="{00000000-0005-0000-0000-00000A410000}"/>
    <cellStyle name="Normal 13 2 4 3" xfId="2140" xr:uid="{00000000-0005-0000-0000-00000B410000}"/>
    <cellStyle name="Normal 13 2 4 3 2" xfId="3865" xr:uid="{00000000-0005-0000-0000-00000C410000}"/>
    <cellStyle name="Normal 13 2 4 3 2 2" xfId="8542" xr:uid="{00000000-0005-0000-0000-00000D410000}"/>
    <cellStyle name="Normal 13 2 4 3 2 2 2" xfId="17866" xr:uid="{00000000-0005-0000-0000-00000E410000}"/>
    <cellStyle name="Normal 13 2 4 3 2 2 3" xfId="27189" xr:uid="{00000000-0005-0000-0000-00000F410000}"/>
    <cellStyle name="Normal 13 2 4 3 2 3" xfId="13199" xr:uid="{00000000-0005-0000-0000-000010410000}"/>
    <cellStyle name="Normal 13 2 4 3 2 4" xfId="22523" xr:uid="{00000000-0005-0000-0000-000011410000}"/>
    <cellStyle name="Normal 13 2 4 3 3" xfId="5574" xr:uid="{00000000-0005-0000-0000-000012410000}"/>
    <cellStyle name="Normal 13 2 4 3 3 2" xfId="14898" xr:uid="{00000000-0005-0000-0000-000013410000}"/>
    <cellStyle name="Normal 13 2 4 3 3 3" xfId="24221" xr:uid="{00000000-0005-0000-0000-000014410000}"/>
    <cellStyle name="Normal 13 2 4 3 4" xfId="11644" xr:uid="{00000000-0005-0000-0000-000015410000}"/>
    <cellStyle name="Normal 13 2 4 3 5" xfId="20970" xr:uid="{00000000-0005-0000-0000-000016410000}"/>
    <cellStyle name="Normal 13 2 4 4" xfId="3862" xr:uid="{00000000-0005-0000-0000-000017410000}"/>
    <cellStyle name="Normal 13 2 4 4 2" xfId="8539" xr:uid="{00000000-0005-0000-0000-000018410000}"/>
    <cellStyle name="Normal 13 2 4 4 2 2" xfId="17863" xr:uid="{00000000-0005-0000-0000-000019410000}"/>
    <cellStyle name="Normal 13 2 4 4 2 3" xfId="27186" xr:uid="{00000000-0005-0000-0000-00001A410000}"/>
    <cellStyle name="Normal 13 2 4 4 3" xfId="13196" xr:uid="{00000000-0005-0000-0000-00001B410000}"/>
    <cellStyle name="Normal 13 2 4 4 4" xfId="22520" xr:uid="{00000000-0005-0000-0000-00001C410000}"/>
    <cellStyle name="Normal 13 2 4 5" xfId="5571" xr:uid="{00000000-0005-0000-0000-00001D410000}"/>
    <cellStyle name="Normal 13 2 4 5 2" xfId="14895" xr:uid="{00000000-0005-0000-0000-00001E410000}"/>
    <cellStyle name="Normal 13 2 4 5 3" xfId="24218" xr:uid="{00000000-0005-0000-0000-00001F410000}"/>
    <cellStyle name="Normal 13 2 4 6" xfId="11641" xr:uid="{00000000-0005-0000-0000-000020410000}"/>
    <cellStyle name="Normal 13 2 4 7" xfId="20967" xr:uid="{00000000-0005-0000-0000-000021410000}"/>
    <cellStyle name="Normal 13 2 5" xfId="2141" xr:uid="{00000000-0005-0000-0000-000022410000}"/>
    <cellStyle name="Normal 13 2 5 2" xfId="2142" xr:uid="{00000000-0005-0000-0000-000023410000}"/>
    <cellStyle name="Normal 13 2 5 2 2" xfId="3867" xr:uid="{00000000-0005-0000-0000-000024410000}"/>
    <cellStyle name="Normal 13 2 5 2 2 2" xfId="8544" xr:uid="{00000000-0005-0000-0000-000025410000}"/>
    <cellStyle name="Normal 13 2 5 2 2 2 2" xfId="17868" xr:uid="{00000000-0005-0000-0000-000026410000}"/>
    <cellStyle name="Normal 13 2 5 2 2 2 3" xfId="27191" xr:uid="{00000000-0005-0000-0000-000027410000}"/>
    <cellStyle name="Normal 13 2 5 2 2 3" xfId="13201" xr:uid="{00000000-0005-0000-0000-000028410000}"/>
    <cellStyle name="Normal 13 2 5 2 2 4" xfId="22525" xr:uid="{00000000-0005-0000-0000-000029410000}"/>
    <cellStyle name="Normal 13 2 5 2 3" xfId="5576" xr:uid="{00000000-0005-0000-0000-00002A410000}"/>
    <cellStyle name="Normal 13 2 5 2 3 2" xfId="14900" xr:uid="{00000000-0005-0000-0000-00002B410000}"/>
    <cellStyle name="Normal 13 2 5 2 3 3" xfId="24223" xr:uid="{00000000-0005-0000-0000-00002C410000}"/>
    <cellStyle name="Normal 13 2 5 2 4" xfId="11646" xr:uid="{00000000-0005-0000-0000-00002D410000}"/>
    <cellStyle name="Normal 13 2 5 2 5" xfId="20972" xr:uid="{00000000-0005-0000-0000-00002E410000}"/>
    <cellStyle name="Normal 13 2 5 3" xfId="3866" xr:uid="{00000000-0005-0000-0000-00002F410000}"/>
    <cellStyle name="Normal 13 2 5 3 2" xfId="8543" xr:uid="{00000000-0005-0000-0000-000030410000}"/>
    <cellStyle name="Normal 13 2 5 3 2 2" xfId="17867" xr:uid="{00000000-0005-0000-0000-000031410000}"/>
    <cellStyle name="Normal 13 2 5 3 2 3" xfId="27190" xr:uid="{00000000-0005-0000-0000-000032410000}"/>
    <cellStyle name="Normal 13 2 5 3 3" xfId="13200" xr:uid="{00000000-0005-0000-0000-000033410000}"/>
    <cellStyle name="Normal 13 2 5 3 4" xfId="22524" xr:uid="{00000000-0005-0000-0000-000034410000}"/>
    <cellStyle name="Normal 13 2 5 4" xfId="5575" xr:uid="{00000000-0005-0000-0000-000035410000}"/>
    <cellStyle name="Normal 13 2 5 4 2" xfId="14899" xr:uid="{00000000-0005-0000-0000-000036410000}"/>
    <cellStyle name="Normal 13 2 5 4 3" xfId="24222" xr:uid="{00000000-0005-0000-0000-000037410000}"/>
    <cellStyle name="Normal 13 2 5 5" xfId="11645" xr:uid="{00000000-0005-0000-0000-000038410000}"/>
    <cellStyle name="Normal 13 2 5 6" xfId="20971" xr:uid="{00000000-0005-0000-0000-000039410000}"/>
    <cellStyle name="Normal 13 2 6" xfId="2143" xr:uid="{00000000-0005-0000-0000-00003A410000}"/>
    <cellStyle name="Normal 13 2 6 2" xfId="3868" xr:uid="{00000000-0005-0000-0000-00003B410000}"/>
    <cellStyle name="Normal 13 2 6 2 2" xfId="8545" xr:uid="{00000000-0005-0000-0000-00003C410000}"/>
    <cellStyle name="Normal 13 2 6 2 2 2" xfId="17869" xr:uid="{00000000-0005-0000-0000-00003D410000}"/>
    <cellStyle name="Normal 13 2 6 2 2 3" xfId="27192" xr:uid="{00000000-0005-0000-0000-00003E410000}"/>
    <cellStyle name="Normal 13 2 6 2 3" xfId="13202" xr:uid="{00000000-0005-0000-0000-00003F410000}"/>
    <cellStyle name="Normal 13 2 6 2 4" xfId="22526" xr:uid="{00000000-0005-0000-0000-000040410000}"/>
    <cellStyle name="Normal 13 2 6 3" xfId="5577" xr:uid="{00000000-0005-0000-0000-000041410000}"/>
    <cellStyle name="Normal 13 2 6 3 2" xfId="14901" xr:uid="{00000000-0005-0000-0000-000042410000}"/>
    <cellStyle name="Normal 13 2 6 3 3" xfId="24224" xr:uid="{00000000-0005-0000-0000-000043410000}"/>
    <cellStyle name="Normal 13 2 6 4" xfId="11647" xr:uid="{00000000-0005-0000-0000-000044410000}"/>
    <cellStyle name="Normal 13 2 6 5" xfId="20973" xr:uid="{00000000-0005-0000-0000-000045410000}"/>
    <cellStyle name="Normal 13 2 7" xfId="2144" xr:uid="{00000000-0005-0000-0000-000046410000}"/>
    <cellStyle name="Normal 13 2 7 2" xfId="3869" xr:uid="{00000000-0005-0000-0000-000047410000}"/>
    <cellStyle name="Normal 13 2 7 2 2" xfId="8546" xr:uid="{00000000-0005-0000-0000-000048410000}"/>
    <cellStyle name="Normal 13 2 7 2 2 2" xfId="17870" xr:uid="{00000000-0005-0000-0000-000049410000}"/>
    <cellStyle name="Normal 13 2 7 2 2 3" xfId="27193" xr:uid="{00000000-0005-0000-0000-00004A410000}"/>
    <cellStyle name="Normal 13 2 7 2 3" xfId="13203" xr:uid="{00000000-0005-0000-0000-00004B410000}"/>
    <cellStyle name="Normal 13 2 7 2 4" xfId="22527" xr:uid="{00000000-0005-0000-0000-00004C410000}"/>
    <cellStyle name="Normal 13 2 7 3" xfId="5578" xr:uid="{00000000-0005-0000-0000-00004D410000}"/>
    <cellStyle name="Normal 13 2 7 3 2" xfId="14902" xr:uid="{00000000-0005-0000-0000-00004E410000}"/>
    <cellStyle name="Normal 13 2 7 3 3" xfId="24225" xr:uid="{00000000-0005-0000-0000-00004F410000}"/>
    <cellStyle name="Normal 13 2 7 4" xfId="11648" xr:uid="{00000000-0005-0000-0000-000050410000}"/>
    <cellStyle name="Normal 13 2 7 5" xfId="20974" xr:uid="{00000000-0005-0000-0000-000051410000}"/>
    <cellStyle name="Normal 13 2 8" xfId="2145" xr:uid="{00000000-0005-0000-0000-000052410000}"/>
    <cellStyle name="Normal 13 2 8 2" xfId="3870" xr:uid="{00000000-0005-0000-0000-000053410000}"/>
    <cellStyle name="Normal 13 2 8 2 2" xfId="8547" xr:uid="{00000000-0005-0000-0000-000054410000}"/>
    <cellStyle name="Normal 13 2 8 2 2 2" xfId="17871" xr:uid="{00000000-0005-0000-0000-000055410000}"/>
    <cellStyle name="Normal 13 2 8 2 2 3" xfId="27194" xr:uid="{00000000-0005-0000-0000-000056410000}"/>
    <cellStyle name="Normal 13 2 8 2 3" xfId="13204" xr:uid="{00000000-0005-0000-0000-000057410000}"/>
    <cellStyle name="Normal 13 2 8 2 4" xfId="22528" xr:uid="{00000000-0005-0000-0000-000058410000}"/>
    <cellStyle name="Normal 13 2 8 3" xfId="5579" xr:uid="{00000000-0005-0000-0000-000059410000}"/>
    <cellStyle name="Normal 13 2 8 3 2" xfId="14903" xr:uid="{00000000-0005-0000-0000-00005A410000}"/>
    <cellStyle name="Normal 13 2 8 3 3" xfId="24226" xr:uid="{00000000-0005-0000-0000-00005B410000}"/>
    <cellStyle name="Normal 13 2 8 4" xfId="11649" xr:uid="{00000000-0005-0000-0000-00005C410000}"/>
    <cellStyle name="Normal 13 2 8 5" xfId="20975" xr:uid="{00000000-0005-0000-0000-00005D410000}"/>
    <cellStyle name="Normal 13 2 9" xfId="3843" xr:uid="{00000000-0005-0000-0000-00005E410000}"/>
    <cellStyle name="Normal 13 2 9 2" xfId="8520" xr:uid="{00000000-0005-0000-0000-00005F410000}"/>
    <cellStyle name="Normal 13 2 9 2 2" xfId="17844" xr:uid="{00000000-0005-0000-0000-000060410000}"/>
    <cellStyle name="Normal 13 2 9 2 3" xfId="27167" xr:uid="{00000000-0005-0000-0000-000061410000}"/>
    <cellStyle name="Normal 13 2 9 3" xfId="13177" xr:uid="{00000000-0005-0000-0000-000062410000}"/>
    <cellStyle name="Normal 13 2 9 4" xfId="22501" xr:uid="{00000000-0005-0000-0000-000063410000}"/>
    <cellStyle name="Normal 13 3" xfId="2146" xr:uid="{00000000-0005-0000-0000-000064410000}"/>
    <cellStyle name="Normal 13 3 2" xfId="2147" xr:uid="{00000000-0005-0000-0000-000065410000}"/>
    <cellStyle name="Normal 13 3 2 2" xfId="2148" xr:uid="{00000000-0005-0000-0000-000066410000}"/>
    <cellStyle name="Normal 13 3 2 2 2" xfId="3873" xr:uid="{00000000-0005-0000-0000-000067410000}"/>
    <cellStyle name="Normal 13 3 2 2 2 2" xfId="8550" xr:uid="{00000000-0005-0000-0000-000068410000}"/>
    <cellStyle name="Normal 13 3 2 2 2 2 2" xfId="17874" xr:uid="{00000000-0005-0000-0000-000069410000}"/>
    <cellStyle name="Normal 13 3 2 2 2 2 3" xfId="27197" xr:uid="{00000000-0005-0000-0000-00006A410000}"/>
    <cellStyle name="Normal 13 3 2 2 2 3" xfId="13207" xr:uid="{00000000-0005-0000-0000-00006B410000}"/>
    <cellStyle name="Normal 13 3 2 2 2 4" xfId="22531" xr:uid="{00000000-0005-0000-0000-00006C410000}"/>
    <cellStyle name="Normal 13 3 2 2 3" xfId="5582" xr:uid="{00000000-0005-0000-0000-00006D410000}"/>
    <cellStyle name="Normal 13 3 2 2 3 2" xfId="14906" xr:uid="{00000000-0005-0000-0000-00006E410000}"/>
    <cellStyle name="Normal 13 3 2 2 3 3" xfId="24229" xr:uid="{00000000-0005-0000-0000-00006F410000}"/>
    <cellStyle name="Normal 13 3 2 2 4" xfId="11652" xr:uid="{00000000-0005-0000-0000-000070410000}"/>
    <cellStyle name="Normal 13 3 2 2 5" xfId="20978" xr:uid="{00000000-0005-0000-0000-000071410000}"/>
    <cellStyle name="Normal 13 3 2 3" xfId="3872" xr:uid="{00000000-0005-0000-0000-000072410000}"/>
    <cellStyle name="Normal 13 3 2 3 2" xfId="8549" xr:uid="{00000000-0005-0000-0000-000073410000}"/>
    <cellStyle name="Normal 13 3 2 3 2 2" xfId="17873" xr:uid="{00000000-0005-0000-0000-000074410000}"/>
    <cellStyle name="Normal 13 3 2 3 2 3" xfId="27196" xr:uid="{00000000-0005-0000-0000-000075410000}"/>
    <cellStyle name="Normal 13 3 2 3 3" xfId="13206" xr:uid="{00000000-0005-0000-0000-000076410000}"/>
    <cellStyle name="Normal 13 3 2 3 4" xfId="22530" xr:uid="{00000000-0005-0000-0000-000077410000}"/>
    <cellStyle name="Normal 13 3 2 4" xfId="5581" xr:uid="{00000000-0005-0000-0000-000078410000}"/>
    <cellStyle name="Normal 13 3 2 4 2" xfId="14905" xr:uid="{00000000-0005-0000-0000-000079410000}"/>
    <cellStyle name="Normal 13 3 2 4 3" xfId="24228" xr:uid="{00000000-0005-0000-0000-00007A410000}"/>
    <cellStyle name="Normal 13 3 2 5" xfId="11651" xr:uid="{00000000-0005-0000-0000-00007B410000}"/>
    <cellStyle name="Normal 13 3 2 6" xfId="20977" xr:uid="{00000000-0005-0000-0000-00007C410000}"/>
    <cellStyle name="Normal 13 3 3" xfId="2149" xr:uid="{00000000-0005-0000-0000-00007D410000}"/>
    <cellStyle name="Normal 13 3 3 2" xfId="3874" xr:uid="{00000000-0005-0000-0000-00007E410000}"/>
    <cellStyle name="Normal 13 3 3 2 2" xfId="8551" xr:uid="{00000000-0005-0000-0000-00007F410000}"/>
    <cellStyle name="Normal 13 3 3 2 2 2" xfId="17875" xr:uid="{00000000-0005-0000-0000-000080410000}"/>
    <cellStyle name="Normal 13 3 3 2 2 3" xfId="27198" xr:uid="{00000000-0005-0000-0000-000081410000}"/>
    <cellStyle name="Normal 13 3 3 2 3" xfId="13208" xr:uid="{00000000-0005-0000-0000-000082410000}"/>
    <cellStyle name="Normal 13 3 3 2 4" xfId="22532" xr:uid="{00000000-0005-0000-0000-000083410000}"/>
    <cellStyle name="Normal 13 3 3 3" xfId="5583" xr:uid="{00000000-0005-0000-0000-000084410000}"/>
    <cellStyle name="Normal 13 3 3 3 2" xfId="14907" xr:uid="{00000000-0005-0000-0000-000085410000}"/>
    <cellStyle name="Normal 13 3 3 3 3" xfId="24230" xr:uid="{00000000-0005-0000-0000-000086410000}"/>
    <cellStyle name="Normal 13 3 3 4" xfId="11653" xr:uid="{00000000-0005-0000-0000-000087410000}"/>
    <cellStyle name="Normal 13 3 3 5" xfId="20979" xr:uid="{00000000-0005-0000-0000-000088410000}"/>
    <cellStyle name="Normal 13 3 4" xfId="3871" xr:uid="{00000000-0005-0000-0000-000089410000}"/>
    <cellStyle name="Normal 13 3 4 2" xfId="8548" xr:uid="{00000000-0005-0000-0000-00008A410000}"/>
    <cellStyle name="Normal 13 3 4 2 2" xfId="17872" xr:uid="{00000000-0005-0000-0000-00008B410000}"/>
    <cellStyle name="Normal 13 3 4 2 3" xfId="27195" xr:uid="{00000000-0005-0000-0000-00008C410000}"/>
    <cellStyle name="Normal 13 3 4 3" xfId="13205" xr:uid="{00000000-0005-0000-0000-00008D410000}"/>
    <cellStyle name="Normal 13 3 4 4" xfId="22529" xr:uid="{00000000-0005-0000-0000-00008E410000}"/>
    <cellStyle name="Normal 13 3 5" xfId="5580" xr:uid="{00000000-0005-0000-0000-00008F410000}"/>
    <cellStyle name="Normal 13 3 5 2" xfId="14904" xr:uid="{00000000-0005-0000-0000-000090410000}"/>
    <cellStyle name="Normal 13 3 5 3" xfId="24227" xr:uid="{00000000-0005-0000-0000-000091410000}"/>
    <cellStyle name="Normal 13 3 6" xfId="11650" xr:uid="{00000000-0005-0000-0000-000092410000}"/>
    <cellStyle name="Normal 13 3 7" xfId="20976" xr:uid="{00000000-0005-0000-0000-000093410000}"/>
    <cellStyle name="Normal 13 4" xfId="2150" xr:uid="{00000000-0005-0000-0000-000094410000}"/>
    <cellStyle name="Normal 13 4 2" xfId="2151" xr:uid="{00000000-0005-0000-0000-000095410000}"/>
    <cellStyle name="Normal 13 4 2 2" xfId="2152" xr:uid="{00000000-0005-0000-0000-000096410000}"/>
    <cellStyle name="Normal 13 4 2 2 2" xfId="3877" xr:uid="{00000000-0005-0000-0000-000097410000}"/>
    <cellStyle name="Normal 13 4 2 2 2 2" xfId="8554" xr:uid="{00000000-0005-0000-0000-000098410000}"/>
    <cellStyle name="Normal 13 4 2 2 2 2 2" xfId="17878" xr:uid="{00000000-0005-0000-0000-000099410000}"/>
    <cellStyle name="Normal 13 4 2 2 2 2 3" xfId="27201" xr:uid="{00000000-0005-0000-0000-00009A410000}"/>
    <cellStyle name="Normal 13 4 2 2 2 3" xfId="13211" xr:uid="{00000000-0005-0000-0000-00009B410000}"/>
    <cellStyle name="Normal 13 4 2 2 2 4" xfId="22535" xr:uid="{00000000-0005-0000-0000-00009C410000}"/>
    <cellStyle name="Normal 13 4 2 2 3" xfId="5586" xr:uid="{00000000-0005-0000-0000-00009D410000}"/>
    <cellStyle name="Normal 13 4 2 2 3 2" xfId="14910" xr:uid="{00000000-0005-0000-0000-00009E410000}"/>
    <cellStyle name="Normal 13 4 2 2 3 3" xfId="24233" xr:uid="{00000000-0005-0000-0000-00009F410000}"/>
    <cellStyle name="Normal 13 4 2 2 4" xfId="11656" xr:uid="{00000000-0005-0000-0000-0000A0410000}"/>
    <cellStyle name="Normal 13 4 2 2 5" xfId="20982" xr:uid="{00000000-0005-0000-0000-0000A1410000}"/>
    <cellStyle name="Normal 13 4 2 3" xfId="3876" xr:uid="{00000000-0005-0000-0000-0000A2410000}"/>
    <cellStyle name="Normal 13 4 2 3 2" xfId="8553" xr:uid="{00000000-0005-0000-0000-0000A3410000}"/>
    <cellStyle name="Normal 13 4 2 3 2 2" xfId="17877" xr:uid="{00000000-0005-0000-0000-0000A4410000}"/>
    <cellStyle name="Normal 13 4 2 3 2 3" xfId="27200" xr:uid="{00000000-0005-0000-0000-0000A5410000}"/>
    <cellStyle name="Normal 13 4 2 3 3" xfId="13210" xr:uid="{00000000-0005-0000-0000-0000A6410000}"/>
    <cellStyle name="Normal 13 4 2 3 4" xfId="22534" xr:uid="{00000000-0005-0000-0000-0000A7410000}"/>
    <cellStyle name="Normal 13 4 2 4" xfId="5585" xr:uid="{00000000-0005-0000-0000-0000A8410000}"/>
    <cellStyle name="Normal 13 4 2 4 2" xfId="14909" xr:uid="{00000000-0005-0000-0000-0000A9410000}"/>
    <cellStyle name="Normal 13 4 2 4 3" xfId="24232" xr:uid="{00000000-0005-0000-0000-0000AA410000}"/>
    <cellStyle name="Normal 13 4 2 5" xfId="11655" xr:uid="{00000000-0005-0000-0000-0000AB410000}"/>
    <cellStyle name="Normal 13 4 2 6" xfId="20981" xr:uid="{00000000-0005-0000-0000-0000AC410000}"/>
    <cellStyle name="Normal 13 4 3" xfId="2153" xr:uid="{00000000-0005-0000-0000-0000AD410000}"/>
    <cellStyle name="Normal 13 4 3 2" xfId="3878" xr:uid="{00000000-0005-0000-0000-0000AE410000}"/>
    <cellStyle name="Normal 13 4 3 2 2" xfId="8555" xr:uid="{00000000-0005-0000-0000-0000AF410000}"/>
    <cellStyle name="Normal 13 4 3 2 2 2" xfId="17879" xr:uid="{00000000-0005-0000-0000-0000B0410000}"/>
    <cellStyle name="Normal 13 4 3 2 2 3" xfId="27202" xr:uid="{00000000-0005-0000-0000-0000B1410000}"/>
    <cellStyle name="Normal 13 4 3 2 3" xfId="13212" xr:uid="{00000000-0005-0000-0000-0000B2410000}"/>
    <cellStyle name="Normal 13 4 3 2 4" xfId="22536" xr:uid="{00000000-0005-0000-0000-0000B3410000}"/>
    <cellStyle name="Normal 13 4 3 3" xfId="5587" xr:uid="{00000000-0005-0000-0000-0000B4410000}"/>
    <cellStyle name="Normal 13 4 3 3 2" xfId="14911" xr:uid="{00000000-0005-0000-0000-0000B5410000}"/>
    <cellStyle name="Normal 13 4 3 3 3" xfId="24234" xr:uid="{00000000-0005-0000-0000-0000B6410000}"/>
    <cellStyle name="Normal 13 4 3 4" xfId="11657" xr:uid="{00000000-0005-0000-0000-0000B7410000}"/>
    <cellStyle name="Normal 13 4 3 5" xfId="20983" xr:uid="{00000000-0005-0000-0000-0000B8410000}"/>
    <cellStyle name="Normal 13 4 4" xfId="3875" xr:uid="{00000000-0005-0000-0000-0000B9410000}"/>
    <cellStyle name="Normal 13 4 4 2" xfId="8552" xr:uid="{00000000-0005-0000-0000-0000BA410000}"/>
    <cellStyle name="Normal 13 4 4 2 2" xfId="17876" xr:uid="{00000000-0005-0000-0000-0000BB410000}"/>
    <cellStyle name="Normal 13 4 4 2 3" xfId="27199" xr:uid="{00000000-0005-0000-0000-0000BC410000}"/>
    <cellStyle name="Normal 13 4 4 3" xfId="13209" xr:uid="{00000000-0005-0000-0000-0000BD410000}"/>
    <cellStyle name="Normal 13 4 4 4" xfId="22533" xr:uid="{00000000-0005-0000-0000-0000BE410000}"/>
    <cellStyle name="Normal 13 4 5" xfId="5584" xr:uid="{00000000-0005-0000-0000-0000BF410000}"/>
    <cellStyle name="Normal 13 4 5 2" xfId="14908" xr:uid="{00000000-0005-0000-0000-0000C0410000}"/>
    <cellStyle name="Normal 13 4 5 3" xfId="24231" xr:uid="{00000000-0005-0000-0000-0000C1410000}"/>
    <cellStyle name="Normal 13 4 6" xfId="11654" xr:uid="{00000000-0005-0000-0000-0000C2410000}"/>
    <cellStyle name="Normal 13 4 7" xfId="20980" xr:uid="{00000000-0005-0000-0000-0000C3410000}"/>
    <cellStyle name="Normal 13 5" xfId="2154" xr:uid="{00000000-0005-0000-0000-0000C4410000}"/>
    <cellStyle name="Normal 13 5 2" xfId="2155" xr:uid="{00000000-0005-0000-0000-0000C5410000}"/>
    <cellStyle name="Normal 13 5 2 2" xfId="2156" xr:uid="{00000000-0005-0000-0000-0000C6410000}"/>
    <cellStyle name="Normal 13 5 2 2 2" xfId="3881" xr:uid="{00000000-0005-0000-0000-0000C7410000}"/>
    <cellStyle name="Normal 13 5 2 2 2 2" xfId="8558" xr:uid="{00000000-0005-0000-0000-0000C8410000}"/>
    <cellStyle name="Normal 13 5 2 2 2 2 2" xfId="17882" xr:uid="{00000000-0005-0000-0000-0000C9410000}"/>
    <cellStyle name="Normal 13 5 2 2 2 2 3" xfId="27205" xr:uid="{00000000-0005-0000-0000-0000CA410000}"/>
    <cellStyle name="Normal 13 5 2 2 2 3" xfId="13215" xr:uid="{00000000-0005-0000-0000-0000CB410000}"/>
    <cellStyle name="Normal 13 5 2 2 2 4" xfId="22539" xr:uid="{00000000-0005-0000-0000-0000CC410000}"/>
    <cellStyle name="Normal 13 5 2 2 3" xfId="5590" xr:uid="{00000000-0005-0000-0000-0000CD410000}"/>
    <cellStyle name="Normal 13 5 2 2 3 2" xfId="14914" xr:uid="{00000000-0005-0000-0000-0000CE410000}"/>
    <cellStyle name="Normal 13 5 2 2 3 3" xfId="24237" xr:uid="{00000000-0005-0000-0000-0000CF410000}"/>
    <cellStyle name="Normal 13 5 2 2 4" xfId="11660" xr:uid="{00000000-0005-0000-0000-0000D0410000}"/>
    <cellStyle name="Normal 13 5 2 2 5" xfId="20986" xr:uid="{00000000-0005-0000-0000-0000D1410000}"/>
    <cellStyle name="Normal 13 5 2 3" xfId="3880" xr:uid="{00000000-0005-0000-0000-0000D2410000}"/>
    <cellStyle name="Normal 13 5 2 3 2" xfId="8557" xr:uid="{00000000-0005-0000-0000-0000D3410000}"/>
    <cellStyle name="Normal 13 5 2 3 2 2" xfId="17881" xr:uid="{00000000-0005-0000-0000-0000D4410000}"/>
    <cellStyle name="Normal 13 5 2 3 2 3" xfId="27204" xr:uid="{00000000-0005-0000-0000-0000D5410000}"/>
    <cellStyle name="Normal 13 5 2 3 3" xfId="13214" xr:uid="{00000000-0005-0000-0000-0000D6410000}"/>
    <cellStyle name="Normal 13 5 2 3 4" xfId="22538" xr:uid="{00000000-0005-0000-0000-0000D7410000}"/>
    <cellStyle name="Normal 13 5 2 4" xfId="5589" xr:uid="{00000000-0005-0000-0000-0000D8410000}"/>
    <cellStyle name="Normal 13 5 2 4 2" xfId="14913" xr:uid="{00000000-0005-0000-0000-0000D9410000}"/>
    <cellStyle name="Normal 13 5 2 4 3" xfId="24236" xr:uid="{00000000-0005-0000-0000-0000DA410000}"/>
    <cellStyle name="Normal 13 5 2 5" xfId="11659" xr:uid="{00000000-0005-0000-0000-0000DB410000}"/>
    <cellStyle name="Normal 13 5 2 6" xfId="20985" xr:uid="{00000000-0005-0000-0000-0000DC410000}"/>
    <cellStyle name="Normal 13 5 3" xfId="2157" xr:uid="{00000000-0005-0000-0000-0000DD410000}"/>
    <cellStyle name="Normal 13 5 3 2" xfId="3882" xr:uid="{00000000-0005-0000-0000-0000DE410000}"/>
    <cellStyle name="Normal 13 5 3 2 2" xfId="8559" xr:uid="{00000000-0005-0000-0000-0000DF410000}"/>
    <cellStyle name="Normal 13 5 3 2 2 2" xfId="17883" xr:uid="{00000000-0005-0000-0000-0000E0410000}"/>
    <cellStyle name="Normal 13 5 3 2 2 3" xfId="27206" xr:uid="{00000000-0005-0000-0000-0000E1410000}"/>
    <cellStyle name="Normal 13 5 3 2 3" xfId="13216" xr:uid="{00000000-0005-0000-0000-0000E2410000}"/>
    <cellStyle name="Normal 13 5 3 2 4" xfId="22540" xr:uid="{00000000-0005-0000-0000-0000E3410000}"/>
    <cellStyle name="Normal 13 5 3 3" xfId="5591" xr:uid="{00000000-0005-0000-0000-0000E4410000}"/>
    <cellStyle name="Normal 13 5 3 3 2" xfId="14915" xr:uid="{00000000-0005-0000-0000-0000E5410000}"/>
    <cellStyle name="Normal 13 5 3 3 3" xfId="24238" xr:uid="{00000000-0005-0000-0000-0000E6410000}"/>
    <cellStyle name="Normal 13 5 3 4" xfId="11661" xr:uid="{00000000-0005-0000-0000-0000E7410000}"/>
    <cellStyle name="Normal 13 5 3 5" xfId="20987" xr:uid="{00000000-0005-0000-0000-0000E8410000}"/>
    <cellStyle name="Normal 13 5 4" xfId="3879" xr:uid="{00000000-0005-0000-0000-0000E9410000}"/>
    <cellStyle name="Normal 13 5 4 2" xfId="8556" xr:uid="{00000000-0005-0000-0000-0000EA410000}"/>
    <cellStyle name="Normal 13 5 4 2 2" xfId="17880" xr:uid="{00000000-0005-0000-0000-0000EB410000}"/>
    <cellStyle name="Normal 13 5 4 2 3" xfId="27203" xr:uid="{00000000-0005-0000-0000-0000EC410000}"/>
    <cellStyle name="Normal 13 5 4 3" xfId="13213" xr:uid="{00000000-0005-0000-0000-0000ED410000}"/>
    <cellStyle name="Normal 13 5 4 4" xfId="22537" xr:uid="{00000000-0005-0000-0000-0000EE410000}"/>
    <cellStyle name="Normal 13 5 5" xfId="5588" xr:uid="{00000000-0005-0000-0000-0000EF410000}"/>
    <cellStyle name="Normal 13 5 5 2" xfId="14912" xr:uid="{00000000-0005-0000-0000-0000F0410000}"/>
    <cellStyle name="Normal 13 5 5 3" xfId="24235" xr:uid="{00000000-0005-0000-0000-0000F1410000}"/>
    <cellStyle name="Normal 13 5 6" xfId="11658" xr:uid="{00000000-0005-0000-0000-0000F2410000}"/>
    <cellStyle name="Normal 13 5 7" xfId="20984" xr:uid="{00000000-0005-0000-0000-0000F3410000}"/>
    <cellStyle name="Normal 13 6" xfId="2158" xr:uid="{00000000-0005-0000-0000-0000F4410000}"/>
    <cellStyle name="Normal 13 6 2" xfId="2159" xr:uid="{00000000-0005-0000-0000-0000F5410000}"/>
    <cellStyle name="Normal 13 6 2 2" xfId="3884" xr:uid="{00000000-0005-0000-0000-0000F6410000}"/>
    <cellStyle name="Normal 13 6 2 2 2" xfId="8561" xr:uid="{00000000-0005-0000-0000-0000F7410000}"/>
    <cellStyle name="Normal 13 6 2 2 2 2" xfId="17885" xr:uid="{00000000-0005-0000-0000-0000F8410000}"/>
    <cellStyle name="Normal 13 6 2 2 2 3" xfId="27208" xr:uid="{00000000-0005-0000-0000-0000F9410000}"/>
    <cellStyle name="Normal 13 6 2 2 3" xfId="13218" xr:uid="{00000000-0005-0000-0000-0000FA410000}"/>
    <cellStyle name="Normal 13 6 2 2 4" xfId="22542" xr:uid="{00000000-0005-0000-0000-0000FB410000}"/>
    <cellStyle name="Normal 13 6 2 3" xfId="5593" xr:uid="{00000000-0005-0000-0000-0000FC410000}"/>
    <cellStyle name="Normal 13 6 2 3 2" xfId="14917" xr:uid="{00000000-0005-0000-0000-0000FD410000}"/>
    <cellStyle name="Normal 13 6 2 3 3" xfId="24240" xr:uid="{00000000-0005-0000-0000-0000FE410000}"/>
    <cellStyle name="Normal 13 6 2 4" xfId="11663" xr:uid="{00000000-0005-0000-0000-0000FF410000}"/>
    <cellStyle name="Normal 13 6 2 5" xfId="20989" xr:uid="{00000000-0005-0000-0000-000000420000}"/>
    <cellStyle name="Normal 13 6 3" xfId="3883" xr:uid="{00000000-0005-0000-0000-000001420000}"/>
    <cellStyle name="Normal 13 6 3 2" xfId="8560" xr:uid="{00000000-0005-0000-0000-000002420000}"/>
    <cellStyle name="Normal 13 6 3 2 2" xfId="17884" xr:uid="{00000000-0005-0000-0000-000003420000}"/>
    <cellStyle name="Normal 13 6 3 2 3" xfId="27207" xr:uid="{00000000-0005-0000-0000-000004420000}"/>
    <cellStyle name="Normal 13 6 3 3" xfId="13217" xr:uid="{00000000-0005-0000-0000-000005420000}"/>
    <cellStyle name="Normal 13 6 3 4" xfId="22541" xr:uid="{00000000-0005-0000-0000-000006420000}"/>
    <cellStyle name="Normal 13 6 4" xfId="5592" xr:uid="{00000000-0005-0000-0000-000007420000}"/>
    <cellStyle name="Normal 13 6 4 2" xfId="14916" xr:uid="{00000000-0005-0000-0000-000008420000}"/>
    <cellStyle name="Normal 13 6 4 3" xfId="24239" xr:uid="{00000000-0005-0000-0000-000009420000}"/>
    <cellStyle name="Normal 13 6 5" xfId="11662" xr:uid="{00000000-0005-0000-0000-00000A420000}"/>
    <cellStyle name="Normal 13 6 6" xfId="20988" xr:uid="{00000000-0005-0000-0000-00000B420000}"/>
    <cellStyle name="Normal 13 7" xfId="2160" xr:uid="{00000000-0005-0000-0000-00000C420000}"/>
    <cellStyle name="Normal 13 7 2" xfId="3885" xr:uid="{00000000-0005-0000-0000-00000D420000}"/>
    <cellStyle name="Normal 13 7 2 2" xfId="8562" xr:uid="{00000000-0005-0000-0000-00000E420000}"/>
    <cellStyle name="Normal 13 7 2 2 2" xfId="17886" xr:uid="{00000000-0005-0000-0000-00000F420000}"/>
    <cellStyle name="Normal 13 7 2 2 3" xfId="27209" xr:uid="{00000000-0005-0000-0000-000010420000}"/>
    <cellStyle name="Normal 13 7 2 3" xfId="13219" xr:uid="{00000000-0005-0000-0000-000011420000}"/>
    <cellStyle name="Normal 13 7 2 4" xfId="22543" xr:uid="{00000000-0005-0000-0000-000012420000}"/>
    <cellStyle name="Normal 13 7 3" xfId="5594" xr:uid="{00000000-0005-0000-0000-000013420000}"/>
    <cellStyle name="Normal 13 7 3 2" xfId="14918" xr:uid="{00000000-0005-0000-0000-000014420000}"/>
    <cellStyle name="Normal 13 7 3 3" xfId="24241" xr:uid="{00000000-0005-0000-0000-000015420000}"/>
    <cellStyle name="Normal 13 7 4" xfId="11664" xr:uid="{00000000-0005-0000-0000-000016420000}"/>
    <cellStyle name="Normal 13 7 5" xfId="20990" xr:uid="{00000000-0005-0000-0000-000017420000}"/>
    <cellStyle name="Normal 13 8" xfId="2161" xr:uid="{00000000-0005-0000-0000-000018420000}"/>
    <cellStyle name="Normal 13 8 2" xfId="3886" xr:uid="{00000000-0005-0000-0000-000019420000}"/>
    <cellStyle name="Normal 13 8 2 2" xfId="8563" xr:uid="{00000000-0005-0000-0000-00001A420000}"/>
    <cellStyle name="Normal 13 8 2 2 2" xfId="17887" xr:uid="{00000000-0005-0000-0000-00001B420000}"/>
    <cellStyle name="Normal 13 8 2 2 3" xfId="27210" xr:uid="{00000000-0005-0000-0000-00001C420000}"/>
    <cellStyle name="Normal 13 8 2 3" xfId="13220" xr:uid="{00000000-0005-0000-0000-00001D420000}"/>
    <cellStyle name="Normal 13 8 2 4" xfId="22544" xr:uid="{00000000-0005-0000-0000-00001E420000}"/>
    <cellStyle name="Normal 13 8 3" xfId="5595" xr:uid="{00000000-0005-0000-0000-00001F420000}"/>
    <cellStyle name="Normal 13 8 3 2" xfId="14919" xr:uid="{00000000-0005-0000-0000-000020420000}"/>
    <cellStyle name="Normal 13 8 3 3" xfId="24242" xr:uid="{00000000-0005-0000-0000-000021420000}"/>
    <cellStyle name="Normal 13 8 4" xfId="11665" xr:uid="{00000000-0005-0000-0000-000022420000}"/>
    <cellStyle name="Normal 13 8 5" xfId="20991" xr:uid="{00000000-0005-0000-0000-000023420000}"/>
    <cellStyle name="Normal 13 9" xfId="2162" xr:uid="{00000000-0005-0000-0000-000024420000}"/>
    <cellStyle name="Normal 13 9 2" xfId="3887" xr:uid="{00000000-0005-0000-0000-000025420000}"/>
    <cellStyle name="Normal 13 9 2 2" xfId="8564" xr:uid="{00000000-0005-0000-0000-000026420000}"/>
    <cellStyle name="Normal 13 9 2 2 2" xfId="17888" xr:uid="{00000000-0005-0000-0000-000027420000}"/>
    <cellStyle name="Normal 13 9 2 2 3" xfId="27211" xr:uid="{00000000-0005-0000-0000-000028420000}"/>
    <cellStyle name="Normal 13 9 2 3" xfId="13221" xr:uid="{00000000-0005-0000-0000-000029420000}"/>
    <cellStyle name="Normal 13 9 2 4" xfId="22545" xr:uid="{00000000-0005-0000-0000-00002A420000}"/>
    <cellStyle name="Normal 13 9 3" xfId="5596" xr:uid="{00000000-0005-0000-0000-00002B420000}"/>
    <cellStyle name="Normal 13 9 3 2" xfId="14920" xr:uid="{00000000-0005-0000-0000-00002C420000}"/>
    <cellStyle name="Normal 13 9 3 3" xfId="24243" xr:uid="{00000000-0005-0000-0000-00002D420000}"/>
    <cellStyle name="Normal 13 9 4" xfId="11666" xr:uid="{00000000-0005-0000-0000-00002E420000}"/>
    <cellStyle name="Normal 13 9 5" xfId="20992" xr:uid="{00000000-0005-0000-0000-00002F420000}"/>
    <cellStyle name="Normal 14" xfId="1116" xr:uid="{00000000-0005-0000-0000-000030420000}"/>
    <cellStyle name="Normal 14 10" xfId="1250" xr:uid="{00000000-0005-0000-0000-000031420000}"/>
    <cellStyle name="Normal 14 11" xfId="10715" xr:uid="{00000000-0005-0000-0000-000032420000}"/>
    <cellStyle name="Normal 14 12" xfId="20039" xr:uid="{00000000-0005-0000-0000-000033420000}"/>
    <cellStyle name="Normal 14 13" xfId="28588" xr:uid="{00000000-0005-0000-0000-000034420000}"/>
    <cellStyle name="Normal 14 2" xfId="2164" xr:uid="{00000000-0005-0000-0000-000035420000}"/>
    <cellStyle name="Normal 14 2 2" xfId="2165" xr:uid="{00000000-0005-0000-0000-000036420000}"/>
    <cellStyle name="Normal 14 2 2 2" xfId="2166" xr:uid="{00000000-0005-0000-0000-000037420000}"/>
    <cellStyle name="Normal 14 2 2 2 2" xfId="3891" xr:uid="{00000000-0005-0000-0000-000038420000}"/>
    <cellStyle name="Normal 14 2 2 2 2 2" xfId="8568" xr:uid="{00000000-0005-0000-0000-000039420000}"/>
    <cellStyle name="Normal 14 2 2 2 2 2 2" xfId="17892" xr:uid="{00000000-0005-0000-0000-00003A420000}"/>
    <cellStyle name="Normal 14 2 2 2 2 2 3" xfId="27215" xr:uid="{00000000-0005-0000-0000-00003B420000}"/>
    <cellStyle name="Normal 14 2 2 2 2 3" xfId="13225" xr:uid="{00000000-0005-0000-0000-00003C420000}"/>
    <cellStyle name="Normal 14 2 2 2 2 4" xfId="22549" xr:uid="{00000000-0005-0000-0000-00003D420000}"/>
    <cellStyle name="Normal 14 2 2 2 3" xfId="5600" xr:uid="{00000000-0005-0000-0000-00003E420000}"/>
    <cellStyle name="Normal 14 2 2 2 3 2" xfId="14924" xr:uid="{00000000-0005-0000-0000-00003F420000}"/>
    <cellStyle name="Normal 14 2 2 2 3 3" xfId="24247" xr:uid="{00000000-0005-0000-0000-000040420000}"/>
    <cellStyle name="Normal 14 2 2 2 4" xfId="11670" xr:uid="{00000000-0005-0000-0000-000041420000}"/>
    <cellStyle name="Normal 14 2 2 2 5" xfId="20996" xr:uid="{00000000-0005-0000-0000-000042420000}"/>
    <cellStyle name="Normal 14 2 2 3" xfId="3890" xr:uid="{00000000-0005-0000-0000-000043420000}"/>
    <cellStyle name="Normal 14 2 2 3 2" xfId="8567" xr:uid="{00000000-0005-0000-0000-000044420000}"/>
    <cellStyle name="Normal 14 2 2 3 2 2" xfId="17891" xr:uid="{00000000-0005-0000-0000-000045420000}"/>
    <cellStyle name="Normal 14 2 2 3 2 3" xfId="27214" xr:uid="{00000000-0005-0000-0000-000046420000}"/>
    <cellStyle name="Normal 14 2 2 3 3" xfId="13224" xr:uid="{00000000-0005-0000-0000-000047420000}"/>
    <cellStyle name="Normal 14 2 2 3 4" xfId="22548" xr:uid="{00000000-0005-0000-0000-000048420000}"/>
    <cellStyle name="Normal 14 2 2 4" xfId="5599" xr:uid="{00000000-0005-0000-0000-000049420000}"/>
    <cellStyle name="Normal 14 2 2 4 2" xfId="14923" xr:uid="{00000000-0005-0000-0000-00004A420000}"/>
    <cellStyle name="Normal 14 2 2 4 3" xfId="24246" xr:uid="{00000000-0005-0000-0000-00004B420000}"/>
    <cellStyle name="Normal 14 2 2 5" xfId="11669" xr:uid="{00000000-0005-0000-0000-00004C420000}"/>
    <cellStyle name="Normal 14 2 2 6" xfId="20995" xr:uid="{00000000-0005-0000-0000-00004D420000}"/>
    <cellStyle name="Normal 14 2 2 7" xfId="28875" xr:uid="{00000000-0005-0000-0000-00004E420000}"/>
    <cellStyle name="Normal 14 2 3" xfId="2167" xr:uid="{00000000-0005-0000-0000-00004F420000}"/>
    <cellStyle name="Normal 14 2 3 2" xfId="3892" xr:uid="{00000000-0005-0000-0000-000050420000}"/>
    <cellStyle name="Normal 14 2 3 2 2" xfId="8569" xr:uid="{00000000-0005-0000-0000-000051420000}"/>
    <cellStyle name="Normal 14 2 3 2 2 2" xfId="17893" xr:uid="{00000000-0005-0000-0000-000052420000}"/>
    <cellStyle name="Normal 14 2 3 2 2 3" xfId="27216" xr:uid="{00000000-0005-0000-0000-000053420000}"/>
    <cellStyle name="Normal 14 2 3 2 3" xfId="13226" xr:uid="{00000000-0005-0000-0000-000054420000}"/>
    <cellStyle name="Normal 14 2 3 2 4" xfId="22550" xr:uid="{00000000-0005-0000-0000-000055420000}"/>
    <cellStyle name="Normal 14 2 3 3" xfId="5601" xr:uid="{00000000-0005-0000-0000-000056420000}"/>
    <cellStyle name="Normal 14 2 3 3 2" xfId="14925" xr:uid="{00000000-0005-0000-0000-000057420000}"/>
    <cellStyle name="Normal 14 2 3 3 3" xfId="24248" xr:uid="{00000000-0005-0000-0000-000058420000}"/>
    <cellStyle name="Normal 14 2 3 4" xfId="11671" xr:uid="{00000000-0005-0000-0000-000059420000}"/>
    <cellStyle name="Normal 14 2 3 5" xfId="20997" xr:uid="{00000000-0005-0000-0000-00005A420000}"/>
    <cellStyle name="Normal 14 2 3 6" xfId="28792" xr:uid="{00000000-0005-0000-0000-00005B420000}"/>
    <cellStyle name="Normal 14 2 4" xfId="3889" xr:uid="{00000000-0005-0000-0000-00005C420000}"/>
    <cellStyle name="Normal 14 2 4 2" xfId="8566" xr:uid="{00000000-0005-0000-0000-00005D420000}"/>
    <cellStyle name="Normal 14 2 4 2 2" xfId="17890" xr:uid="{00000000-0005-0000-0000-00005E420000}"/>
    <cellStyle name="Normal 14 2 4 2 3" xfId="27213" xr:uid="{00000000-0005-0000-0000-00005F420000}"/>
    <cellStyle name="Normal 14 2 4 3" xfId="13223" xr:uid="{00000000-0005-0000-0000-000060420000}"/>
    <cellStyle name="Normal 14 2 4 4" xfId="22547" xr:uid="{00000000-0005-0000-0000-000061420000}"/>
    <cellStyle name="Normal 14 2 5" xfId="5598" xr:uid="{00000000-0005-0000-0000-000062420000}"/>
    <cellStyle name="Normal 14 2 5 2" xfId="14922" xr:uid="{00000000-0005-0000-0000-000063420000}"/>
    <cellStyle name="Normal 14 2 5 3" xfId="24245" xr:uid="{00000000-0005-0000-0000-000064420000}"/>
    <cellStyle name="Normal 14 2 6" xfId="11668" xr:uid="{00000000-0005-0000-0000-000065420000}"/>
    <cellStyle name="Normal 14 2 7" xfId="20994" xr:uid="{00000000-0005-0000-0000-000066420000}"/>
    <cellStyle name="Normal 14 2 8" xfId="28732" xr:uid="{00000000-0005-0000-0000-000067420000}"/>
    <cellStyle name="Normal 14 3" xfId="2168" xr:uid="{00000000-0005-0000-0000-000068420000}"/>
    <cellStyle name="Normal 14 3 2" xfId="2169" xr:uid="{00000000-0005-0000-0000-000069420000}"/>
    <cellStyle name="Normal 14 3 2 2" xfId="2170" xr:uid="{00000000-0005-0000-0000-00006A420000}"/>
    <cellStyle name="Normal 14 3 2 2 2" xfId="3895" xr:uid="{00000000-0005-0000-0000-00006B420000}"/>
    <cellStyle name="Normal 14 3 2 2 2 2" xfId="8572" xr:uid="{00000000-0005-0000-0000-00006C420000}"/>
    <cellStyle name="Normal 14 3 2 2 2 2 2" xfId="17896" xr:uid="{00000000-0005-0000-0000-00006D420000}"/>
    <cellStyle name="Normal 14 3 2 2 2 2 3" xfId="27219" xr:uid="{00000000-0005-0000-0000-00006E420000}"/>
    <cellStyle name="Normal 14 3 2 2 2 3" xfId="13229" xr:uid="{00000000-0005-0000-0000-00006F420000}"/>
    <cellStyle name="Normal 14 3 2 2 2 4" xfId="22553" xr:uid="{00000000-0005-0000-0000-000070420000}"/>
    <cellStyle name="Normal 14 3 2 2 3" xfId="5604" xr:uid="{00000000-0005-0000-0000-000071420000}"/>
    <cellStyle name="Normal 14 3 2 2 3 2" xfId="14928" xr:uid="{00000000-0005-0000-0000-000072420000}"/>
    <cellStyle name="Normal 14 3 2 2 3 3" xfId="24251" xr:uid="{00000000-0005-0000-0000-000073420000}"/>
    <cellStyle name="Normal 14 3 2 2 4" xfId="11674" xr:uid="{00000000-0005-0000-0000-000074420000}"/>
    <cellStyle name="Normal 14 3 2 2 5" xfId="21000" xr:uid="{00000000-0005-0000-0000-000075420000}"/>
    <cellStyle name="Normal 14 3 2 3" xfId="3894" xr:uid="{00000000-0005-0000-0000-000076420000}"/>
    <cellStyle name="Normal 14 3 2 3 2" xfId="8571" xr:uid="{00000000-0005-0000-0000-000077420000}"/>
    <cellStyle name="Normal 14 3 2 3 2 2" xfId="17895" xr:uid="{00000000-0005-0000-0000-000078420000}"/>
    <cellStyle name="Normal 14 3 2 3 2 3" xfId="27218" xr:uid="{00000000-0005-0000-0000-000079420000}"/>
    <cellStyle name="Normal 14 3 2 3 3" xfId="13228" xr:uid="{00000000-0005-0000-0000-00007A420000}"/>
    <cellStyle name="Normal 14 3 2 3 4" xfId="22552" xr:uid="{00000000-0005-0000-0000-00007B420000}"/>
    <cellStyle name="Normal 14 3 2 4" xfId="5603" xr:uid="{00000000-0005-0000-0000-00007C420000}"/>
    <cellStyle name="Normal 14 3 2 4 2" xfId="14927" xr:uid="{00000000-0005-0000-0000-00007D420000}"/>
    <cellStyle name="Normal 14 3 2 4 3" xfId="24250" xr:uid="{00000000-0005-0000-0000-00007E420000}"/>
    <cellStyle name="Normal 14 3 2 5" xfId="11673" xr:uid="{00000000-0005-0000-0000-00007F420000}"/>
    <cellStyle name="Normal 14 3 2 6" xfId="20999" xr:uid="{00000000-0005-0000-0000-000080420000}"/>
    <cellStyle name="Normal 14 3 3" xfId="2171" xr:uid="{00000000-0005-0000-0000-000081420000}"/>
    <cellStyle name="Normal 14 3 3 2" xfId="3896" xr:uid="{00000000-0005-0000-0000-000082420000}"/>
    <cellStyle name="Normal 14 3 3 2 2" xfId="8573" xr:uid="{00000000-0005-0000-0000-000083420000}"/>
    <cellStyle name="Normal 14 3 3 2 2 2" xfId="17897" xr:uid="{00000000-0005-0000-0000-000084420000}"/>
    <cellStyle name="Normal 14 3 3 2 2 3" xfId="27220" xr:uid="{00000000-0005-0000-0000-000085420000}"/>
    <cellStyle name="Normal 14 3 3 2 3" xfId="13230" xr:uid="{00000000-0005-0000-0000-000086420000}"/>
    <cellStyle name="Normal 14 3 3 2 4" xfId="22554" xr:uid="{00000000-0005-0000-0000-000087420000}"/>
    <cellStyle name="Normal 14 3 3 3" xfId="5605" xr:uid="{00000000-0005-0000-0000-000088420000}"/>
    <cellStyle name="Normal 14 3 3 3 2" xfId="14929" xr:uid="{00000000-0005-0000-0000-000089420000}"/>
    <cellStyle name="Normal 14 3 3 3 3" xfId="24252" xr:uid="{00000000-0005-0000-0000-00008A420000}"/>
    <cellStyle name="Normal 14 3 3 4" xfId="11675" xr:uid="{00000000-0005-0000-0000-00008B420000}"/>
    <cellStyle name="Normal 14 3 3 5" xfId="21001" xr:uid="{00000000-0005-0000-0000-00008C420000}"/>
    <cellStyle name="Normal 14 3 4" xfId="3893" xr:uid="{00000000-0005-0000-0000-00008D420000}"/>
    <cellStyle name="Normal 14 3 4 2" xfId="8570" xr:uid="{00000000-0005-0000-0000-00008E420000}"/>
    <cellStyle name="Normal 14 3 4 2 2" xfId="17894" xr:uid="{00000000-0005-0000-0000-00008F420000}"/>
    <cellStyle name="Normal 14 3 4 2 3" xfId="27217" xr:uid="{00000000-0005-0000-0000-000090420000}"/>
    <cellStyle name="Normal 14 3 4 3" xfId="13227" xr:uid="{00000000-0005-0000-0000-000091420000}"/>
    <cellStyle name="Normal 14 3 4 4" xfId="22551" xr:uid="{00000000-0005-0000-0000-000092420000}"/>
    <cellStyle name="Normal 14 3 5" xfId="5602" xr:uid="{00000000-0005-0000-0000-000093420000}"/>
    <cellStyle name="Normal 14 3 5 2" xfId="14926" xr:uid="{00000000-0005-0000-0000-000094420000}"/>
    <cellStyle name="Normal 14 3 5 3" xfId="24249" xr:uid="{00000000-0005-0000-0000-000095420000}"/>
    <cellStyle name="Normal 14 3 6" xfId="11672" xr:uid="{00000000-0005-0000-0000-000096420000}"/>
    <cellStyle name="Normal 14 3 7" xfId="20998" xr:uid="{00000000-0005-0000-0000-000097420000}"/>
    <cellStyle name="Normal 14 3 8" xfId="28864" xr:uid="{00000000-0005-0000-0000-000098420000}"/>
    <cellStyle name="Normal 14 4" xfId="2172" xr:uid="{00000000-0005-0000-0000-000099420000}"/>
    <cellStyle name="Normal 14 4 2" xfId="2173" xr:uid="{00000000-0005-0000-0000-00009A420000}"/>
    <cellStyle name="Normal 14 4 2 2" xfId="3898" xr:uid="{00000000-0005-0000-0000-00009B420000}"/>
    <cellStyle name="Normal 14 4 2 2 2" xfId="8575" xr:uid="{00000000-0005-0000-0000-00009C420000}"/>
    <cellStyle name="Normal 14 4 2 2 2 2" xfId="17899" xr:uid="{00000000-0005-0000-0000-00009D420000}"/>
    <cellStyle name="Normal 14 4 2 2 2 3" xfId="27222" xr:uid="{00000000-0005-0000-0000-00009E420000}"/>
    <cellStyle name="Normal 14 4 2 2 3" xfId="13232" xr:uid="{00000000-0005-0000-0000-00009F420000}"/>
    <cellStyle name="Normal 14 4 2 2 4" xfId="22556" xr:uid="{00000000-0005-0000-0000-0000A0420000}"/>
    <cellStyle name="Normal 14 4 2 3" xfId="5607" xr:uid="{00000000-0005-0000-0000-0000A1420000}"/>
    <cellStyle name="Normal 14 4 2 3 2" xfId="14931" xr:uid="{00000000-0005-0000-0000-0000A2420000}"/>
    <cellStyle name="Normal 14 4 2 3 3" xfId="24254" xr:uid="{00000000-0005-0000-0000-0000A3420000}"/>
    <cellStyle name="Normal 14 4 2 4" xfId="11677" xr:uid="{00000000-0005-0000-0000-0000A4420000}"/>
    <cellStyle name="Normal 14 4 2 5" xfId="21003" xr:uid="{00000000-0005-0000-0000-0000A5420000}"/>
    <cellStyle name="Normal 14 4 3" xfId="3897" xr:uid="{00000000-0005-0000-0000-0000A6420000}"/>
    <cellStyle name="Normal 14 4 3 2" xfId="8574" xr:uid="{00000000-0005-0000-0000-0000A7420000}"/>
    <cellStyle name="Normal 14 4 3 2 2" xfId="17898" xr:uid="{00000000-0005-0000-0000-0000A8420000}"/>
    <cellStyle name="Normal 14 4 3 2 3" xfId="27221" xr:uid="{00000000-0005-0000-0000-0000A9420000}"/>
    <cellStyle name="Normal 14 4 3 3" xfId="13231" xr:uid="{00000000-0005-0000-0000-0000AA420000}"/>
    <cellStyle name="Normal 14 4 3 4" xfId="22555" xr:uid="{00000000-0005-0000-0000-0000AB420000}"/>
    <cellStyle name="Normal 14 4 4" xfId="5606" xr:uid="{00000000-0005-0000-0000-0000AC420000}"/>
    <cellStyle name="Normal 14 4 4 2" xfId="14930" xr:uid="{00000000-0005-0000-0000-0000AD420000}"/>
    <cellStyle name="Normal 14 4 4 3" xfId="24253" xr:uid="{00000000-0005-0000-0000-0000AE420000}"/>
    <cellStyle name="Normal 14 4 5" xfId="11676" xr:uid="{00000000-0005-0000-0000-0000AF420000}"/>
    <cellStyle name="Normal 14 4 6" xfId="21002" xr:uid="{00000000-0005-0000-0000-0000B0420000}"/>
    <cellStyle name="Normal 14 4 7" xfId="28789" xr:uid="{00000000-0005-0000-0000-0000B1420000}"/>
    <cellStyle name="Normal 14 5" xfId="2174" xr:uid="{00000000-0005-0000-0000-0000B2420000}"/>
    <cellStyle name="Normal 14 5 2" xfId="3899" xr:uid="{00000000-0005-0000-0000-0000B3420000}"/>
    <cellStyle name="Normal 14 5 2 2" xfId="8576" xr:uid="{00000000-0005-0000-0000-0000B4420000}"/>
    <cellStyle name="Normal 14 5 2 2 2" xfId="17900" xr:uid="{00000000-0005-0000-0000-0000B5420000}"/>
    <cellStyle name="Normal 14 5 2 2 3" xfId="27223" xr:uid="{00000000-0005-0000-0000-0000B6420000}"/>
    <cellStyle name="Normal 14 5 2 3" xfId="13233" xr:uid="{00000000-0005-0000-0000-0000B7420000}"/>
    <cellStyle name="Normal 14 5 2 4" xfId="22557" xr:uid="{00000000-0005-0000-0000-0000B8420000}"/>
    <cellStyle name="Normal 14 5 3" xfId="5608" xr:uid="{00000000-0005-0000-0000-0000B9420000}"/>
    <cellStyle name="Normal 14 5 3 2" xfId="14932" xr:uid="{00000000-0005-0000-0000-0000BA420000}"/>
    <cellStyle name="Normal 14 5 3 3" xfId="24255" xr:uid="{00000000-0005-0000-0000-0000BB420000}"/>
    <cellStyle name="Normal 14 5 4" xfId="11678" xr:uid="{00000000-0005-0000-0000-0000BC420000}"/>
    <cellStyle name="Normal 14 5 5" xfId="21004" xr:uid="{00000000-0005-0000-0000-0000BD420000}"/>
    <cellStyle name="Normal 14 6" xfId="2175" xr:uid="{00000000-0005-0000-0000-0000BE420000}"/>
    <cellStyle name="Normal 14 6 2" xfId="3900" xr:uid="{00000000-0005-0000-0000-0000BF420000}"/>
    <cellStyle name="Normal 14 6 2 2" xfId="8577" xr:uid="{00000000-0005-0000-0000-0000C0420000}"/>
    <cellStyle name="Normal 14 6 2 2 2" xfId="17901" xr:uid="{00000000-0005-0000-0000-0000C1420000}"/>
    <cellStyle name="Normal 14 6 2 2 3" xfId="27224" xr:uid="{00000000-0005-0000-0000-0000C2420000}"/>
    <cellStyle name="Normal 14 6 2 3" xfId="13234" xr:uid="{00000000-0005-0000-0000-0000C3420000}"/>
    <cellStyle name="Normal 14 6 2 4" xfId="22558" xr:uid="{00000000-0005-0000-0000-0000C4420000}"/>
    <cellStyle name="Normal 14 6 3" xfId="5609" xr:uid="{00000000-0005-0000-0000-0000C5420000}"/>
    <cellStyle name="Normal 14 6 3 2" xfId="14933" xr:uid="{00000000-0005-0000-0000-0000C6420000}"/>
    <cellStyle name="Normal 14 6 3 3" xfId="24256" xr:uid="{00000000-0005-0000-0000-0000C7420000}"/>
    <cellStyle name="Normal 14 6 4" xfId="11679" xr:uid="{00000000-0005-0000-0000-0000C8420000}"/>
    <cellStyle name="Normal 14 6 5" xfId="21005" xr:uid="{00000000-0005-0000-0000-0000C9420000}"/>
    <cellStyle name="Normal 14 7" xfId="2176" xr:uid="{00000000-0005-0000-0000-0000CA420000}"/>
    <cellStyle name="Normal 14 7 2" xfId="3901" xr:uid="{00000000-0005-0000-0000-0000CB420000}"/>
    <cellStyle name="Normal 14 7 2 2" xfId="8578" xr:uid="{00000000-0005-0000-0000-0000CC420000}"/>
    <cellStyle name="Normal 14 7 2 2 2" xfId="17902" xr:uid="{00000000-0005-0000-0000-0000CD420000}"/>
    <cellStyle name="Normal 14 7 2 2 3" xfId="27225" xr:uid="{00000000-0005-0000-0000-0000CE420000}"/>
    <cellStyle name="Normal 14 7 2 3" xfId="13235" xr:uid="{00000000-0005-0000-0000-0000CF420000}"/>
    <cellStyle name="Normal 14 7 2 4" xfId="22559" xr:uid="{00000000-0005-0000-0000-0000D0420000}"/>
    <cellStyle name="Normal 14 7 3" xfId="5610" xr:uid="{00000000-0005-0000-0000-0000D1420000}"/>
    <cellStyle name="Normal 14 7 3 2" xfId="14934" xr:uid="{00000000-0005-0000-0000-0000D2420000}"/>
    <cellStyle name="Normal 14 7 3 3" xfId="24257" xr:uid="{00000000-0005-0000-0000-0000D3420000}"/>
    <cellStyle name="Normal 14 7 4" xfId="11680" xr:uid="{00000000-0005-0000-0000-0000D4420000}"/>
    <cellStyle name="Normal 14 7 5" xfId="21006" xr:uid="{00000000-0005-0000-0000-0000D5420000}"/>
    <cellStyle name="Normal 14 8" xfId="2163" xr:uid="{00000000-0005-0000-0000-0000D6420000}"/>
    <cellStyle name="Normal 14 8 2" xfId="3888" xr:uid="{00000000-0005-0000-0000-0000D7420000}"/>
    <cellStyle name="Normal 14 8 2 2" xfId="8565" xr:uid="{00000000-0005-0000-0000-0000D8420000}"/>
    <cellStyle name="Normal 14 8 2 2 2" xfId="17889" xr:uid="{00000000-0005-0000-0000-0000D9420000}"/>
    <cellStyle name="Normal 14 8 2 2 3" xfId="27212" xr:uid="{00000000-0005-0000-0000-0000DA420000}"/>
    <cellStyle name="Normal 14 8 2 3" xfId="13222" xr:uid="{00000000-0005-0000-0000-0000DB420000}"/>
    <cellStyle name="Normal 14 8 2 4" xfId="22546" xr:uid="{00000000-0005-0000-0000-0000DC420000}"/>
    <cellStyle name="Normal 14 8 3" xfId="5597" xr:uid="{00000000-0005-0000-0000-0000DD420000}"/>
    <cellStyle name="Normal 14 8 3 2" xfId="14921" xr:uid="{00000000-0005-0000-0000-0000DE420000}"/>
    <cellStyle name="Normal 14 8 3 3" xfId="24244" xr:uid="{00000000-0005-0000-0000-0000DF420000}"/>
    <cellStyle name="Normal 14 8 4" xfId="11667" xr:uid="{00000000-0005-0000-0000-0000E0420000}"/>
    <cellStyle name="Normal 14 8 5" xfId="20993" xr:uid="{00000000-0005-0000-0000-0000E1420000}"/>
    <cellStyle name="Normal 14 9" xfId="2909" xr:uid="{00000000-0005-0000-0000-0000E2420000}"/>
    <cellStyle name="Normal 15" xfId="1251" xr:uid="{00000000-0005-0000-0000-0000E3420000}"/>
    <cellStyle name="Normal 15 10" xfId="2178" xr:uid="{00000000-0005-0000-0000-0000E4420000}"/>
    <cellStyle name="Normal 15 10 2" xfId="3903" xr:uid="{00000000-0005-0000-0000-0000E5420000}"/>
    <cellStyle name="Normal 15 10 2 2" xfId="8580" xr:uid="{00000000-0005-0000-0000-0000E6420000}"/>
    <cellStyle name="Normal 15 10 2 2 2" xfId="17904" xr:uid="{00000000-0005-0000-0000-0000E7420000}"/>
    <cellStyle name="Normal 15 10 2 2 3" xfId="27227" xr:uid="{00000000-0005-0000-0000-0000E8420000}"/>
    <cellStyle name="Normal 15 10 2 3" xfId="13237" xr:uid="{00000000-0005-0000-0000-0000E9420000}"/>
    <cellStyle name="Normal 15 10 2 4" xfId="22561" xr:uid="{00000000-0005-0000-0000-0000EA420000}"/>
    <cellStyle name="Normal 15 10 3" xfId="5612" xr:uid="{00000000-0005-0000-0000-0000EB420000}"/>
    <cellStyle name="Normal 15 10 3 2" xfId="14936" xr:uid="{00000000-0005-0000-0000-0000EC420000}"/>
    <cellStyle name="Normal 15 10 3 3" xfId="24259" xr:uid="{00000000-0005-0000-0000-0000ED420000}"/>
    <cellStyle name="Normal 15 10 4" xfId="11682" xr:uid="{00000000-0005-0000-0000-0000EE420000}"/>
    <cellStyle name="Normal 15 10 5" xfId="21008" xr:uid="{00000000-0005-0000-0000-0000EF420000}"/>
    <cellStyle name="Normal 15 11" xfId="2177" xr:uid="{00000000-0005-0000-0000-0000F0420000}"/>
    <cellStyle name="Normal 15 11 2" xfId="3902" xr:uid="{00000000-0005-0000-0000-0000F1420000}"/>
    <cellStyle name="Normal 15 11 2 2" xfId="8579" xr:uid="{00000000-0005-0000-0000-0000F2420000}"/>
    <cellStyle name="Normal 15 11 2 2 2" xfId="17903" xr:uid="{00000000-0005-0000-0000-0000F3420000}"/>
    <cellStyle name="Normal 15 11 2 2 3" xfId="27226" xr:uid="{00000000-0005-0000-0000-0000F4420000}"/>
    <cellStyle name="Normal 15 11 2 3" xfId="13236" xr:uid="{00000000-0005-0000-0000-0000F5420000}"/>
    <cellStyle name="Normal 15 11 2 4" xfId="22560" xr:uid="{00000000-0005-0000-0000-0000F6420000}"/>
    <cellStyle name="Normal 15 11 3" xfId="5611" xr:uid="{00000000-0005-0000-0000-0000F7420000}"/>
    <cellStyle name="Normal 15 11 3 2" xfId="14935" xr:uid="{00000000-0005-0000-0000-0000F8420000}"/>
    <cellStyle name="Normal 15 11 3 3" xfId="24258" xr:uid="{00000000-0005-0000-0000-0000F9420000}"/>
    <cellStyle name="Normal 15 11 4" xfId="11681" xr:uid="{00000000-0005-0000-0000-0000FA420000}"/>
    <cellStyle name="Normal 15 11 5" xfId="21007" xr:uid="{00000000-0005-0000-0000-0000FB420000}"/>
    <cellStyle name="Normal 15 12" xfId="2910" xr:uid="{00000000-0005-0000-0000-0000FC420000}"/>
    <cellStyle name="Normal 15 13" xfId="3058" xr:uid="{00000000-0005-0000-0000-0000FD420000}"/>
    <cellStyle name="Normal 15 13 2" xfId="7737" xr:uid="{00000000-0005-0000-0000-0000FE420000}"/>
    <cellStyle name="Normal 15 13 2 2" xfId="17061" xr:uid="{00000000-0005-0000-0000-0000FF420000}"/>
    <cellStyle name="Normal 15 13 2 3" xfId="26384" xr:uid="{00000000-0005-0000-0000-000000430000}"/>
    <cellStyle name="Normal 15 13 3" xfId="12445" xr:uid="{00000000-0005-0000-0000-000001430000}"/>
    <cellStyle name="Normal 15 13 4" xfId="21771" xr:uid="{00000000-0005-0000-0000-000002430000}"/>
    <cellStyle name="Normal 15 14" xfId="4711" xr:uid="{00000000-0005-0000-0000-000003430000}"/>
    <cellStyle name="Normal 15 14 2" xfId="14035" xr:uid="{00000000-0005-0000-0000-000004430000}"/>
    <cellStyle name="Normal 15 14 3" xfId="23358" xr:uid="{00000000-0005-0000-0000-000005430000}"/>
    <cellStyle name="Normal 15 15" xfId="10839" xr:uid="{00000000-0005-0000-0000-000006430000}"/>
    <cellStyle name="Normal 15 16" xfId="20163" xr:uid="{00000000-0005-0000-0000-000007430000}"/>
    <cellStyle name="Normal 15 17" xfId="28739" xr:uid="{00000000-0005-0000-0000-000008430000}"/>
    <cellStyle name="Normal 15 2" xfId="1252" xr:uid="{00000000-0005-0000-0000-000009430000}"/>
    <cellStyle name="Normal 15 2 10" xfId="3059" xr:uid="{00000000-0005-0000-0000-00000A430000}"/>
    <cellStyle name="Normal 15 2 10 2" xfId="7738" xr:uid="{00000000-0005-0000-0000-00000B430000}"/>
    <cellStyle name="Normal 15 2 10 2 2" xfId="17062" xr:uid="{00000000-0005-0000-0000-00000C430000}"/>
    <cellStyle name="Normal 15 2 10 2 3" xfId="26385" xr:uid="{00000000-0005-0000-0000-00000D430000}"/>
    <cellStyle name="Normal 15 2 10 3" xfId="12446" xr:uid="{00000000-0005-0000-0000-00000E430000}"/>
    <cellStyle name="Normal 15 2 10 4" xfId="21772" xr:uid="{00000000-0005-0000-0000-00000F430000}"/>
    <cellStyle name="Normal 15 2 11" xfId="4712" xr:uid="{00000000-0005-0000-0000-000010430000}"/>
    <cellStyle name="Normal 15 2 11 2" xfId="14036" xr:uid="{00000000-0005-0000-0000-000011430000}"/>
    <cellStyle name="Normal 15 2 11 3" xfId="23359" xr:uid="{00000000-0005-0000-0000-000012430000}"/>
    <cellStyle name="Normal 15 2 12" xfId="10840" xr:uid="{00000000-0005-0000-0000-000013430000}"/>
    <cellStyle name="Normal 15 2 13" xfId="20164" xr:uid="{00000000-0005-0000-0000-000014430000}"/>
    <cellStyle name="Normal 15 2 14" xfId="28881" xr:uid="{00000000-0005-0000-0000-000015430000}"/>
    <cellStyle name="Normal 15 2 2" xfId="1253" xr:uid="{00000000-0005-0000-0000-000016430000}"/>
    <cellStyle name="Normal 15 2 2 2" xfId="1254" xr:uid="{00000000-0005-0000-0000-000017430000}"/>
    <cellStyle name="Normal 15 2 2 2 2" xfId="2182" xr:uid="{00000000-0005-0000-0000-000018430000}"/>
    <cellStyle name="Normal 15 2 2 2 2 2" xfId="2915" xr:uid="{00000000-0005-0000-0000-000019430000}"/>
    <cellStyle name="Normal 15 2 2 2 2 3" xfId="2914" xr:uid="{00000000-0005-0000-0000-00001A430000}"/>
    <cellStyle name="Normal 15 2 2 2 2 4" xfId="3907" xr:uid="{00000000-0005-0000-0000-00001B430000}"/>
    <cellStyle name="Normal 15 2 2 2 2 4 2" xfId="8584" xr:uid="{00000000-0005-0000-0000-00001C430000}"/>
    <cellStyle name="Normal 15 2 2 2 2 4 2 2" xfId="17908" xr:uid="{00000000-0005-0000-0000-00001D430000}"/>
    <cellStyle name="Normal 15 2 2 2 2 4 2 3" xfId="27231" xr:uid="{00000000-0005-0000-0000-00001E430000}"/>
    <cellStyle name="Normal 15 2 2 2 2 4 3" xfId="13241" xr:uid="{00000000-0005-0000-0000-00001F430000}"/>
    <cellStyle name="Normal 15 2 2 2 2 4 4" xfId="22565" xr:uid="{00000000-0005-0000-0000-000020430000}"/>
    <cellStyle name="Normal 15 2 2 2 2 5" xfId="5616" xr:uid="{00000000-0005-0000-0000-000021430000}"/>
    <cellStyle name="Normal 15 2 2 2 2 5 2" xfId="14940" xr:uid="{00000000-0005-0000-0000-000022430000}"/>
    <cellStyle name="Normal 15 2 2 2 2 5 3" xfId="24263" xr:uid="{00000000-0005-0000-0000-000023430000}"/>
    <cellStyle name="Normal 15 2 2 2 2 6" xfId="11686" xr:uid="{00000000-0005-0000-0000-000024430000}"/>
    <cellStyle name="Normal 15 2 2 2 2 7" xfId="21012" xr:uid="{00000000-0005-0000-0000-000025430000}"/>
    <cellStyle name="Normal 15 2 2 2 3" xfId="2181" xr:uid="{00000000-0005-0000-0000-000026430000}"/>
    <cellStyle name="Normal 15 2 2 2 3 2" xfId="3906" xr:uid="{00000000-0005-0000-0000-000027430000}"/>
    <cellStyle name="Normal 15 2 2 2 3 2 2" xfId="8583" xr:uid="{00000000-0005-0000-0000-000028430000}"/>
    <cellStyle name="Normal 15 2 2 2 3 2 2 2" xfId="17907" xr:uid="{00000000-0005-0000-0000-000029430000}"/>
    <cellStyle name="Normal 15 2 2 2 3 2 2 3" xfId="27230" xr:uid="{00000000-0005-0000-0000-00002A430000}"/>
    <cellStyle name="Normal 15 2 2 2 3 2 3" xfId="13240" xr:uid="{00000000-0005-0000-0000-00002B430000}"/>
    <cellStyle name="Normal 15 2 2 2 3 2 4" xfId="22564" xr:uid="{00000000-0005-0000-0000-00002C430000}"/>
    <cellStyle name="Normal 15 2 2 2 3 3" xfId="5615" xr:uid="{00000000-0005-0000-0000-00002D430000}"/>
    <cellStyle name="Normal 15 2 2 2 3 3 2" xfId="14939" xr:uid="{00000000-0005-0000-0000-00002E430000}"/>
    <cellStyle name="Normal 15 2 2 2 3 3 3" xfId="24262" xr:uid="{00000000-0005-0000-0000-00002F430000}"/>
    <cellStyle name="Normal 15 2 2 2 3 4" xfId="11685" xr:uid="{00000000-0005-0000-0000-000030430000}"/>
    <cellStyle name="Normal 15 2 2 2 3 5" xfId="21011" xr:uid="{00000000-0005-0000-0000-000031430000}"/>
    <cellStyle name="Normal 15 2 2 2 4" xfId="2913" xr:uid="{00000000-0005-0000-0000-000032430000}"/>
    <cellStyle name="Normal 15 2 2 2 5" xfId="3061" xr:uid="{00000000-0005-0000-0000-000033430000}"/>
    <cellStyle name="Normal 15 2 2 2 5 2" xfId="7740" xr:uid="{00000000-0005-0000-0000-000034430000}"/>
    <cellStyle name="Normal 15 2 2 2 5 2 2" xfId="17064" xr:uid="{00000000-0005-0000-0000-000035430000}"/>
    <cellStyle name="Normal 15 2 2 2 5 2 3" xfId="26387" xr:uid="{00000000-0005-0000-0000-000036430000}"/>
    <cellStyle name="Normal 15 2 2 2 5 3" xfId="12448" xr:uid="{00000000-0005-0000-0000-000037430000}"/>
    <cellStyle name="Normal 15 2 2 2 5 4" xfId="21774" xr:uid="{00000000-0005-0000-0000-000038430000}"/>
    <cellStyle name="Normal 15 2 2 2 6" xfId="4714" xr:uid="{00000000-0005-0000-0000-000039430000}"/>
    <cellStyle name="Normal 15 2 2 2 6 2" xfId="14038" xr:uid="{00000000-0005-0000-0000-00003A430000}"/>
    <cellStyle name="Normal 15 2 2 2 6 3" xfId="23361" xr:uid="{00000000-0005-0000-0000-00003B430000}"/>
    <cellStyle name="Normal 15 2 2 2 7" xfId="10842" xr:uid="{00000000-0005-0000-0000-00003C430000}"/>
    <cellStyle name="Normal 15 2 2 2 8" xfId="20166" xr:uid="{00000000-0005-0000-0000-00003D430000}"/>
    <cellStyle name="Normal 15 2 2 3" xfId="2183" xr:uid="{00000000-0005-0000-0000-00003E430000}"/>
    <cellStyle name="Normal 15 2 2 3 2" xfId="3908" xr:uid="{00000000-0005-0000-0000-00003F430000}"/>
    <cellStyle name="Normal 15 2 2 3 2 2" xfId="8585" xr:uid="{00000000-0005-0000-0000-000040430000}"/>
    <cellStyle name="Normal 15 2 2 3 2 2 2" xfId="17909" xr:uid="{00000000-0005-0000-0000-000041430000}"/>
    <cellStyle name="Normal 15 2 2 3 2 2 3" xfId="27232" xr:uid="{00000000-0005-0000-0000-000042430000}"/>
    <cellStyle name="Normal 15 2 2 3 2 3" xfId="13242" xr:uid="{00000000-0005-0000-0000-000043430000}"/>
    <cellStyle name="Normal 15 2 2 3 2 4" xfId="22566" xr:uid="{00000000-0005-0000-0000-000044430000}"/>
    <cellStyle name="Normal 15 2 2 3 3" xfId="5617" xr:uid="{00000000-0005-0000-0000-000045430000}"/>
    <cellStyle name="Normal 15 2 2 3 3 2" xfId="14941" xr:uid="{00000000-0005-0000-0000-000046430000}"/>
    <cellStyle name="Normal 15 2 2 3 3 3" xfId="24264" xr:uid="{00000000-0005-0000-0000-000047430000}"/>
    <cellStyle name="Normal 15 2 2 3 4" xfId="11687" xr:uid="{00000000-0005-0000-0000-000048430000}"/>
    <cellStyle name="Normal 15 2 2 3 5" xfId="21013" xr:uid="{00000000-0005-0000-0000-000049430000}"/>
    <cellStyle name="Normal 15 2 2 4" xfId="2180" xr:uid="{00000000-0005-0000-0000-00004A430000}"/>
    <cellStyle name="Normal 15 2 2 4 2" xfId="3905" xr:uid="{00000000-0005-0000-0000-00004B430000}"/>
    <cellStyle name="Normal 15 2 2 4 2 2" xfId="8582" xr:uid="{00000000-0005-0000-0000-00004C430000}"/>
    <cellStyle name="Normal 15 2 2 4 2 2 2" xfId="17906" xr:uid="{00000000-0005-0000-0000-00004D430000}"/>
    <cellStyle name="Normal 15 2 2 4 2 2 3" xfId="27229" xr:uid="{00000000-0005-0000-0000-00004E430000}"/>
    <cellStyle name="Normal 15 2 2 4 2 3" xfId="13239" xr:uid="{00000000-0005-0000-0000-00004F430000}"/>
    <cellStyle name="Normal 15 2 2 4 2 4" xfId="22563" xr:uid="{00000000-0005-0000-0000-000050430000}"/>
    <cellStyle name="Normal 15 2 2 4 3" xfId="5614" xr:uid="{00000000-0005-0000-0000-000051430000}"/>
    <cellStyle name="Normal 15 2 2 4 3 2" xfId="14938" xr:uid="{00000000-0005-0000-0000-000052430000}"/>
    <cellStyle name="Normal 15 2 2 4 3 3" xfId="24261" xr:uid="{00000000-0005-0000-0000-000053430000}"/>
    <cellStyle name="Normal 15 2 2 4 4" xfId="11684" xr:uid="{00000000-0005-0000-0000-000054430000}"/>
    <cellStyle name="Normal 15 2 2 4 5" xfId="21010" xr:uid="{00000000-0005-0000-0000-000055430000}"/>
    <cellStyle name="Normal 15 2 2 5" xfId="2912" xr:uid="{00000000-0005-0000-0000-000056430000}"/>
    <cellStyle name="Normal 15 2 2 6" xfId="3060" xr:uid="{00000000-0005-0000-0000-000057430000}"/>
    <cellStyle name="Normal 15 2 2 6 2" xfId="7739" xr:uid="{00000000-0005-0000-0000-000058430000}"/>
    <cellStyle name="Normal 15 2 2 6 2 2" xfId="17063" xr:uid="{00000000-0005-0000-0000-000059430000}"/>
    <cellStyle name="Normal 15 2 2 6 2 3" xfId="26386" xr:uid="{00000000-0005-0000-0000-00005A430000}"/>
    <cellStyle name="Normal 15 2 2 6 3" xfId="12447" xr:uid="{00000000-0005-0000-0000-00005B430000}"/>
    <cellStyle name="Normal 15 2 2 6 4" xfId="21773" xr:uid="{00000000-0005-0000-0000-00005C430000}"/>
    <cellStyle name="Normal 15 2 2 7" xfId="4713" xr:uid="{00000000-0005-0000-0000-00005D430000}"/>
    <cellStyle name="Normal 15 2 2 7 2" xfId="14037" xr:uid="{00000000-0005-0000-0000-00005E430000}"/>
    <cellStyle name="Normal 15 2 2 7 3" xfId="23360" xr:uid="{00000000-0005-0000-0000-00005F430000}"/>
    <cellStyle name="Normal 15 2 2 8" xfId="10841" xr:uid="{00000000-0005-0000-0000-000060430000}"/>
    <cellStyle name="Normal 15 2 2 9" xfId="20165" xr:uid="{00000000-0005-0000-0000-000061430000}"/>
    <cellStyle name="Normal 15 2 3" xfId="1255" xr:uid="{00000000-0005-0000-0000-000062430000}"/>
    <cellStyle name="Normal 15 2 3 2" xfId="2185" xr:uid="{00000000-0005-0000-0000-000063430000}"/>
    <cellStyle name="Normal 15 2 3 2 2" xfId="2186" xr:uid="{00000000-0005-0000-0000-000064430000}"/>
    <cellStyle name="Normal 15 2 3 2 2 2" xfId="3911" xr:uid="{00000000-0005-0000-0000-000065430000}"/>
    <cellStyle name="Normal 15 2 3 2 2 2 2" xfId="8588" xr:uid="{00000000-0005-0000-0000-000066430000}"/>
    <cellStyle name="Normal 15 2 3 2 2 2 2 2" xfId="17912" xr:uid="{00000000-0005-0000-0000-000067430000}"/>
    <cellStyle name="Normal 15 2 3 2 2 2 2 3" xfId="27235" xr:uid="{00000000-0005-0000-0000-000068430000}"/>
    <cellStyle name="Normal 15 2 3 2 2 2 3" xfId="13245" xr:uid="{00000000-0005-0000-0000-000069430000}"/>
    <cellStyle name="Normal 15 2 3 2 2 2 4" xfId="22569" xr:uid="{00000000-0005-0000-0000-00006A430000}"/>
    <cellStyle name="Normal 15 2 3 2 2 3" xfId="5620" xr:uid="{00000000-0005-0000-0000-00006B430000}"/>
    <cellStyle name="Normal 15 2 3 2 2 3 2" xfId="14944" xr:uid="{00000000-0005-0000-0000-00006C430000}"/>
    <cellStyle name="Normal 15 2 3 2 2 3 3" xfId="24267" xr:uid="{00000000-0005-0000-0000-00006D430000}"/>
    <cellStyle name="Normal 15 2 3 2 2 4" xfId="11690" xr:uid="{00000000-0005-0000-0000-00006E430000}"/>
    <cellStyle name="Normal 15 2 3 2 2 5" xfId="21016" xr:uid="{00000000-0005-0000-0000-00006F430000}"/>
    <cellStyle name="Normal 15 2 3 2 3" xfId="3910" xr:uid="{00000000-0005-0000-0000-000070430000}"/>
    <cellStyle name="Normal 15 2 3 2 3 2" xfId="8587" xr:uid="{00000000-0005-0000-0000-000071430000}"/>
    <cellStyle name="Normal 15 2 3 2 3 2 2" xfId="17911" xr:uid="{00000000-0005-0000-0000-000072430000}"/>
    <cellStyle name="Normal 15 2 3 2 3 2 3" xfId="27234" xr:uid="{00000000-0005-0000-0000-000073430000}"/>
    <cellStyle name="Normal 15 2 3 2 3 3" xfId="13244" xr:uid="{00000000-0005-0000-0000-000074430000}"/>
    <cellStyle name="Normal 15 2 3 2 3 4" xfId="22568" xr:uid="{00000000-0005-0000-0000-000075430000}"/>
    <cellStyle name="Normal 15 2 3 2 4" xfId="5619" xr:uid="{00000000-0005-0000-0000-000076430000}"/>
    <cellStyle name="Normal 15 2 3 2 4 2" xfId="14943" xr:uid="{00000000-0005-0000-0000-000077430000}"/>
    <cellStyle name="Normal 15 2 3 2 4 3" xfId="24266" xr:uid="{00000000-0005-0000-0000-000078430000}"/>
    <cellStyle name="Normal 15 2 3 2 5" xfId="11689" xr:uid="{00000000-0005-0000-0000-000079430000}"/>
    <cellStyle name="Normal 15 2 3 2 6" xfId="21015" xr:uid="{00000000-0005-0000-0000-00007A430000}"/>
    <cellStyle name="Normal 15 2 3 3" xfId="2187" xr:uid="{00000000-0005-0000-0000-00007B430000}"/>
    <cellStyle name="Normal 15 2 3 3 2" xfId="3912" xr:uid="{00000000-0005-0000-0000-00007C430000}"/>
    <cellStyle name="Normal 15 2 3 3 2 2" xfId="8589" xr:uid="{00000000-0005-0000-0000-00007D430000}"/>
    <cellStyle name="Normal 15 2 3 3 2 2 2" xfId="17913" xr:uid="{00000000-0005-0000-0000-00007E430000}"/>
    <cellStyle name="Normal 15 2 3 3 2 2 3" xfId="27236" xr:uid="{00000000-0005-0000-0000-00007F430000}"/>
    <cellStyle name="Normal 15 2 3 3 2 3" xfId="13246" xr:uid="{00000000-0005-0000-0000-000080430000}"/>
    <cellStyle name="Normal 15 2 3 3 2 4" xfId="22570" xr:uid="{00000000-0005-0000-0000-000081430000}"/>
    <cellStyle name="Normal 15 2 3 3 3" xfId="5621" xr:uid="{00000000-0005-0000-0000-000082430000}"/>
    <cellStyle name="Normal 15 2 3 3 3 2" xfId="14945" xr:uid="{00000000-0005-0000-0000-000083430000}"/>
    <cellStyle name="Normal 15 2 3 3 3 3" xfId="24268" xr:uid="{00000000-0005-0000-0000-000084430000}"/>
    <cellStyle name="Normal 15 2 3 3 4" xfId="11691" xr:uid="{00000000-0005-0000-0000-000085430000}"/>
    <cellStyle name="Normal 15 2 3 3 5" xfId="21017" xr:uid="{00000000-0005-0000-0000-000086430000}"/>
    <cellStyle name="Normal 15 2 3 4" xfId="2184" xr:uid="{00000000-0005-0000-0000-000087430000}"/>
    <cellStyle name="Normal 15 2 3 4 2" xfId="3909" xr:uid="{00000000-0005-0000-0000-000088430000}"/>
    <cellStyle name="Normal 15 2 3 4 2 2" xfId="8586" xr:uid="{00000000-0005-0000-0000-000089430000}"/>
    <cellStyle name="Normal 15 2 3 4 2 2 2" xfId="17910" xr:uid="{00000000-0005-0000-0000-00008A430000}"/>
    <cellStyle name="Normal 15 2 3 4 2 2 3" xfId="27233" xr:uid="{00000000-0005-0000-0000-00008B430000}"/>
    <cellStyle name="Normal 15 2 3 4 2 3" xfId="13243" xr:uid="{00000000-0005-0000-0000-00008C430000}"/>
    <cellStyle name="Normal 15 2 3 4 2 4" xfId="22567" xr:uid="{00000000-0005-0000-0000-00008D430000}"/>
    <cellStyle name="Normal 15 2 3 4 3" xfId="5618" xr:uid="{00000000-0005-0000-0000-00008E430000}"/>
    <cellStyle name="Normal 15 2 3 4 3 2" xfId="14942" xr:uid="{00000000-0005-0000-0000-00008F430000}"/>
    <cellStyle name="Normal 15 2 3 4 3 3" xfId="24265" xr:uid="{00000000-0005-0000-0000-000090430000}"/>
    <cellStyle name="Normal 15 2 3 4 4" xfId="11688" xr:uid="{00000000-0005-0000-0000-000091430000}"/>
    <cellStyle name="Normal 15 2 3 4 5" xfId="21014" xr:uid="{00000000-0005-0000-0000-000092430000}"/>
    <cellStyle name="Normal 15 2 3 5" xfId="3062" xr:uid="{00000000-0005-0000-0000-000093430000}"/>
    <cellStyle name="Normal 15 2 3 5 2" xfId="7741" xr:uid="{00000000-0005-0000-0000-000094430000}"/>
    <cellStyle name="Normal 15 2 3 5 2 2" xfId="17065" xr:uid="{00000000-0005-0000-0000-000095430000}"/>
    <cellStyle name="Normal 15 2 3 5 2 3" xfId="26388" xr:uid="{00000000-0005-0000-0000-000096430000}"/>
    <cellStyle name="Normal 15 2 3 5 3" xfId="12449" xr:uid="{00000000-0005-0000-0000-000097430000}"/>
    <cellStyle name="Normal 15 2 3 5 4" xfId="21775" xr:uid="{00000000-0005-0000-0000-000098430000}"/>
    <cellStyle name="Normal 15 2 3 6" xfId="4715" xr:uid="{00000000-0005-0000-0000-000099430000}"/>
    <cellStyle name="Normal 15 2 3 6 2" xfId="14039" xr:uid="{00000000-0005-0000-0000-00009A430000}"/>
    <cellStyle name="Normal 15 2 3 6 3" xfId="23362" xr:uid="{00000000-0005-0000-0000-00009B430000}"/>
    <cellStyle name="Normal 15 2 3 7" xfId="10843" xr:uid="{00000000-0005-0000-0000-00009C430000}"/>
    <cellStyle name="Normal 15 2 3 8" xfId="20167" xr:uid="{00000000-0005-0000-0000-00009D430000}"/>
    <cellStyle name="Normal 15 2 4" xfId="2188" xr:uid="{00000000-0005-0000-0000-00009E430000}"/>
    <cellStyle name="Normal 15 2 4 2" xfId="2189" xr:uid="{00000000-0005-0000-0000-00009F430000}"/>
    <cellStyle name="Normal 15 2 4 2 2" xfId="3914" xr:uid="{00000000-0005-0000-0000-0000A0430000}"/>
    <cellStyle name="Normal 15 2 4 2 2 2" xfId="8591" xr:uid="{00000000-0005-0000-0000-0000A1430000}"/>
    <cellStyle name="Normal 15 2 4 2 2 2 2" xfId="17915" xr:uid="{00000000-0005-0000-0000-0000A2430000}"/>
    <cellStyle name="Normal 15 2 4 2 2 2 3" xfId="27238" xr:uid="{00000000-0005-0000-0000-0000A3430000}"/>
    <cellStyle name="Normal 15 2 4 2 2 3" xfId="13248" xr:uid="{00000000-0005-0000-0000-0000A4430000}"/>
    <cellStyle name="Normal 15 2 4 2 2 4" xfId="22572" xr:uid="{00000000-0005-0000-0000-0000A5430000}"/>
    <cellStyle name="Normal 15 2 4 2 3" xfId="5623" xr:uid="{00000000-0005-0000-0000-0000A6430000}"/>
    <cellStyle name="Normal 15 2 4 2 3 2" xfId="14947" xr:uid="{00000000-0005-0000-0000-0000A7430000}"/>
    <cellStyle name="Normal 15 2 4 2 3 3" xfId="24270" xr:uid="{00000000-0005-0000-0000-0000A8430000}"/>
    <cellStyle name="Normal 15 2 4 2 4" xfId="11693" xr:uid="{00000000-0005-0000-0000-0000A9430000}"/>
    <cellStyle name="Normal 15 2 4 2 5" xfId="21019" xr:uid="{00000000-0005-0000-0000-0000AA430000}"/>
    <cellStyle name="Normal 15 2 4 3" xfId="3913" xr:uid="{00000000-0005-0000-0000-0000AB430000}"/>
    <cellStyle name="Normal 15 2 4 3 2" xfId="8590" xr:uid="{00000000-0005-0000-0000-0000AC430000}"/>
    <cellStyle name="Normal 15 2 4 3 2 2" xfId="17914" xr:uid="{00000000-0005-0000-0000-0000AD430000}"/>
    <cellStyle name="Normal 15 2 4 3 2 3" xfId="27237" xr:uid="{00000000-0005-0000-0000-0000AE430000}"/>
    <cellStyle name="Normal 15 2 4 3 3" xfId="13247" xr:uid="{00000000-0005-0000-0000-0000AF430000}"/>
    <cellStyle name="Normal 15 2 4 3 4" xfId="22571" xr:uid="{00000000-0005-0000-0000-0000B0430000}"/>
    <cellStyle name="Normal 15 2 4 4" xfId="5622" xr:uid="{00000000-0005-0000-0000-0000B1430000}"/>
    <cellStyle name="Normal 15 2 4 4 2" xfId="14946" xr:uid="{00000000-0005-0000-0000-0000B2430000}"/>
    <cellStyle name="Normal 15 2 4 4 3" xfId="24269" xr:uid="{00000000-0005-0000-0000-0000B3430000}"/>
    <cellStyle name="Normal 15 2 4 5" xfId="11692" xr:uid="{00000000-0005-0000-0000-0000B4430000}"/>
    <cellStyle name="Normal 15 2 4 6" xfId="21018" xr:uid="{00000000-0005-0000-0000-0000B5430000}"/>
    <cellStyle name="Normal 15 2 5" xfId="2190" xr:uid="{00000000-0005-0000-0000-0000B6430000}"/>
    <cellStyle name="Normal 15 2 5 2" xfId="3915" xr:uid="{00000000-0005-0000-0000-0000B7430000}"/>
    <cellStyle name="Normal 15 2 5 2 2" xfId="8592" xr:uid="{00000000-0005-0000-0000-0000B8430000}"/>
    <cellStyle name="Normal 15 2 5 2 2 2" xfId="17916" xr:uid="{00000000-0005-0000-0000-0000B9430000}"/>
    <cellStyle name="Normal 15 2 5 2 2 3" xfId="27239" xr:uid="{00000000-0005-0000-0000-0000BA430000}"/>
    <cellStyle name="Normal 15 2 5 2 3" xfId="13249" xr:uid="{00000000-0005-0000-0000-0000BB430000}"/>
    <cellStyle name="Normal 15 2 5 2 4" xfId="22573" xr:uid="{00000000-0005-0000-0000-0000BC430000}"/>
    <cellStyle name="Normal 15 2 5 3" xfId="5624" xr:uid="{00000000-0005-0000-0000-0000BD430000}"/>
    <cellStyle name="Normal 15 2 5 3 2" xfId="14948" xr:uid="{00000000-0005-0000-0000-0000BE430000}"/>
    <cellStyle name="Normal 15 2 5 3 3" xfId="24271" xr:uid="{00000000-0005-0000-0000-0000BF430000}"/>
    <cellStyle name="Normal 15 2 5 4" xfId="11694" xr:uid="{00000000-0005-0000-0000-0000C0430000}"/>
    <cellStyle name="Normal 15 2 5 5" xfId="21020" xr:uid="{00000000-0005-0000-0000-0000C1430000}"/>
    <cellStyle name="Normal 15 2 6" xfId="2191" xr:uid="{00000000-0005-0000-0000-0000C2430000}"/>
    <cellStyle name="Normal 15 2 6 2" xfId="3916" xr:uid="{00000000-0005-0000-0000-0000C3430000}"/>
    <cellStyle name="Normal 15 2 6 2 2" xfId="8593" xr:uid="{00000000-0005-0000-0000-0000C4430000}"/>
    <cellStyle name="Normal 15 2 6 2 2 2" xfId="17917" xr:uid="{00000000-0005-0000-0000-0000C5430000}"/>
    <cellStyle name="Normal 15 2 6 2 2 3" xfId="27240" xr:uid="{00000000-0005-0000-0000-0000C6430000}"/>
    <cellStyle name="Normal 15 2 6 2 3" xfId="13250" xr:uid="{00000000-0005-0000-0000-0000C7430000}"/>
    <cellStyle name="Normal 15 2 6 2 4" xfId="22574" xr:uid="{00000000-0005-0000-0000-0000C8430000}"/>
    <cellStyle name="Normal 15 2 6 3" xfId="5625" xr:uid="{00000000-0005-0000-0000-0000C9430000}"/>
    <cellStyle name="Normal 15 2 6 3 2" xfId="14949" xr:uid="{00000000-0005-0000-0000-0000CA430000}"/>
    <cellStyle name="Normal 15 2 6 3 3" xfId="24272" xr:uid="{00000000-0005-0000-0000-0000CB430000}"/>
    <cellStyle name="Normal 15 2 6 4" xfId="11695" xr:uid="{00000000-0005-0000-0000-0000CC430000}"/>
    <cellStyle name="Normal 15 2 6 5" xfId="21021" xr:uid="{00000000-0005-0000-0000-0000CD430000}"/>
    <cellStyle name="Normal 15 2 7" xfId="2192" xr:uid="{00000000-0005-0000-0000-0000CE430000}"/>
    <cellStyle name="Normal 15 2 7 2" xfId="3917" xr:uid="{00000000-0005-0000-0000-0000CF430000}"/>
    <cellStyle name="Normal 15 2 7 2 2" xfId="8594" xr:uid="{00000000-0005-0000-0000-0000D0430000}"/>
    <cellStyle name="Normal 15 2 7 2 2 2" xfId="17918" xr:uid="{00000000-0005-0000-0000-0000D1430000}"/>
    <cellStyle name="Normal 15 2 7 2 2 3" xfId="27241" xr:uid="{00000000-0005-0000-0000-0000D2430000}"/>
    <cellStyle name="Normal 15 2 7 2 3" xfId="13251" xr:uid="{00000000-0005-0000-0000-0000D3430000}"/>
    <cellStyle name="Normal 15 2 7 2 4" xfId="22575" xr:uid="{00000000-0005-0000-0000-0000D4430000}"/>
    <cellStyle name="Normal 15 2 7 3" xfId="5626" xr:uid="{00000000-0005-0000-0000-0000D5430000}"/>
    <cellStyle name="Normal 15 2 7 3 2" xfId="14950" xr:uid="{00000000-0005-0000-0000-0000D6430000}"/>
    <cellStyle name="Normal 15 2 7 3 3" xfId="24273" xr:uid="{00000000-0005-0000-0000-0000D7430000}"/>
    <cellStyle name="Normal 15 2 7 4" xfId="11696" xr:uid="{00000000-0005-0000-0000-0000D8430000}"/>
    <cellStyle name="Normal 15 2 7 5" xfId="21022" xr:uid="{00000000-0005-0000-0000-0000D9430000}"/>
    <cellStyle name="Normal 15 2 8" xfId="2179" xr:uid="{00000000-0005-0000-0000-0000DA430000}"/>
    <cellStyle name="Normal 15 2 8 2" xfId="3904" xr:uid="{00000000-0005-0000-0000-0000DB430000}"/>
    <cellStyle name="Normal 15 2 8 2 2" xfId="8581" xr:uid="{00000000-0005-0000-0000-0000DC430000}"/>
    <cellStyle name="Normal 15 2 8 2 2 2" xfId="17905" xr:uid="{00000000-0005-0000-0000-0000DD430000}"/>
    <cellStyle name="Normal 15 2 8 2 2 3" xfId="27228" xr:uid="{00000000-0005-0000-0000-0000DE430000}"/>
    <cellStyle name="Normal 15 2 8 2 3" xfId="13238" xr:uid="{00000000-0005-0000-0000-0000DF430000}"/>
    <cellStyle name="Normal 15 2 8 2 4" xfId="22562" xr:uid="{00000000-0005-0000-0000-0000E0430000}"/>
    <cellStyle name="Normal 15 2 8 3" xfId="5613" xr:uid="{00000000-0005-0000-0000-0000E1430000}"/>
    <cellStyle name="Normal 15 2 8 3 2" xfId="14937" xr:uid="{00000000-0005-0000-0000-0000E2430000}"/>
    <cellStyle name="Normal 15 2 8 3 3" xfId="24260" xr:uid="{00000000-0005-0000-0000-0000E3430000}"/>
    <cellStyle name="Normal 15 2 8 4" xfId="11683" xr:uid="{00000000-0005-0000-0000-0000E4430000}"/>
    <cellStyle name="Normal 15 2 8 5" xfId="21009" xr:uid="{00000000-0005-0000-0000-0000E5430000}"/>
    <cellStyle name="Normal 15 2 9" xfId="2911" xr:uid="{00000000-0005-0000-0000-0000E6430000}"/>
    <cellStyle name="Normal 15 3" xfId="1256" xr:uid="{00000000-0005-0000-0000-0000E7430000}"/>
    <cellStyle name="Normal 15 3 2" xfId="1257" xr:uid="{00000000-0005-0000-0000-0000E8430000}"/>
    <cellStyle name="Normal 15 3 2 2" xfId="2195" xr:uid="{00000000-0005-0000-0000-0000E9430000}"/>
    <cellStyle name="Normal 15 3 2 2 2" xfId="3920" xr:uid="{00000000-0005-0000-0000-0000EA430000}"/>
    <cellStyle name="Normal 15 3 2 2 2 2" xfId="8597" xr:uid="{00000000-0005-0000-0000-0000EB430000}"/>
    <cellStyle name="Normal 15 3 2 2 2 2 2" xfId="17921" xr:uid="{00000000-0005-0000-0000-0000EC430000}"/>
    <cellStyle name="Normal 15 3 2 2 2 2 3" xfId="27244" xr:uid="{00000000-0005-0000-0000-0000ED430000}"/>
    <cellStyle name="Normal 15 3 2 2 2 3" xfId="13254" xr:uid="{00000000-0005-0000-0000-0000EE430000}"/>
    <cellStyle name="Normal 15 3 2 2 2 4" xfId="22578" xr:uid="{00000000-0005-0000-0000-0000EF430000}"/>
    <cellStyle name="Normal 15 3 2 2 3" xfId="5629" xr:uid="{00000000-0005-0000-0000-0000F0430000}"/>
    <cellStyle name="Normal 15 3 2 2 3 2" xfId="14953" xr:uid="{00000000-0005-0000-0000-0000F1430000}"/>
    <cellStyle name="Normal 15 3 2 2 3 3" xfId="24276" xr:uid="{00000000-0005-0000-0000-0000F2430000}"/>
    <cellStyle name="Normal 15 3 2 2 4" xfId="11699" xr:uid="{00000000-0005-0000-0000-0000F3430000}"/>
    <cellStyle name="Normal 15 3 2 2 5" xfId="21025" xr:uid="{00000000-0005-0000-0000-0000F4430000}"/>
    <cellStyle name="Normal 15 3 2 3" xfId="2194" xr:uid="{00000000-0005-0000-0000-0000F5430000}"/>
    <cellStyle name="Normal 15 3 2 3 2" xfId="3919" xr:uid="{00000000-0005-0000-0000-0000F6430000}"/>
    <cellStyle name="Normal 15 3 2 3 2 2" xfId="8596" xr:uid="{00000000-0005-0000-0000-0000F7430000}"/>
    <cellStyle name="Normal 15 3 2 3 2 2 2" xfId="17920" xr:uid="{00000000-0005-0000-0000-0000F8430000}"/>
    <cellStyle name="Normal 15 3 2 3 2 2 3" xfId="27243" xr:uid="{00000000-0005-0000-0000-0000F9430000}"/>
    <cellStyle name="Normal 15 3 2 3 2 3" xfId="13253" xr:uid="{00000000-0005-0000-0000-0000FA430000}"/>
    <cellStyle name="Normal 15 3 2 3 2 4" xfId="22577" xr:uid="{00000000-0005-0000-0000-0000FB430000}"/>
    <cellStyle name="Normal 15 3 2 3 3" xfId="5628" xr:uid="{00000000-0005-0000-0000-0000FC430000}"/>
    <cellStyle name="Normal 15 3 2 3 3 2" xfId="14952" xr:uid="{00000000-0005-0000-0000-0000FD430000}"/>
    <cellStyle name="Normal 15 3 2 3 3 3" xfId="24275" xr:uid="{00000000-0005-0000-0000-0000FE430000}"/>
    <cellStyle name="Normal 15 3 2 3 4" xfId="11698" xr:uid="{00000000-0005-0000-0000-0000FF430000}"/>
    <cellStyle name="Normal 15 3 2 3 5" xfId="21024" xr:uid="{00000000-0005-0000-0000-000000440000}"/>
    <cellStyle name="Normal 15 3 2 4" xfId="3064" xr:uid="{00000000-0005-0000-0000-000001440000}"/>
    <cellStyle name="Normal 15 3 2 4 2" xfId="7743" xr:uid="{00000000-0005-0000-0000-000002440000}"/>
    <cellStyle name="Normal 15 3 2 4 2 2" xfId="17067" xr:uid="{00000000-0005-0000-0000-000003440000}"/>
    <cellStyle name="Normal 15 3 2 4 2 3" xfId="26390" xr:uid="{00000000-0005-0000-0000-000004440000}"/>
    <cellStyle name="Normal 15 3 2 4 3" xfId="12451" xr:uid="{00000000-0005-0000-0000-000005440000}"/>
    <cellStyle name="Normal 15 3 2 4 4" xfId="21777" xr:uid="{00000000-0005-0000-0000-000006440000}"/>
    <cellStyle name="Normal 15 3 2 5" xfId="4717" xr:uid="{00000000-0005-0000-0000-000007440000}"/>
    <cellStyle name="Normal 15 3 2 5 2" xfId="14041" xr:uid="{00000000-0005-0000-0000-000008440000}"/>
    <cellStyle name="Normal 15 3 2 5 3" xfId="23364" xr:uid="{00000000-0005-0000-0000-000009440000}"/>
    <cellStyle name="Normal 15 3 2 6" xfId="10845" xr:uid="{00000000-0005-0000-0000-00000A440000}"/>
    <cellStyle name="Normal 15 3 2 7" xfId="20169" xr:uid="{00000000-0005-0000-0000-00000B440000}"/>
    <cellStyle name="Normal 15 3 3" xfId="2196" xr:uid="{00000000-0005-0000-0000-00000C440000}"/>
    <cellStyle name="Normal 15 3 3 2" xfId="3921" xr:uid="{00000000-0005-0000-0000-00000D440000}"/>
    <cellStyle name="Normal 15 3 3 2 2" xfId="8598" xr:uid="{00000000-0005-0000-0000-00000E440000}"/>
    <cellStyle name="Normal 15 3 3 2 2 2" xfId="17922" xr:uid="{00000000-0005-0000-0000-00000F440000}"/>
    <cellStyle name="Normal 15 3 3 2 2 3" xfId="27245" xr:uid="{00000000-0005-0000-0000-000010440000}"/>
    <cellStyle name="Normal 15 3 3 2 3" xfId="13255" xr:uid="{00000000-0005-0000-0000-000011440000}"/>
    <cellStyle name="Normal 15 3 3 2 4" xfId="22579" xr:uid="{00000000-0005-0000-0000-000012440000}"/>
    <cellStyle name="Normal 15 3 3 3" xfId="5630" xr:uid="{00000000-0005-0000-0000-000013440000}"/>
    <cellStyle name="Normal 15 3 3 3 2" xfId="14954" xr:uid="{00000000-0005-0000-0000-000014440000}"/>
    <cellStyle name="Normal 15 3 3 3 3" xfId="24277" xr:uid="{00000000-0005-0000-0000-000015440000}"/>
    <cellStyle name="Normal 15 3 3 4" xfId="11700" xr:uid="{00000000-0005-0000-0000-000016440000}"/>
    <cellStyle name="Normal 15 3 3 5" xfId="21026" xr:uid="{00000000-0005-0000-0000-000017440000}"/>
    <cellStyle name="Normal 15 3 4" xfId="2193" xr:uid="{00000000-0005-0000-0000-000018440000}"/>
    <cellStyle name="Normal 15 3 4 2" xfId="3918" xr:uid="{00000000-0005-0000-0000-000019440000}"/>
    <cellStyle name="Normal 15 3 4 2 2" xfId="8595" xr:uid="{00000000-0005-0000-0000-00001A440000}"/>
    <cellStyle name="Normal 15 3 4 2 2 2" xfId="17919" xr:uid="{00000000-0005-0000-0000-00001B440000}"/>
    <cellStyle name="Normal 15 3 4 2 2 3" xfId="27242" xr:uid="{00000000-0005-0000-0000-00001C440000}"/>
    <cellStyle name="Normal 15 3 4 2 3" xfId="13252" xr:uid="{00000000-0005-0000-0000-00001D440000}"/>
    <cellStyle name="Normal 15 3 4 2 4" xfId="22576" xr:uid="{00000000-0005-0000-0000-00001E440000}"/>
    <cellStyle name="Normal 15 3 4 3" xfId="5627" xr:uid="{00000000-0005-0000-0000-00001F440000}"/>
    <cellStyle name="Normal 15 3 4 3 2" xfId="14951" xr:uid="{00000000-0005-0000-0000-000020440000}"/>
    <cellStyle name="Normal 15 3 4 3 3" xfId="24274" xr:uid="{00000000-0005-0000-0000-000021440000}"/>
    <cellStyle name="Normal 15 3 4 4" xfId="11697" xr:uid="{00000000-0005-0000-0000-000022440000}"/>
    <cellStyle name="Normal 15 3 4 5" xfId="21023" xr:uid="{00000000-0005-0000-0000-000023440000}"/>
    <cellStyle name="Normal 15 3 5" xfId="3063" xr:uid="{00000000-0005-0000-0000-000024440000}"/>
    <cellStyle name="Normal 15 3 5 2" xfId="7742" xr:uid="{00000000-0005-0000-0000-000025440000}"/>
    <cellStyle name="Normal 15 3 5 2 2" xfId="17066" xr:uid="{00000000-0005-0000-0000-000026440000}"/>
    <cellStyle name="Normal 15 3 5 2 3" xfId="26389" xr:uid="{00000000-0005-0000-0000-000027440000}"/>
    <cellStyle name="Normal 15 3 5 3" xfId="12450" xr:uid="{00000000-0005-0000-0000-000028440000}"/>
    <cellStyle name="Normal 15 3 5 4" xfId="21776" xr:uid="{00000000-0005-0000-0000-000029440000}"/>
    <cellStyle name="Normal 15 3 6" xfId="4716" xr:uid="{00000000-0005-0000-0000-00002A440000}"/>
    <cellStyle name="Normal 15 3 6 2" xfId="14040" xr:uid="{00000000-0005-0000-0000-00002B440000}"/>
    <cellStyle name="Normal 15 3 6 3" xfId="23363" xr:uid="{00000000-0005-0000-0000-00002C440000}"/>
    <cellStyle name="Normal 15 3 7" xfId="10844" xr:uid="{00000000-0005-0000-0000-00002D440000}"/>
    <cellStyle name="Normal 15 3 8" xfId="20168" xr:uid="{00000000-0005-0000-0000-00002E440000}"/>
    <cellStyle name="Normal 15 3 9" xfId="28798" xr:uid="{00000000-0005-0000-0000-00002F440000}"/>
    <cellStyle name="Normal 15 4" xfId="1258" xr:uid="{00000000-0005-0000-0000-000030440000}"/>
    <cellStyle name="Normal 15 4 2" xfId="2198" xr:uid="{00000000-0005-0000-0000-000031440000}"/>
    <cellStyle name="Normal 15 4 2 2" xfId="2199" xr:uid="{00000000-0005-0000-0000-000032440000}"/>
    <cellStyle name="Normal 15 4 2 2 2" xfId="3924" xr:uid="{00000000-0005-0000-0000-000033440000}"/>
    <cellStyle name="Normal 15 4 2 2 2 2" xfId="8601" xr:uid="{00000000-0005-0000-0000-000034440000}"/>
    <cellStyle name="Normal 15 4 2 2 2 2 2" xfId="17925" xr:uid="{00000000-0005-0000-0000-000035440000}"/>
    <cellStyle name="Normal 15 4 2 2 2 2 3" xfId="27248" xr:uid="{00000000-0005-0000-0000-000036440000}"/>
    <cellStyle name="Normal 15 4 2 2 2 3" xfId="13258" xr:uid="{00000000-0005-0000-0000-000037440000}"/>
    <cellStyle name="Normal 15 4 2 2 2 4" xfId="22582" xr:uid="{00000000-0005-0000-0000-000038440000}"/>
    <cellStyle name="Normal 15 4 2 2 3" xfId="5633" xr:uid="{00000000-0005-0000-0000-000039440000}"/>
    <cellStyle name="Normal 15 4 2 2 3 2" xfId="14957" xr:uid="{00000000-0005-0000-0000-00003A440000}"/>
    <cellStyle name="Normal 15 4 2 2 3 3" xfId="24280" xr:uid="{00000000-0005-0000-0000-00003B440000}"/>
    <cellStyle name="Normal 15 4 2 2 4" xfId="11703" xr:uid="{00000000-0005-0000-0000-00003C440000}"/>
    <cellStyle name="Normal 15 4 2 2 5" xfId="21029" xr:uid="{00000000-0005-0000-0000-00003D440000}"/>
    <cellStyle name="Normal 15 4 2 3" xfId="3923" xr:uid="{00000000-0005-0000-0000-00003E440000}"/>
    <cellStyle name="Normal 15 4 2 3 2" xfId="8600" xr:uid="{00000000-0005-0000-0000-00003F440000}"/>
    <cellStyle name="Normal 15 4 2 3 2 2" xfId="17924" xr:uid="{00000000-0005-0000-0000-000040440000}"/>
    <cellStyle name="Normal 15 4 2 3 2 3" xfId="27247" xr:uid="{00000000-0005-0000-0000-000041440000}"/>
    <cellStyle name="Normal 15 4 2 3 3" xfId="13257" xr:uid="{00000000-0005-0000-0000-000042440000}"/>
    <cellStyle name="Normal 15 4 2 3 4" xfId="22581" xr:uid="{00000000-0005-0000-0000-000043440000}"/>
    <cellStyle name="Normal 15 4 2 4" xfId="5632" xr:uid="{00000000-0005-0000-0000-000044440000}"/>
    <cellStyle name="Normal 15 4 2 4 2" xfId="14956" xr:uid="{00000000-0005-0000-0000-000045440000}"/>
    <cellStyle name="Normal 15 4 2 4 3" xfId="24279" xr:uid="{00000000-0005-0000-0000-000046440000}"/>
    <cellStyle name="Normal 15 4 2 5" xfId="11702" xr:uid="{00000000-0005-0000-0000-000047440000}"/>
    <cellStyle name="Normal 15 4 2 6" xfId="21028" xr:uid="{00000000-0005-0000-0000-000048440000}"/>
    <cellStyle name="Normal 15 4 3" xfId="2200" xr:uid="{00000000-0005-0000-0000-000049440000}"/>
    <cellStyle name="Normal 15 4 3 2" xfId="3925" xr:uid="{00000000-0005-0000-0000-00004A440000}"/>
    <cellStyle name="Normal 15 4 3 2 2" xfId="8602" xr:uid="{00000000-0005-0000-0000-00004B440000}"/>
    <cellStyle name="Normal 15 4 3 2 2 2" xfId="17926" xr:uid="{00000000-0005-0000-0000-00004C440000}"/>
    <cellStyle name="Normal 15 4 3 2 2 3" xfId="27249" xr:uid="{00000000-0005-0000-0000-00004D440000}"/>
    <cellStyle name="Normal 15 4 3 2 3" xfId="13259" xr:uid="{00000000-0005-0000-0000-00004E440000}"/>
    <cellStyle name="Normal 15 4 3 2 4" xfId="22583" xr:uid="{00000000-0005-0000-0000-00004F440000}"/>
    <cellStyle name="Normal 15 4 3 3" xfId="5634" xr:uid="{00000000-0005-0000-0000-000050440000}"/>
    <cellStyle name="Normal 15 4 3 3 2" xfId="14958" xr:uid="{00000000-0005-0000-0000-000051440000}"/>
    <cellStyle name="Normal 15 4 3 3 3" xfId="24281" xr:uid="{00000000-0005-0000-0000-000052440000}"/>
    <cellStyle name="Normal 15 4 3 4" xfId="11704" xr:uid="{00000000-0005-0000-0000-000053440000}"/>
    <cellStyle name="Normal 15 4 3 5" xfId="21030" xr:uid="{00000000-0005-0000-0000-000054440000}"/>
    <cellStyle name="Normal 15 4 4" xfId="2197" xr:uid="{00000000-0005-0000-0000-000055440000}"/>
    <cellStyle name="Normal 15 4 4 2" xfId="3922" xr:uid="{00000000-0005-0000-0000-000056440000}"/>
    <cellStyle name="Normal 15 4 4 2 2" xfId="8599" xr:uid="{00000000-0005-0000-0000-000057440000}"/>
    <cellStyle name="Normal 15 4 4 2 2 2" xfId="17923" xr:uid="{00000000-0005-0000-0000-000058440000}"/>
    <cellStyle name="Normal 15 4 4 2 2 3" xfId="27246" xr:uid="{00000000-0005-0000-0000-000059440000}"/>
    <cellStyle name="Normal 15 4 4 2 3" xfId="13256" xr:uid="{00000000-0005-0000-0000-00005A440000}"/>
    <cellStyle name="Normal 15 4 4 2 4" xfId="22580" xr:uid="{00000000-0005-0000-0000-00005B440000}"/>
    <cellStyle name="Normal 15 4 4 3" xfId="5631" xr:uid="{00000000-0005-0000-0000-00005C440000}"/>
    <cellStyle name="Normal 15 4 4 3 2" xfId="14955" xr:uid="{00000000-0005-0000-0000-00005D440000}"/>
    <cellStyle name="Normal 15 4 4 3 3" xfId="24278" xr:uid="{00000000-0005-0000-0000-00005E440000}"/>
    <cellStyle name="Normal 15 4 4 4" xfId="11701" xr:uid="{00000000-0005-0000-0000-00005F440000}"/>
    <cellStyle name="Normal 15 4 4 5" xfId="21027" xr:uid="{00000000-0005-0000-0000-000060440000}"/>
    <cellStyle name="Normal 15 4 5" xfId="3065" xr:uid="{00000000-0005-0000-0000-000061440000}"/>
    <cellStyle name="Normal 15 4 5 2" xfId="7744" xr:uid="{00000000-0005-0000-0000-000062440000}"/>
    <cellStyle name="Normal 15 4 5 2 2" xfId="17068" xr:uid="{00000000-0005-0000-0000-000063440000}"/>
    <cellStyle name="Normal 15 4 5 2 3" xfId="26391" xr:uid="{00000000-0005-0000-0000-000064440000}"/>
    <cellStyle name="Normal 15 4 5 3" xfId="12452" xr:uid="{00000000-0005-0000-0000-000065440000}"/>
    <cellStyle name="Normal 15 4 5 4" xfId="21778" xr:uid="{00000000-0005-0000-0000-000066440000}"/>
    <cellStyle name="Normal 15 4 6" xfId="4718" xr:uid="{00000000-0005-0000-0000-000067440000}"/>
    <cellStyle name="Normal 15 4 6 2" xfId="14042" xr:uid="{00000000-0005-0000-0000-000068440000}"/>
    <cellStyle name="Normal 15 4 6 3" xfId="23365" xr:uid="{00000000-0005-0000-0000-000069440000}"/>
    <cellStyle name="Normal 15 4 7" xfId="10846" xr:uid="{00000000-0005-0000-0000-00006A440000}"/>
    <cellStyle name="Normal 15 4 8" xfId="20170" xr:uid="{00000000-0005-0000-0000-00006B440000}"/>
    <cellStyle name="Normal 15 5" xfId="2201" xr:uid="{00000000-0005-0000-0000-00006C440000}"/>
    <cellStyle name="Normal 15 5 2" xfId="2202" xr:uid="{00000000-0005-0000-0000-00006D440000}"/>
    <cellStyle name="Normal 15 5 2 2" xfId="2203" xr:uid="{00000000-0005-0000-0000-00006E440000}"/>
    <cellStyle name="Normal 15 5 2 2 2" xfId="3928" xr:uid="{00000000-0005-0000-0000-00006F440000}"/>
    <cellStyle name="Normal 15 5 2 2 2 2" xfId="8605" xr:uid="{00000000-0005-0000-0000-000070440000}"/>
    <cellStyle name="Normal 15 5 2 2 2 2 2" xfId="17929" xr:uid="{00000000-0005-0000-0000-000071440000}"/>
    <cellStyle name="Normal 15 5 2 2 2 2 3" xfId="27252" xr:uid="{00000000-0005-0000-0000-000072440000}"/>
    <cellStyle name="Normal 15 5 2 2 2 3" xfId="13262" xr:uid="{00000000-0005-0000-0000-000073440000}"/>
    <cellStyle name="Normal 15 5 2 2 2 4" xfId="22586" xr:uid="{00000000-0005-0000-0000-000074440000}"/>
    <cellStyle name="Normal 15 5 2 2 3" xfId="5637" xr:uid="{00000000-0005-0000-0000-000075440000}"/>
    <cellStyle name="Normal 15 5 2 2 3 2" xfId="14961" xr:uid="{00000000-0005-0000-0000-000076440000}"/>
    <cellStyle name="Normal 15 5 2 2 3 3" xfId="24284" xr:uid="{00000000-0005-0000-0000-000077440000}"/>
    <cellStyle name="Normal 15 5 2 2 4" xfId="11707" xr:uid="{00000000-0005-0000-0000-000078440000}"/>
    <cellStyle name="Normal 15 5 2 2 5" xfId="21033" xr:uid="{00000000-0005-0000-0000-000079440000}"/>
    <cellStyle name="Normal 15 5 2 3" xfId="3927" xr:uid="{00000000-0005-0000-0000-00007A440000}"/>
    <cellStyle name="Normal 15 5 2 3 2" xfId="8604" xr:uid="{00000000-0005-0000-0000-00007B440000}"/>
    <cellStyle name="Normal 15 5 2 3 2 2" xfId="17928" xr:uid="{00000000-0005-0000-0000-00007C440000}"/>
    <cellStyle name="Normal 15 5 2 3 2 3" xfId="27251" xr:uid="{00000000-0005-0000-0000-00007D440000}"/>
    <cellStyle name="Normal 15 5 2 3 3" xfId="13261" xr:uid="{00000000-0005-0000-0000-00007E440000}"/>
    <cellStyle name="Normal 15 5 2 3 4" xfId="22585" xr:uid="{00000000-0005-0000-0000-00007F440000}"/>
    <cellStyle name="Normal 15 5 2 4" xfId="5636" xr:uid="{00000000-0005-0000-0000-000080440000}"/>
    <cellStyle name="Normal 15 5 2 4 2" xfId="14960" xr:uid="{00000000-0005-0000-0000-000081440000}"/>
    <cellStyle name="Normal 15 5 2 4 3" xfId="24283" xr:uid="{00000000-0005-0000-0000-000082440000}"/>
    <cellStyle name="Normal 15 5 2 5" xfId="11706" xr:uid="{00000000-0005-0000-0000-000083440000}"/>
    <cellStyle name="Normal 15 5 2 6" xfId="21032" xr:uid="{00000000-0005-0000-0000-000084440000}"/>
    <cellStyle name="Normal 15 5 3" xfId="2204" xr:uid="{00000000-0005-0000-0000-000085440000}"/>
    <cellStyle name="Normal 15 5 3 2" xfId="3929" xr:uid="{00000000-0005-0000-0000-000086440000}"/>
    <cellStyle name="Normal 15 5 3 2 2" xfId="8606" xr:uid="{00000000-0005-0000-0000-000087440000}"/>
    <cellStyle name="Normal 15 5 3 2 2 2" xfId="17930" xr:uid="{00000000-0005-0000-0000-000088440000}"/>
    <cellStyle name="Normal 15 5 3 2 2 3" xfId="27253" xr:uid="{00000000-0005-0000-0000-000089440000}"/>
    <cellStyle name="Normal 15 5 3 2 3" xfId="13263" xr:uid="{00000000-0005-0000-0000-00008A440000}"/>
    <cellStyle name="Normal 15 5 3 2 4" xfId="22587" xr:uid="{00000000-0005-0000-0000-00008B440000}"/>
    <cellStyle name="Normal 15 5 3 3" xfId="5638" xr:uid="{00000000-0005-0000-0000-00008C440000}"/>
    <cellStyle name="Normal 15 5 3 3 2" xfId="14962" xr:uid="{00000000-0005-0000-0000-00008D440000}"/>
    <cellStyle name="Normal 15 5 3 3 3" xfId="24285" xr:uid="{00000000-0005-0000-0000-00008E440000}"/>
    <cellStyle name="Normal 15 5 3 4" xfId="11708" xr:uid="{00000000-0005-0000-0000-00008F440000}"/>
    <cellStyle name="Normal 15 5 3 5" xfId="21034" xr:uid="{00000000-0005-0000-0000-000090440000}"/>
    <cellStyle name="Normal 15 5 4" xfId="3926" xr:uid="{00000000-0005-0000-0000-000091440000}"/>
    <cellStyle name="Normal 15 5 4 2" xfId="8603" xr:uid="{00000000-0005-0000-0000-000092440000}"/>
    <cellStyle name="Normal 15 5 4 2 2" xfId="17927" xr:uid="{00000000-0005-0000-0000-000093440000}"/>
    <cellStyle name="Normal 15 5 4 2 3" xfId="27250" xr:uid="{00000000-0005-0000-0000-000094440000}"/>
    <cellStyle name="Normal 15 5 4 3" xfId="13260" xr:uid="{00000000-0005-0000-0000-000095440000}"/>
    <cellStyle name="Normal 15 5 4 4" xfId="22584" xr:uid="{00000000-0005-0000-0000-000096440000}"/>
    <cellStyle name="Normal 15 5 5" xfId="5635" xr:uid="{00000000-0005-0000-0000-000097440000}"/>
    <cellStyle name="Normal 15 5 5 2" xfId="14959" xr:uid="{00000000-0005-0000-0000-000098440000}"/>
    <cellStyle name="Normal 15 5 5 3" xfId="24282" xr:uid="{00000000-0005-0000-0000-000099440000}"/>
    <cellStyle name="Normal 15 5 6" xfId="11705" xr:uid="{00000000-0005-0000-0000-00009A440000}"/>
    <cellStyle name="Normal 15 5 7" xfId="21031" xr:uid="{00000000-0005-0000-0000-00009B440000}"/>
    <cellStyle name="Normal 15 6" xfId="2205" xr:uid="{00000000-0005-0000-0000-00009C440000}"/>
    <cellStyle name="Normal 15 6 2" xfId="2206" xr:uid="{00000000-0005-0000-0000-00009D440000}"/>
    <cellStyle name="Normal 15 6 2 2" xfId="2207" xr:uid="{00000000-0005-0000-0000-00009E440000}"/>
    <cellStyle name="Normal 15 6 2 2 2" xfId="3932" xr:uid="{00000000-0005-0000-0000-00009F440000}"/>
    <cellStyle name="Normal 15 6 2 2 2 2" xfId="8609" xr:uid="{00000000-0005-0000-0000-0000A0440000}"/>
    <cellStyle name="Normal 15 6 2 2 2 2 2" xfId="17933" xr:uid="{00000000-0005-0000-0000-0000A1440000}"/>
    <cellStyle name="Normal 15 6 2 2 2 2 3" xfId="27256" xr:uid="{00000000-0005-0000-0000-0000A2440000}"/>
    <cellStyle name="Normal 15 6 2 2 2 3" xfId="13266" xr:uid="{00000000-0005-0000-0000-0000A3440000}"/>
    <cellStyle name="Normal 15 6 2 2 2 4" xfId="22590" xr:uid="{00000000-0005-0000-0000-0000A4440000}"/>
    <cellStyle name="Normal 15 6 2 2 3" xfId="5641" xr:uid="{00000000-0005-0000-0000-0000A5440000}"/>
    <cellStyle name="Normal 15 6 2 2 3 2" xfId="14965" xr:uid="{00000000-0005-0000-0000-0000A6440000}"/>
    <cellStyle name="Normal 15 6 2 2 3 3" xfId="24288" xr:uid="{00000000-0005-0000-0000-0000A7440000}"/>
    <cellStyle name="Normal 15 6 2 2 4" xfId="11711" xr:uid="{00000000-0005-0000-0000-0000A8440000}"/>
    <cellStyle name="Normal 15 6 2 2 5" xfId="21037" xr:uid="{00000000-0005-0000-0000-0000A9440000}"/>
    <cellStyle name="Normal 15 6 2 3" xfId="3931" xr:uid="{00000000-0005-0000-0000-0000AA440000}"/>
    <cellStyle name="Normal 15 6 2 3 2" xfId="8608" xr:uid="{00000000-0005-0000-0000-0000AB440000}"/>
    <cellStyle name="Normal 15 6 2 3 2 2" xfId="17932" xr:uid="{00000000-0005-0000-0000-0000AC440000}"/>
    <cellStyle name="Normal 15 6 2 3 2 3" xfId="27255" xr:uid="{00000000-0005-0000-0000-0000AD440000}"/>
    <cellStyle name="Normal 15 6 2 3 3" xfId="13265" xr:uid="{00000000-0005-0000-0000-0000AE440000}"/>
    <cellStyle name="Normal 15 6 2 3 4" xfId="22589" xr:uid="{00000000-0005-0000-0000-0000AF440000}"/>
    <cellStyle name="Normal 15 6 2 4" xfId="5640" xr:uid="{00000000-0005-0000-0000-0000B0440000}"/>
    <cellStyle name="Normal 15 6 2 4 2" xfId="14964" xr:uid="{00000000-0005-0000-0000-0000B1440000}"/>
    <cellStyle name="Normal 15 6 2 4 3" xfId="24287" xr:uid="{00000000-0005-0000-0000-0000B2440000}"/>
    <cellStyle name="Normal 15 6 2 5" xfId="11710" xr:uid="{00000000-0005-0000-0000-0000B3440000}"/>
    <cellStyle name="Normal 15 6 2 6" xfId="21036" xr:uid="{00000000-0005-0000-0000-0000B4440000}"/>
    <cellStyle name="Normal 15 6 3" xfId="2208" xr:uid="{00000000-0005-0000-0000-0000B5440000}"/>
    <cellStyle name="Normal 15 6 3 2" xfId="3933" xr:uid="{00000000-0005-0000-0000-0000B6440000}"/>
    <cellStyle name="Normal 15 6 3 2 2" xfId="8610" xr:uid="{00000000-0005-0000-0000-0000B7440000}"/>
    <cellStyle name="Normal 15 6 3 2 2 2" xfId="17934" xr:uid="{00000000-0005-0000-0000-0000B8440000}"/>
    <cellStyle name="Normal 15 6 3 2 2 3" xfId="27257" xr:uid="{00000000-0005-0000-0000-0000B9440000}"/>
    <cellStyle name="Normal 15 6 3 2 3" xfId="13267" xr:uid="{00000000-0005-0000-0000-0000BA440000}"/>
    <cellStyle name="Normal 15 6 3 2 4" xfId="22591" xr:uid="{00000000-0005-0000-0000-0000BB440000}"/>
    <cellStyle name="Normal 15 6 3 3" xfId="5642" xr:uid="{00000000-0005-0000-0000-0000BC440000}"/>
    <cellStyle name="Normal 15 6 3 3 2" xfId="14966" xr:uid="{00000000-0005-0000-0000-0000BD440000}"/>
    <cellStyle name="Normal 15 6 3 3 3" xfId="24289" xr:uid="{00000000-0005-0000-0000-0000BE440000}"/>
    <cellStyle name="Normal 15 6 3 4" xfId="11712" xr:uid="{00000000-0005-0000-0000-0000BF440000}"/>
    <cellStyle name="Normal 15 6 3 5" xfId="21038" xr:uid="{00000000-0005-0000-0000-0000C0440000}"/>
    <cellStyle name="Normal 15 6 4" xfId="3930" xr:uid="{00000000-0005-0000-0000-0000C1440000}"/>
    <cellStyle name="Normal 15 6 4 2" xfId="8607" xr:uid="{00000000-0005-0000-0000-0000C2440000}"/>
    <cellStyle name="Normal 15 6 4 2 2" xfId="17931" xr:uid="{00000000-0005-0000-0000-0000C3440000}"/>
    <cellStyle name="Normal 15 6 4 2 3" xfId="27254" xr:uid="{00000000-0005-0000-0000-0000C4440000}"/>
    <cellStyle name="Normal 15 6 4 3" xfId="13264" xr:uid="{00000000-0005-0000-0000-0000C5440000}"/>
    <cellStyle name="Normal 15 6 4 4" xfId="22588" xr:uid="{00000000-0005-0000-0000-0000C6440000}"/>
    <cellStyle name="Normal 15 6 5" xfId="5639" xr:uid="{00000000-0005-0000-0000-0000C7440000}"/>
    <cellStyle name="Normal 15 6 5 2" xfId="14963" xr:uid="{00000000-0005-0000-0000-0000C8440000}"/>
    <cellStyle name="Normal 15 6 5 3" xfId="24286" xr:uid="{00000000-0005-0000-0000-0000C9440000}"/>
    <cellStyle name="Normal 15 6 6" xfId="11709" xr:uid="{00000000-0005-0000-0000-0000CA440000}"/>
    <cellStyle name="Normal 15 6 7" xfId="21035" xr:uid="{00000000-0005-0000-0000-0000CB440000}"/>
    <cellStyle name="Normal 15 7" xfId="2209" xr:uid="{00000000-0005-0000-0000-0000CC440000}"/>
    <cellStyle name="Normal 15 7 2" xfId="2210" xr:uid="{00000000-0005-0000-0000-0000CD440000}"/>
    <cellStyle name="Normal 15 7 2 2" xfId="3935" xr:uid="{00000000-0005-0000-0000-0000CE440000}"/>
    <cellStyle name="Normal 15 7 2 2 2" xfId="8612" xr:uid="{00000000-0005-0000-0000-0000CF440000}"/>
    <cellStyle name="Normal 15 7 2 2 2 2" xfId="17936" xr:uid="{00000000-0005-0000-0000-0000D0440000}"/>
    <cellStyle name="Normal 15 7 2 2 2 3" xfId="27259" xr:uid="{00000000-0005-0000-0000-0000D1440000}"/>
    <cellStyle name="Normal 15 7 2 2 3" xfId="13269" xr:uid="{00000000-0005-0000-0000-0000D2440000}"/>
    <cellStyle name="Normal 15 7 2 2 4" xfId="22593" xr:uid="{00000000-0005-0000-0000-0000D3440000}"/>
    <cellStyle name="Normal 15 7 2 3" xfId="5644" xr:uid="{00000000-0005-0000-0000-0000D4440000}"/>
    <cellStyle name="Normal 15 7 2 3 2" xfId="14968" xr:uid="{00000000-0005-0000-0000-0000D5440000}"/>
    <cellStyle name="Normal 15 7 2 3 3" xfId="24291" xr:uid="{00000000-0005-0000-0000-0000D6440000}"/>
    <cellStyle name="Normal 15 7 2 4" xfId="11714" xr:uid="{00000000-0005-0000-0000-0000D7440000}"/>
    <cellStyle name="Normal 15 7 2 5" xfId="21040" xr:uid="{00000000-0005-0000-0000-0000D8440000}"/>
    <cellStyle name="Normal 15 7 3" xfId="3934" xr:uid="{00000000-0005-0000-0000-0000D9440000}"/>
    <cellStyle name="Normal 15 7 3 2" xfId="8611" xr:uid="{00000000-0005-0000-0000-0000DA440000}"/>
    <cellStyle name="Normal 15 7 3 2 2" xfId="17935" xr:uid="{00000000-0005-0000-0000-0000DB440000}"/>
    <cellStyle name="Normal 15 7 3 2 3" xfId="27258" xr:uid="{00000000-0005-0000-0000-0000DC440000}"/>
    <cellStyle name="Normal 15 7 3 3" xfId="13268" xr:uid="{00000000-0005-0000-0000-0000DD440000}"/>
    <cellStyle name="Normal 15 7 3 4" xfId="22592" xr:uid="{00000000-0005-0000-0000-0000DE440000}"/>
    <cellStyle name="Normal 15 7 4" xfId="5643" xr:uid="{00000000-0005-0000-0000-0000DF440000}"/>
    <cellStyle name="Normal 15 7 4 2" xfId="14967" xr:uid="{00000000-0005-0000-0000-0000E0440000}"/>
    <cellStyle name="Normal 15 7 4 3" xfId="24290" xr:uid="{00000000-0005-0000-0000-0000E1440000}"/>
    <cellStyle name="Normal 15 7 5" xfId="11713" xr:uid="{00000000-0005-0000-0000-0000E2440000}"/>
    <cellStyle name="Normal 15 7 6" xfId="21039" xr:uid="{00000000-0005-0000-0000-0000E3440000}"/>
    <cellStyle name="Normal 15 8" xfId="2211" xr:uid="{00000000-0005-0000-0000-0000E4440000}"/>
    <cellStyle name="Normal 15 8 2" xfId="3936" xr:uid="{00000000-0005-0000-0000-0000E5440000}"/>
    <cellStyle name="Normal 15 8 2 2" xfId="8613" xr:uid="{00000000-0005-0000-0000-0000E6440000}"/>
    <cellStyle name="Normal 15 8 2 2 2" xfId="17937" xr:uid="{00000000-0005-0000-0000-0000E7440000}"/>
    <cellStyle name="Normal 15 8 2 2 3" xfId="27260" xr:uid="{00000000-0005-0000-0000-0000E8440000}"/>
    <cellStyle name="Normal 15 8 2 3" xfId="13270" xr:uid="{00000000-0005-0000-0000-0000E9440000}"/>
    <cellStyle name="Normal 15 8 2 4" xfId="22594" xr:uid="{00000000-0005-0000-0000-0000EA440000}"/>
    <cellStyle name="Normal 15 8 3" xfId="5645" xr:uid="{00000000-0005-0000-0000-0000EB440000}"/>
    <cellStyle name="Normal 15 8 3 2" xfId="14969" xr:uid="{00000000-0005-0000-0000-0000EC440000}"/>
    <cellStyle name="Normal 15 8 3 3" xfId="24292" xr:uid="{00000000-0005-0000-0000-0000ED440000}"/>
    <cellStyle name="Normal 15 8 4" xfId="11715" xr:uid="{00000000-0005-0000-0000-0000EE440000}"/>
    <cellStyle name="Normal 15 8 5" xfId="21041" xr:uid="{00000000-0005-0000-0000-0000EF440000}"/>
    <cellStyle name="Normal 15 9" xfId="2212" xr:uid="{00000000-0005-0000-0000-0000F0440000}"/>
    <cellStyle name="Normal 15 9 2" xfId="3937" xr:uid="{00000000-0005-0000-0000-0000F1440000}"/>
    <cellStyle name="Normal 15 9 2 2" xfId="8614" xr:uid="{00000000-0005-0000-0000-0000F2440000}"/>
    <cellStyle name="Normal 15 9 2 2 2" xfId="17938" xr:uid="{00000000-0005-0000-0000-0000F3440000}"/>
    <cellStyle name="Normal 15 9 2 2 3" xfId="27261" xr:uid="{00000000-0005-0000-0000-0000F4440000}"/>
    <cellStyle name="Normal 15 9 2 3" xfId="13271" xr:uid="{00000000-0005-0000-0000-0000F5440000}"/>
    <cellStyle name="Normal 15 9 2 4" xfId="22595" xr:uid="{00000000-0005-0000-0000-0000F6440000}"/>
    <cellStyle name="Normal 15 9 3" xfId="5646" xr:uid="{00000000-0005-0000-0000-0000F7440000}"/>
    <cellStyle name="Normal 15 9 3 2" xfId="14970" xr:uid="{00000000-0005-0000-0000-0000F8440000}"/>
    <cellStyle name="Normal 15 9 3 3" xfId="24293" xr:uid="{00000000-0005-0000-0000-0000F9440000}"/>
    <cellStyle name="Normal 15 9 4" xfId="11716" xr:uid="{00000000-0005-0000-0000-0000FA440000}"/>
    <cellStyle name="Normal 15 9 5" xfId="21042" xr:uid="{00000000-0005-0000-0000-0000FB440000}"/>
    <cellStyle name="Normal 16" xfId="1259" xr:uid="{00000000-0005-0000-0000-0000FC440000}"/>
    <cellStyle name="Normal 16 10" xfId="3066" xr:uid="{00000000-0005-0000-0000-0000FD440000}"/>
    <cellStyle name="Normal 16 10 2" xfId="7745" xr:uid="{00000000-0005-0000-0000-0000FE440000}"/>
    <cellStyle name="Normal 16 10 2 2" xfId="17069" xr:uid="{00000000-0005-0000-0000-0000FF440000}"/>
    <cellStyle name="Normal 16 10 2 3" xfId="26392" xr:uid="{00000000-0005-0000-0000-000000450000}"/>
    <cellStyle name="Normal 16 10 3" xfId="12453" xr:uid="{00000000-0005-0000-0000-000001450000}"/>
    <cellStyle name="Normal 16 10 4" xfId="21779" xr:uid="{00000000-0005-0000-0000-000002450000}"/>
    <cellStyle name="Normal 16 11" xfId="4719" xr:uid="{00000000-0005-0000-0000-000003450000}"/>
    <cellStyle name="Normal 16 11 2" xfId="14043" xr:uid="{00000000-0005-0000-0000-000004450000}"/>
    <cellStyle name="Normal 16 11 3" xfId="23366" xr:uid="{00000000-0005-0000-0000-000005450000}"/>
    <cellStyle name="Normal 16 12" xfId="10847" xr:uid="{00000000-0005-0000-0000-000006450000}"/>
    <cellStyle name="Normal 16 13" xfId="20171" xr:uid="{00000000-0005-0000-0000-000007450000}"/>
    <cellStyle name="Normal 16 14" xfId="28740" xr:uid="{00000000-0005-0000-0000-000008450000}"/>
    <cellStyle name="Normal 16 2" xfId="1260" xr:uid="{00000000-0005-0000-0000-000009450000}"/>
    <cellStyle name="Normal 16 2 2" xfId="1261" xr:uid="{00000000-0005-0000-0000-00000A450000}"/>
    <cellStyle name="Normal 16 2 2 2" xfId="1262" xr:uid="{00000000-0005-0000-0000-00000B450000}"/>
    <cellStyle name="Normal 16 2 2 2 2" xfId="2216" xr:uid="{00000000-0005-0000-0000-00000C450000}"/>
    <cellStyle name="Normal 16 2 2 2 2 2" xfId="3941" xr:uid="{00000000-0005-0000-0000-00000D450000}"/>
    <cellStyle name="Normal 16 2 2 2 2 2 2" xfId="8618" xr:uid="{00000000-0005-0000-0000-00000E450000}"/>
    <cellStyle name="Normal 16 2 2 2 2 2 2 2" xfId="17942" xr:uid="{00000000-0005-0000-0000-00000F450000}"/>
    <cellStyle name="Normal 16 2 2 2 2 2 2 3" xfId="27265" xr:uid="{00000000-0005-0000-0000-000010450000}"/>
    <cellStyle name="Normal 16 2 2 2 2 2 3" xfId="13275" xr:uid="{00000000-0005-0000-0000-000011450000}"/>
    <cellStyle name="Normal 16 2 2 2 2 2 4" xfId="22599" xr:uid="{00000000-0005-0000-0000-000012450000}"/>
    <cellStyle name="Normal 16 2 2 2 2 3" xfId="5650" xr:uid="{00000000-0005-0000-0000-000013450000}"/>
    <cellStyle name="Normal 16 2 2 2 2 3 2" xfId="14974" xr:uid="{00000000-0005-0000-0000-000014450000}"/>
    <cellStyle name="Normal 16 2 2 2 2 3 3" xfId="24297" xr:uid="{00000000-0005-0000-0000-000015450000}"/>
    <cellStyle name="Normal 16 2 2 2 2 4" xfId="11720" xr:uid="{00000000-0005-0000-0000-000016450000}"/>
    <cellStyle name="Normal 16 2 2 2 2 5" xfId="21046" xr:uid="{00000000-0005-0000-0000-000017450000}"/>
    <cellStyle name="Normal 16 2 2 2 3" xfId="3069" xr:uid="{00000000-0005-0000-0000-000018450000}"/>
    <cellStyle name="Normal 16 2 2 2 3 2" xfId="7748" xr:uid="{00000000-0005-0000-0000-000019450000}"/>
    <cellStyle name="Normal 16 2 2 2 3 2 2" xfId="17072" xr:uid="{00000000-0005-0000-0000-00001A450000}"/>
    <cellStyle name="Normal 16 2 2 2 3 2 3" xfId="26395" xr:uid="{00000000-0005-0000-0000-00001B450000}"/>
    <cellStyle name="Normal 16 2 2 2 3 3" xfId="12456" xr:uid="{00000000-0005-0000-0000-00001C450000}"/>
    <cellStyle name="Normal 16 2 2 2 3 4" xfId="21782" xr:uid="{00000000-0005-0000-0000-00001D450000}"/>
    <cellStyle name="Normal 16 2 2 2 4" xfId="4722" xr:uid="{00000000-0005-0000-0000-00001E450000}"/>
    <cellStyle name="Normal 16 2 2 2 4 2" xfId="14046" xr:uid="{00000000-0005-0000-0000-00001F450000}"/>
    <cellStyle name="Normal 16 2 2 2 4 3" xfId="23369" xr:uid="{00000000-0005-0000-0000-000020450000}"/>
    <cellStyle name="Normal 16 2 2 2 5" xfId="10850" xr:uid="{00000000-0005-0000-0000-000021450000}"/>
    <cellStyle name="Normal 16 2 2 2 6" xfId="20174" xr:uid="{00000000-0005-0000-0000-000022450000}"/>
    <cellStyle name="Normal 16 2 2 3" xfId="2215" xr:uid="{00000000-0005-0000-0000-000023450000}"/>
    <cellStyle name="Normal 16 2 2 3 2" xfId="3940" xr:uid="{00000000-0005-0000-0000-000024450000}"/>
    <cellStyle name="Normal 16 2 2 3 2 2" xfId="8617" xr:uid="{00000000-0005-0000-0000-000025450000}"/>
    <cellStyle name="Normal 16 2 2 3 2 2 2" xfId="17941" xr:uid="{00000000-0005-0000-0000-000026450000}"/>
    <cellStyle name="Normal 16 2 2 3 2 2 3" xfId="27264" xr:uid="{00000000-0005-0000-0000-000027450000}"/>
    <cellStyle name="Normal 16 2 2 3 2 3" xfId="13274" xr:uid="{00000000-0005-0000-0000-000028450000}"/>
    <cellStyle name="Normal 16 2 2 3 2 4" xfId="22598" xr:uid="{00000000-0005-0000-0000-000029450000}"/>
    <cellStyle name="Normal 16 2 2 3 3" xfId="5649" xr:uid="{00000000-0005-0000-0000-00002A450000}"/>
    <cellStyle name="Normal 16 2 2 3 3 2" xfId="14973" xr:uid="{00000000-0005-0000-0000-00002B450000}"/>
    <cellStyle name="Normal 16 2 2 3 3 3" xfId="24296" xr:uid="{00000000-0005-0000-0000-00002C450000}"/>
    <cellStyle name="Normal 16 2 2 3 4" xfId="11719" xr:uid="{00000000-0005-0000-0000-00002D450000}"/>
    <cellStyle name="Normal 16 2 2 3 5" xfId="21045" xr:uid="{00000000-0005-0000-0000-00002E450000}"/>
    <cellStyle name="Normal 16 2 2 4" xfId="3068" xr:uid="{00000000-0005-0000-0000-00002F450000}"/>
    <cellStyle name="Normal 16 2 2 4 2" xfId="7747" xr:uid="{00000000-0005-0000-0000-000030450000}"/>
    <cellStyle name="Normal 16 2 2 4 2 2" xfId="17071" xr:uid="{00000000-0005-0000-0000-000031450000}"/>
    <cellStyle name="Normal 16 2 2 4 2 3" xfId="26394" xr:uid="{00000000-0005-0000-0000-000032450000}"/>
    <cellStyle name="Normal 16 2 2 4 3" xfId="12455" xr:uid="{00000000-0005-0000-0000-000033450000}"/>
    <cellStyle name="Normal 16 2 2 4 4" xfId="21781" xr:uid="{00000000-0005-0000-0000-000034450000}"/>
    <cellStyle name="Normal 16 2 2 5" xfId="4721" xr:uid="{00000000-0005-0000-0000-000035450000}"/>
    <cellStyle name="Normal 16 2 2 5 2" xfId="14045" xr:uid="{00000000-0005-0000-0000-000036450000}"/>
    <cellStyle name="Normal 16 2 2 5 3" xfId="23368" xr:uid="{00000000-0005-0000-0000-000037450000}"/>
    <cellStyle name="Normal 16 2 2 6" xfId="10849" xr:uid="{00000000-0005-0000-0000-000038450000}"/>
    <cellStyle name="Normal 16 2 2 7" xfId="20173" xr:uid="{00000000-0005-0000-0000-000039450000}"/>
    <cellStyle name="Normal 16 2 3" xfId="1263" xr:uid="{00000000-0005-0000-0000-00003A450000}"/>
    <cellStyle name="Normal 16 2 3 2" xfId="2217" xr:uid="{00000000-0005-0000-0000-00003B450000}"/>
    <cellStyle name="Normal 16 2 3 2 2" xfId="3942" xr:uid="{00000000-0005-0000-0000-00003C450000}"/>
    <cellStyle name="Normal 16 2 3 2 2 2" xfId="8619" xr:uid="{00000000-0005-0000-0000-00003D450000}"/>
    <cellStyle name="Normal 16 2 3 2 2 2 2" xfId="17943" xr:uid="{00000000-0005-0000-0000-00003E450000}"/>
    <cellStyle name="Normal 16 2 3 2 2 2 3" xfId="27266" xr:uid="{00000000-0005-0000-0000-00003F450000}"/>
    <cellStyle name="Normal 16 2 3 2 2 3" xfId="13276" xr:uid="{00000000-0005-0000-0000-000040450000}"/>
    <cellStyle name="Normal 16 2 3 2 2 4" xfId="22600" xr:uid="{00000000-0005-0000-0000-000041450000}"/>
    <cellStyle name="Normal 16 2 3 2 3" xfId="5651" xr:uid="{00000000-0005-0000-0000-000042450000}"/>
    <cellStyle name="Normal 16 2 3 2 3 2" xfId="14975" xr:uid="{00000000-0005-0000-0000-000043450000}"/>
    <cellStyle name="Normal 16 2 3 2 3 3" xfId="24298" xr:uid="{00000000-0005-0000-0000-000044450000}"/>
    <cellStyle name="Normal 16 2 3 2 4" xfId="11721" xr:uid="{00000000-0005-0000-0000-000045450000}"/>
    <cellStyle name="Normal 16 2 3 2 5" xfId="21047" xr:uid="{00000000-0005-0000-0000-000046450000}"/>
    <cellStyle name="Normal 16 2 3 3" xfId="3070" xr:uid="{00000000-0005-0000-0000-000047450000}"/>
    <cellStyle name="Normal 16 2 3 3 2" xfId="7749" xr:uid="{00000000-0005-0000-0000-000048450000}"/>
    <cellStyle name="Normal 16 2 3 3 2 2" xfId="17073" xr:uid="{00000000-0005-0000-0000-000049450000}"/>
    <cellStyle name="Normal 16 2 3 3 2 3" xfId="26396" xr:uid="{00000000-0005-0000-0000-00004A450000}"/>
    <cellStyle name="Normal 16 2 3 3 3" xfId="12457" xr:uid="{00000000-0005-0000-0000-00004B450000}"/>
    <cellStyle name="Normal 16 2 3 3 4" xfId="21783" xr:uid="{00000000-0005-0000-0000-00004C450000}"/>
    <cellStyle name="Normal 16 2 3 4" xfId="4723" xr:uid="{00000000-0005-0000-0000-00004D450000}"/>
    <cellStyle name="Normal 16 2 3 4 2" xfId="14047" xr:uid="{00000000-0005-0000-0000-00004E450000}"/>
    <cellStyle name="Normal 16 2 3 4 3" xfId="23370" xr:uid="{00000000-0005-0000-0000-00004F450000}"/>
    <cellStyle name="Normal 16 2 3 5" xfId="10851" xr:uid="{00000000-0005-0000-0000-000050450000}"/>
    <cellStyle name="Normal 16 2 3 6" xfId="20175" xr:uid="{00000000-0005-0000-0000-000051450000}"/>
    <cellStyle name="Normal 16 2 4" xfId="2214" xr:uid="{00000000-0005-0000-0000-000052450000}"/>
    <cellStyle name="Normal 16 2 4 2" xfId="3939" xr:uid="{00000000-0005-0000-0000-000053450000}"/>
    <cellStyle name="Normal 16 2 4 2 2" xfId="8616" xr:uid="{00000000-0005-0000-0000-000054450000}"/>
    <cellStyle name="Normal 16 2 4 2 2 2" xfId="17940" xr:uid="{00000000-0005-0000-0000-000055450000}"/>
    <cellStyle name="Normal 16 2 4 2 2 3" xfId="27263" xr:uid="{00000000-0005-0000-0000-000056450000}"/>
    <cellStyle name="Normal 16 2 4 2 3" xfId="13273" xr:uid="{00000000-0005-0000-0000-000057450000}"/>
    <cellStyle name="Normal 16 2 4 2 4" xfId="22597" xr:uid="{00000000-0005-0000-0000-000058450000}"/>
    <cellStyle name="Normal 16 2 4 3" xfId="5648" xr:uid="{00000000-0005-0000-0000-000059450000}"/>
    <cellStyle name="Normal 16 2 4 3 2" xfId="14972" xr:uid="{00000000-0005-0000-0000-00005A450000}"/>
    <cellStyle name="Normal 16 2 4 3 3" xfId="24295" xr:uid="{00000000-0005-0000-0000-00005B450000}"/>
    <cellStyle name="Normal 16 2 4 4" xfId="11718" xr:uid="{00000000-0005-0000-0000-00005C450000}"/>
    <cellStyle name="Normal 16 2 4 5" xfId="21044" xr:uid="{00000000-0005-0000-0000-00005D450000}"/>
    <cellStyle name="Normal 16 2 5" xfId="3067" xr:uid="{00000000-0005-0000-0000-00005E450000}"/>
    <cellStyle name="Normal 16 2 5 2" xfId="7746" xr:uid="{00000000-0005-0000-0000-00005F450000}"/>
    <cellStyle name="Normal 16 2 5 2 2" xfId="17070" xr:uid="{00000000-0005-0000-0000-000060450000}"/>
    <cellStyle name="Normal 16 2 5 2 3" xfId="26393" xr:uid="{00000000-0005-0000-0000-000061450000}"/>
    <cellStyle name="Normal 16 2 5 3" xfId="12454" xr:uid="{00000000-0005-0000-0000-000062450000}"/>
    <cellStyle name="Normal 16 2 5 4" xfId="21780" xr:uid="{00000000-0005-0000-0000-000063450000}"/>
    <cellStyle name="Normal 16 2 6" xfId="4720" xr:uid="{00000000-0005-0000-0000-000064450000}"/>
    <cellStyle name="Normal 16 2 6 2" xfId="14044" xr:uid="{00000000-0005-0000-0000-000065450000}"/>
    <cellStyle name="Normal 16 2 6 3" xfId="23367" xr:uid="{00000000-0005-0000-0000-000066450000}"/>
    <cellStyle name="Normal 16 2 7" xfId="10848" xr:uid="{00000000-0005-0000-0000-000067450000}"/>
    <cellStyle name="Normal 16 2 8" xfId="20172" xr:uid="{00000000-0005-0000-0000-000068450000}"/>
    <cellStyle name="Normal 16 3" xfId="1264" xr:uid="{00000000-0005-0000-0000-000069450000}"/>
    <cellStyle name="Normal 16 3 2" xfId="1265" xr:uid="{00000000-0005-0000-0000-00006A450000}"/>
    <cellStyle name="Normal 16 3 2 2" xfId="2220" xr:uid="{00000000-0005-0000-0000-00006B450000}"/>
    <cellStyle name="Normal 16 3 2 2 2" xfId="3945" xr:uid="{00000000-0005-0000-0000-00006C450000}"/>
    <cellStyle name="Normal 16 3 2 2 2 2" xfId="8622" xr:uid="{00000000-0005-0000-0000-00006D450000}"/>
    <cellStyle name="Normal 16 3 2 2 2 2 2" xfId="17946" xr:uid="{00000000-0005-0000-0000-00006E450000}"/>
    <cellStyle name="Normal 16 3 2 2 2 2 3" xfId="27269" xr:uid="{00000000-0005-0000-0000-00006F450000}"/>
    <cellStyle name="Normal 16 3 2 2 2 3" xfId="13279" xr:uid="{00000000-0005-0000-0000-000070450000}"/>
    <cellStyle name="Normal 16 3 2 2 2 4" xfId="22603" xr:uid="{00000000-0005-0000-0000-000071450000}"/>
    <cellStyle name="Normal 16 3 2 2 3" xfId="5654" xr:uid="{00000000-0005-0000-0000-000072450000}"/>
    <cellStyle name="Normal 16 3 2 2 3 2" xfId="14978" xr:uid="{00000000-0005-0000-0000-000073450000}"/>
    <cellStyle name="Normal 16 3 2 2 3 3" xfId="24301" xr:uid="{00000000-0005-0000-0000-000074450000}"/>
    <cellStyle name="Normal 16 3 2 2 4" xfId="11724" xr:uid="{00000000-0005-0000-0000-000075450000}"/>
    <cellStyle name="Normal 16 3 2 2 5" xfId="21050" xr:uid="{00000000-0005-0000-0000-000076450000}"/>
    <cellStyle name="Normal 16 3 2 3" xfId="2219" xr:uid="{00000000-0005-0000-0000-000077450000}"/>
    <cellStyle name="Normal 16 3 2 3 2" xfId="3944" xr:uid="{00000000-0005-0000-0000-000078450000}"/>
    <cellStyle name="Normal 16 3 2 3 2 2" xfId="8621" xr:uid="{00000000-0005-0000-0000-000079450000}"/>
    <cellStyle name="Normal 16 3 2 3 2 2 2" xfId="17945" xr:uid="{00000000-0005-0000-0000-00007A450000}"/>
    <cellStyle name="Normal 16 3 2 3 2 2 3" xfId="27268" xr:uid="{00000000-0005-0000-0000-00007B450000}"/>
    <cellStyle name="Normal 16 3 2 3 2 3" xfId="13278" xr:uid="{00000000-0005-0000-0000-00007C450000}"/>
    <cellStyle name="Normal 16 3 2 3 2 4" xfId="22602" xr:uid="{00000000-0005-0000-0000-00007D450000}"/>
    <cellStyle name="Normal 16 3 2 3 3" xfId="5653" xr:uid="{00000000-0005-0000-0000-00007E450000}"/>
    <cellStyle name="Normal 16 3 2 3 3 2" xfId="14977" xr:uid="{00000000-0005-0000-0000-00007F450000}"/>
    <cellStyle name="Normal 16 3 2 3 3 3" xfId="24300" xr:uid="{00000000-0005-0000-0000-000080450000}"/>
    <cellStyle name="Normal 16 3 2 3 4" xfId="11723" xr:uid="{00000000-0005-0000-0000-000081450000}"/>
    <cellStyle name="Normal 16 3 2 3 5" xfId="21049" xr:uid="{00000000-0005-0000-0000-000082450000}"/>
    <cellStyle name="Normal 16 3 2 4" xfId="3072" xr:uid="{00000000-0005-0000-0000-000083450000}"/>
    <cellStyle name="Normal 16 3 2 4 2" xfId="7751" xr:uid="{00000000-0005-0000-0000-000084450000}"/>
    <cellStyle name="Normal 16 3 2 4 2 2" xfId="17075" xr:uid="{00000000-0005-0000-0000-000085450000}"/>
    <cellStyle name="Normal 16 3 2 4 2 3" xfId="26398" xr:uid="{00000000-0005-0000-0000-000086450000}"/>
    <cellStyle name="Normal 16 3 2 4 3" xfId="12459" xr:uid="{00000000-0005-0000-0000-000087450000}"/>
    <cellStyle name="Normal 16 3 2 4 4" xfId="21785" xr:uid="{00000000-0005-0000-0000-000088450000}"/>
    <cellStyle name="Normal 16 3 2 5" xfId="4725" xr:uid="{00000000-0005-0000-0000-000089450000}"/>
    <cellStyle name="Normal 16 3 2 5 2" xfId="14049" xr:uid="{00000000-0005-0000-0000-00008A450000}"/>
    <cellStyle name="Normal 16 3 2 5 3" xfId="23372" xr:uid="{00000000-0005-0000-0000-00008B450000}"/>
    <cellStyle name="Normal 16 3 2 6" xfId="10853" xr:uid="{00000000-0005-0000-0000-00008C450000}"/>
    <cellStyle name="Normal 16 3 2 7" xfId="20177" xr:uid="{00000000-0005-0000-0000-00008D450000}"/>
    <cellStyle name="Normal 16 3 3" xfId="2221" xr:uid="{00000000-0005-0000-0000-00008E450000}"/>
    <cellStyle name="Normal 16 3 3 2" xfId="3946" xr:uid="{00000000-0005-0000-0000-00008F450000}"/>
    <cellStyle name="Normal 16 3 3 2 2" xfId="8623" xr:uid="{00000000-0005-0000-0000-000090450000}"/>
    <cellStyle name="Normal 16 3 3 2 2 2" xfId="17947" xr:uid="{00000000-0005-0000-0000-000091450000}"/>
    <cellStyle name="Normal 16 3 3 2 2 3" xfId="27270" xr:uid="{00000000-0005-0000-0000-000092450000}"/>
    <cellStyle name="Normal 16 3 3 2 3" xfId="13280" xr:uid="{00000000-0005-0000-0000-000093450000}"/>
    <cellStyle name="Normal 16 3 3 2 4" xfId="22604" xr:uid="{00000000-0005-0000-0000-000094450000}"/>
    <cellStyle name="Normal 16 3 3 3" xfId="5655" xr:uid="{00000000-0005-0000-0000-000095450000}"/>
    <cellStyle name="Normal 16 3 3 3 2" xfId="14979" xr:uid="{00000000-0005-0000-0000-000096450000}"/>
    <cellStyle name="Normal 16 3 3 3 3" xfId="24302" xr:uid="{00000000-0005-0000-0000-000097450000}"/>
    <cellStyle name="Normal 16 3 3 4" xfId="11725" xr:uid="{00000000-0005-0000-0000-000098450000}"/>
    <cellStyle name="Normal 16 3 3 5" xfId="21051" xr:uid="{00000000-0005-0000-0000-000099450000}"/>
    <cellStyle name="Normal 16 3 4" xfId="2218" xr:uid="{00000000-0005-0000-0000-00009A450000}"/>
    <cellStyle name="Normal 16 3 4 2" xfId="3943" xr:uid="{00000000-0005-0000-0000-00009B450000}"/>
    <cellStyle name="Normal 16 3 4 2 2" xfId="8620" xr:uid="{00000000-0005-0000-0000-00009C450000}"/>
    <cellStyle name="Normal 16 3 4 2 2 2" xfId="17944" xr:uid="{00000000-0005-0000-0000-00009D450000}"/>
    <cellStyle name="Normal 16 3 4 2 2 3" xfId="27267" xr:uid="{00000000-0005-0000-0000-00009E450000}"/>
    <cellStyle name="Normal 16 3 4 2 3" xfId="13277" xr:uid="{00000000-0005-0000-0000-00009F450000}"/>
    <cellStyle name="Normal 16 3 4 2 4" xfId="22601" xr:uid="{00000000-0005-0000-0000-0000A0450000}"/>
    <cellStyle name="Normal 16 3 4 3" xfId="5652" xr:uid="{00000000-0005-0000-0000-0000A1450000}"/>
    <cellStyle name="Normal 16 3 4 3 2" xfId="14976" xr:uid="{00000000-0005-0000-0000-0000A2450000}"/>
    <cellStyle name="Normal 16 3 4 3 3" xfId="24299" xr:uid="{00000000-0005-0000-0000-0000A3450000}"/>
    <cellStyle name="Normal 16 3 4 4" xfId="11722" xr:uid="{00000000-0005-0000-0000-0000A4450000}"/>
    <cellStyle name="Normal 16 3 4 5" xfId="21048" xr:uid="{00000000-0005-0000-0000-0000A5450000}"/>
    <cellStyle name="Normal 16 3 5" xfId="3071" xr:uid="{00000000-0005-0000-0000-0000A6450000}"/>
    <cellStyle name="Normal 16 3 5 2" xfId="7750" xr:uid="{00000000-0005-0000-0000-0000A7450000}"/>
    <cellStyle name="Normal 16 3 5 2 2" xfId="17074" xr:uid="{00000000-0005-0000-0000-0000A8450000}"/>
    <cellStyle name="Normal 16 3 5 2 3" xfId="26397" xr:uid="{00000000-0005-0000-0000-0000A9450000}"/>
    <cellStyle name="Normal 16 3 5 3" xfId="12458" xr:uid="{00000000-0005-0000-0000-0000AA450000}"/>
    <cellStyle name="Normal 16 3 5 4" xfId="21784" xr:uid="{00000000-0005-0000-0000-0000AB450000}"/>
    <cellStyle name="Normal 16 3 6" xfId="4724" xr:uid="{00000000-0005-0000-0000-0000AC450000}"/>
    <cellStyle name="Normal 16 3 6 2" xfId="14048" xr:uid="{00000000-0005-0000-0000-0000AD450000}"/>
    <cellStyle name="Normal 16 3 6 3" xfId="23371" xr:uid="{00000000-0005-0000-0000-0000AE450000}"/>
    <cellStyle name="Normal 16 3 7" xfId="10852" xr:uid="{00000000-0005-0000-0000-0000AF450000}"/>
    <cellStyle name="Normal 16 3 8" xfId="20176" xr:uid="{00000000-0005-0000-0000-0000B0450000}"/>
    <cellStyle name="Normal 16 4" xfId="1266" xr:uid="{00000000-0005-0000-0000-0000B1450000}"/>
    <cellStyle name="Normal 16 4 2" xfId="2223" xr:uid="{00000000-0005-0000-0000-0000B2450000}"/>
    <cellStyle name="Normal 16 4 2 2" xfId="3948" xr:uid="{00000000-0005-0000-0000-0000B3450000}"/>
    <cellStyle name="Normal 16 4 2 2 2" xfId="8625" xr:uid="{00000000-0005-0000-0000-0000B4450000}"/>
    <cellStyle name="Normal 16 4 2 2 2 2" xfId="17949" xr:uid="{00000000-0005-0000-0000-0000B5450000}"/>
    <cellStyle name="Normal 16 4 2 2 2 3" xfId="27272" xr:uid="{00000000-0005-0000-0000-0000B6450000}"/>
    <cellStyle name="Normal 16 4 2 2 3" xfId="13282" xr:uid="{00000000-0005-0000-0000-0000B7450000}"/>
    <cellStyle name="Normal 16 4 2 2 4" xfId="22606" xr:uid="{00000000-0005-0000-0000-0000B8450000}"/>
    <cellStyle name="Normal 16 4 2 3" xfId="5657" xr:uid="{00000000-0005-0000-0000-0000B9450000}"/>
    <cellStyle name="Normal 16 4 2 3 2" xfId="14981" xr:uid="{00000000-0005-0000-0000-0000BA450000}"/>
    <cellStyle name="Normal 16 4 2 3 3" xfId="24304" xr:uid="{00000000-0005-0000-0000-0000BB450000}"/>
    <cellStyle name="Normal 16 4 2 4" xfId="11727" xr:uid="{00000000-0005-0000-0000-0000BC450000}"/>
    <cellStyle name="Normal 16 4 2 5" xfId="21053" xr:uid="{00000000-0005-0000-0000-0000BD450000}"/>
    <cellStyle name="Normal 16 4 3" xfId="2222" xr:uid="{00000000-0005-0000-0000-0000BE450000}"/>
    <cellStyle name="Normal 16 4 3 2" xfId="3947" xr:uid="{00000000-0005-0000-0000-0000BF450000}"/>
    <cellStyle name="Normal 16 4 3 2 2" xfId="8624" xr:uid="{00000000-0005-0000-0000-0000C0450000}"/>
    <cellStyle name="Normal 16 4 3 2 2 2" xfId="17948" xr:uid="{00000000-0005-0000-0000-0000C1450000}"/>
    <cellStyle name="Normal 16 4 3 2 2 3" xfId="27271" xr:uid="{00000000-0005-0000-0000-0000C2450000}"/>
    <cellStyle name="Normal 16 4 3 2 3" xfId="13281" xr:uid="{00000000-0005-0000-0000-0000C3450000}"/>
    <cellStyle name="Normal 16 4 3 2 4" xfId="22605" xr:uid="{00000000-0005-0000-0000-0000C4450000}"/>
    <cellStyle name="Normal 16 4 3 3" xfId="5656" xr:uid="{00000000-0005-0000-0000-0000C5450000}"/>
    <cellStyle name="Normal 16 4 3 3 2" xfId="14980" xr:uid="{00000000-0005-0000-0000-0000C6450000}"/>
    <cellStyle name="Normal 16 4 3 3 3" xfId="24303" xr:uid="{00000000-0005-0000-0000-0000C7450000}"/>
    <cellStyle name="Normal 16 4 3 4" xfId="11726" xr:uid="{00000000-0005-0000-0000-0000C8450000}"/>
    <cellStyle name="Normal 16 4 3 5" xfId="21052" xr:uid="{00000000-0005-0000-0000-0000C9450000}"/>
    <cellStyle name="Normal 16 4 4" xfId="3073" xr:uid="{00000000-0005-0000-0000-0000CA450000}"/>
    <cellStyle name="Normal 16 4 4 2" xfId="7752" xr:uid="{00000000-0005-0000-0000-0000CB450000}"/>
    <cellStyle name="Normal 16 4 4 2 2" xfId="17076" xr:uid="{00000000-0005-0000-0000-0000CC450000}"/>
    <cellStyle name="Normal 16 4 4 2 3" xfId="26399" xr:uid="{00000000-0005-0000-0000-0000CD450000}"/>
    <cellStyle name="Normal 16 4 4 3" xfId="12460" xr:uid="{00000000-0005-0000-0000-0000CE450000}"/>
    <cellStyle name="Normal 16 4 4 4" xfId="21786" xr:uid="{00000000-0005-0000-0000-0000CF450000}"/>
    <cellStyle name="Normal 16 4 5" xfId="4726" xr:uid="{00000000-0005-0000-0000-0000D0450000}"/>
    <cellStyle name="Normal 16 4 5 2" xfId="14050" xr:uid="{00000000-0005-0000-0000-0000D1450000}"/>
    <cellStyle name="Normal 16 4 5 3" xfId="23373" xr:uid="{00000000-0005-0000-0000-0000D2450000}"/>
    <cellStyle name="Normal 16 4 6" xfId="10854" xr:uid="{00000000-0005-0000-0000-0000D3450000}"/>
    <cellStyle name="Normal 16 4 7" xfId="20178" xr:uid="{00000000-0005-0000-0000-0000D4450000}"/>
    <cellStyle name="Normal 16 5" xfId="2224" xr:uid="{00000000-0005-0000-0000-0000D5450000}"/>
    <cellStyle name="Normal 16 5 2" xfId="3949" xr:uid="{00000000-0005-0000-0000-0000D6450000}"/>
    <cellStyle name="Normal 16 5 2 2" xfId="8626" xr:uid="{00000000-0005-0000-0000-0000D7450000}"/>
    <cellStyle name="Normal 16 5 2 2 2" xfId="17950" xr:uid="{00000000-0005-0000-0000-0000D8450000}"/>
    <cellStyle name="Normal 16 5 2 2 3" xfId="27273" xr:uid="{00000000-0005-0000-0000-0000D9450000}"/>
    <cellStyle name="Normal 16 5 2 3" xfId="13283" xr:uid="{00000000-0005-0000-0000-0000DA450000}"/>
    <cellStyle name="Normal 16 5 2 4" xfId="22607" xr:uid="{00000000-0005-0000-0000-0000DB450000}"/>
    <cellStyle name="Normal 16 5 3" xfId="5658" xr:uid="{00000000-0005-0000-0000-0000DC450000}"/>
    <cellStyle name="Normal 16 5 3 2" xfId="14982" xr:uid="{00000000-0005-0000-0000-0000DD450000}"/>
    <cellStyle name="Normal 16 5 3 3" xfId="24305" xr:uid="{00000000-0005-0000-0000-0000DE450000}"/>
    <cellStyle name="Normal 16 5 4" xfId="11728" xr:uid="{00000000-0005-0000-0000-0000DF450000}"/>
    <cellStyle name="Normal 16 5 5" xfId="21054" xr:uid="{00000000-0005-0000-0000-0000E0450000}"/>
    <cellStyle name="Normal 16 6" xfId="2225" xr:uid="{00000000-0005-0000-0000-0000E1450000}"/>
    <cellStyle name="Normal 16 6 2" xfId="3950" xr:uid="{00000000-0005-0000-0000-0000E2450000}"/>
    <cellStyle name="Normal 16 6 2 2" xfId="8627" xr:uid="{00000000-0005-0000-0000-0000E3450000}"/>
    <cellStyle name="Normal 16 6 2 2 2" xfId="17951" xr:uid="{00000000-0005-0000-0000-0000E4450000}"/>
    <cellStyle name="Normal 16 6 2 2 3" xfId="27274" xr:uid="{00000000-0005-0000-0000-0000E5450000}"/>
    <cellStyle name="Normal 16 6 2 3" xfId="13284" xr:uid="{00000000-0005-0000-0000-0000E6450000}"/>
    <cellStyle name="Normal 16 6 2 4" xfId="22608" xr:uid="{00000000-0005-0000-0000-0000E7450000}"/>
    <cellStyle name="Normal 16 6 3" xfId="5659" xr:uid="{00000000-0005-0000-0000-0000E8450000}"/>
    <cellStyle name="Normal 16 6 3 2" xfId="14983" xr:uid="{00000000-0005-0000-0000-0000E9450000}"/>
    <cellStyle name="Normal 16 6 3 3" xfId="24306" xr:uid="{00000000-0005-0000-0000-0000EA450000}"/>
    <cellStyle name="Normal 16 6 4" xfId="11729" xr:uid="{00000000-0005-0000-0000-0000EB450000}"/>
    <cellStyle name="Normal 16 6 5" xfId="21055" xr:uid="{00000000-0005-0000-0000-0000EC450000}"/>
    <cellStyle name="Normal 16 7" xfId="2226" xr:uid="{00000000-0005-0000-0000-0000ED450000}"/>
    <cellStyle name="Normal 16 7 2" xfId="3951" xr:uid="{00000000-0005-0000-0000-0000EE450000}"/>
    <cellStyle name="Normal 16 7 2 2" xfId="8628" xr:uid="{00000000-0005-0000-0000-0000EF450000}"/>
    <cellStyle name="Normal 16 7 2 2 2" xfId="17952" xr:uid="{00000000-0005-0000-0000-0000F0450000}"/>
    <cellStyle name="Normal 16 7 2 2 3" xfId="27275" xr:uid="{00000000-0005-0000-0000-0000F1450000}"/>
    <cellStyle name="Normal 16 7 2 3" xfId="13285" xr:uid="{00000000-0005-0000-0000-0000F2450000}"/>
    <cellStyle name="Normal 16 7 2 4" xfId="22609" xr:uid="{00000000-0005-0000-0000-0000F3450000}"/>
    <cellStyle name="Normal 16 7 3" xfId="5660" xr:uid="{00000000-0005-0000-0000-0000F4450000}"/>
    <cellStyle name="Normal 16 7 3 2" xfId="14984" xr:uid="{00000000-0005-0000-0000-0000F5450000}"/>
    <cellStyle name="Normal 16 7 3 3" xfId="24307" xr:uid="{00000000-0005-0000-0000-0000F6450000}"/>
    <cellStyle name="Normal 16 7 4" xfId="11730" xr:uid="{00000000-0005-0000-0000-0000F7450000}"/>
    <cellStyle name="Normal 16 7 5" xfId="21056" xr:uid="{00000000-0005-0000-0000-0000F8450000}"/>
    <cellStyle name="Normal 16 8" xfId="2213" xr:uid="{00000000-0005-0000-0000-0000F9450000}"/>
    <cellStyle name="Normal 16 8 2" xfId="3938" xr:uid="{00000000-0005-0000-0000-0000FA450000}"/>
    <cellStyle name="Normal 16 8 2 2" xfId="8615" xr:uid="{00000000-0005-0000-0000-0000FB450000}"/>
    <cellStyle name="Normal 16 8 2 2 2" xfId="17939" xr:uid="{00000000-0005-0000-0000-0000FC450000}"/>
    <cellStyle name="Normal 16 8 2 2 3" xfId="27262" xr:uid="{00000000-0005-0000-0000-0000FD450000}"/>
    <cellStyle name="Normal 16 8 2 3" xfId="13272" xr:uid="{00000000-0005-0000-0000-0000FE450000}"/>
    <cellStyle name="Normal 16 8 2 4" xfId="22596" xr:uid="{00000000-0005-0000-0000-0000FF450000}"/>
    <cellStyle name="Normal 16 8 3" xfId="5647" xr:uid="{00000000-0005-0000-0000-000000460000}"/>
    <cellStyle name="Normal 16 8 3 2" xfId="14971" xr:uid="{00000000-0005-0000-0000-000001460000}"/>
    <cellStyle name="Normal 16 8 3 3" xfId="24294" xr:uid="{00000000-0005-0000-0000-000002460000}"/>
    <cellStyle name="Normal 16 8 4" xfId="11717" xr:uid="{00000000-0005-0000-0000-000003460000}"/>
    <cellStyle name="Normal 16 8 5" xfId="21043" xr:uid="{00000000-0005-0000-0000-000004460000}"/>
    <cellStyle name="Normal 16 9" xfId="2926" xr:uid="{00000000-0005-0000-0000-000005460000}"/>
    <cellStyle name="Normal 17" xfId="1267" xr:uid="{00000000-0005-0000-0000-000006460000}"/>
    <cellStyle name="Normal 17 10" xfId="2228" xr:uid="{00000000-0005-0000-0000-000007460000}"/>
    <cellStyle name="Normal 17 10 2" xfId="3953" xr:uid="{00000000-0005-0000-0000-000008460000}"/>
    <cellStyle name="Normal 17 10 2 2" xfId="8630" xr:uid="{00000000-0005-0000-0000-000009460000}"/>
    <cellStyle name="Normal 17 10 2 2 2" xfId="17954" xr:uid="{00000000-0005-0000-0000-00000A460000}"/>
    <cellStyle name="Normal 17 10 2 2 3" xfId="27277" xr:uid="{00000000-0005-0000-0000-00000B460000}"/>
    <cellStyle name="Normal 17 10 2 3" xfId="13287" xr:uid="{00000000-0005-0000-0000-00000C460000}"/>
    <cellStyle name="Normal 17 10 2 4" xfId="22611" xr:uid="{00000000-0005-0000-0000-00000D460000}"/>
    <cellStyle name="Normal 17 10 3" xfId="5662" xr:uid="{00000000-0005-0000-0000-00000E460000}"/>
    <cellStyle name="Normal 17 10 3 2" xfId="14986" xr:uid="{00000000-0005-0000-0000-00000F460000}"/>
    <cellStyle name="Normal 17 10 3 3" xfId="24309" xr:uid="{00000000-0005-0000-0000-000010460000}"/>
    <cellStyle name="Normal 17 10 4" xfId="11732" xr:uid="{00000000-0005-0000-0000-000011460000}"/>
    <cellStyle name="Normal 17 10 5" xfId="21058" xr:uid="{00000000-0005-0000-0000-000012460000}"/>
    <cellStyle name="Normal 17 11" xfId="2227" xr:uid="{00000000-0005-0000-0000-000013460000}"/>
    <cellStyle name="Normal 17 11 2" xfId="3952" xr:uid="{00000000-0005-0000-0000-000014460000}"/>
    <cellStyle name="Normal 17 11 2 2" xfId="8629" xr:uid="{00000000-0005-0000-0000-000015460000}"/>
    <cellStyle name="Normal 17 11 2 2 2" xfId="17953" xr:uid="{00000000-0005-0000-0000-000016460000}"/>
    <cellStyle name="Normal 17 11 2 2 3" xfId="27276" xr:uid="{00000000-0005-0000-0000-000017460000}"/>
    <cellStyle name="Normal 17 11 2 3" xfId="13286" xr:uid="{00000000-0005-0000-0000-000018460000}"/>
    <cellStyle name="Normal 17 11 2 4" xfId="22610" xr:uid="{00000000-0005-0000-0000-000019460000}"/>
    <cellStyle name="Normal 17 11 3" xfId="5661" xr:uid="{00000000-0005-0000-0000-00001A460000}"/>
    <cellStyle name="Normal 17 11 3 2" xfId="14985" xr:uid="{00000000-0005-0000-0000-00001B460000}"/>
    <cellStyle name="Normal 17 11 3 3" xfId="24308" xr:uid="{00000000-0005-0000-0000-00001C460000}"/>
    <cellStyle name="Normal 17 11 4" xfId="11731" xr:uid="{00000000-0005-0000-0000-00001D460000}"/>
    <cellStyle name="Normal 17 11 5" xfId="21057" xr:uid="{00000000-0005-0000-0000-00001E460000}"/>
    <cellStyle name="Normal 17 12" xfId="3074" xr:uid="{00000000-0005-0000-0000-00001F460000}"/>
    <cellStyle name="Normal 17 12 2" xfId="7753" xr:uid="{00000000-0005-0000-0000-000020460000}"/>
    <cellStyle name="Normal 17 12 2 2" xfId="17077" xr:uid="{00000000-0005-0000-0000-000021460000}"/>
    <cellStyle name="Normal 17 12 2 3" xfId="26400" xr:uid="{00000000-0005-0000-0000-000022460000}"/>
    <cellStyle name="Normal 17 12 3" xfId="12461" xr:uid="{00000000-0005-0000-0000-000023460000}"/>
    <cellStyle name="Normal 17 12 4" xfId="21787" xr:uid="{00000000-0005-0000-0000-000024460000}"/>
    <cellStyle name="Normal 17 13" xfId="4727" xr:uid="{00000000-0005-0000-0000-000025460000}"/>
    <cellStyle name="Normal 17 13 2" xfId="14051" xr:uid="{00000000-0005-0000-0000-000026460000}"/>
    <cellStyle name="Normal 17 13 3" xfId="23374" xr:uid="{00000000-0005-0000-0000-000027460000}"/>
    <cellStyle name="Normal 17 14" xfId="10855" xr:uid="{00000000-0005-0000-0000-000028460000}"/>
    <cellStyle name="Normal 17 15" xfId="20179" xr:uid="{00000000-0005-0000-0000-000029460000}"/>
    <cellStyle name="Normal 17 16" xfId="28744" xr:uid="{00000000-0005-0000-0000-00002A460000}"/>
    <cellStyle name="Normal 17 2" xfId="1268" xr:uid="{00000000-0005-0000-0000-00002B460000}"/>
    <cellStyle name="Normal 17 2 10" xfId="4728" xr:uid="{00000000-0005-0000-0000-00002C460000}"/>
    <cellStyle name="Normal 17 2 10 2" xfId="14052" xr:uid="{00000000-0005-0000-0000-00002D460000}"/>
    <cellStyle name="Normal 17 2 10 3" xfId="23375" xr:uid="{00000000-0005-0000-0000-00002E460000}"/>
    <cellStyle name="Normal 17 2 11" xfId="10856" xr:uid="{00000000-0005-0000-0000-00002F460000}"/>
    <cellStyle name="Normal 17 2 12" xfId="20180" xr:uid="{00000000-0005-0000-0000-000030460000}"/>
    <cellStyle name="Normal 17 2 2" xfId="1269" xr:uid="{00000000-0005-0000-0000-000031460000}"/>
    <cellStyle name="Normal 17 2 2 2" xfId="1270" xr:uid="{00000000-0005-0000-0000-000032460000}"/>
    <cellStyle name="Normal 17 2 2 2 2" xfId="2232" xr:uid="{00000000-0005-0000-0000-000033460000}"/>
    <cellStyle name="Normal 17 2 2 2 2 2" xfId="3957" xr:uid="{00000000-0005-0000-0000-000034460000}"/>
    <cellStyle name="Normal 17 2 2 2 2 2 2" xfId="8634" xr:uid="{00000000-0005-0000-0000-000035460000}"/>
    <cellStyle name="Normal 17 2 2 2 2 2 2 2" xfId="17958" xr:uid="{00000000-0005-0000-0000-000036460000}"/>
    <cellStyle name="Normal 17 2 2 2 2 2 2 3" xfId="27281" xr:uid="{00000000-0005-0000-0000-000037460000}"/>
    <cellStyle name="Normal 17 2 2 2 2 2 3" xfId="13291" xr:uid="{00000000-0005-0000-0000-000038460000}"/>
    <cellStyle name="Normal 17 2 2 2 2 2 4" xfId="22615" xr:uid="{00000000-0005-0000-0000-000039460000}"/>
    <cellStyle name="Normal 17 2 2 2 2 3" xfId="5666" xr:uid="{00000000-0005-0000-0000-00003A460000}"/>
    <cellStyle name="Normal 17 2 2 2 2 3 2" xfId="14990" xr:uid="{00000000-0005-0000-0000-00003B460000}"/>
    <cellStyle name="Normal 17 2 2 2 2 3 3" xfId="24313" xr:uid="{00000000-0005-0000-0000-00003C460000}"/>
    <cellStyle name="Normal 17 2 2 2 2 4" xfId="11736" xr:uid="{00000000-0005-0000-0000-00003D460000}"/>
    <cellStyle name="Normal 17 2 2 2 2 5" xfId="21062" xr:uid="{00000000-0005-0000-0000-00003E460000}"/>
    <cellStyle name="Normal 17 2 2 2 3" xfId="2231" xr:uid="{00000000-0005-0000-0000-00003F460000}"/>
    <cellStyle name="Normal 17 2 2 2 3 2" xfId="3956" xr:uid="{00000000-0005-0000-0000-000040460000}"/>
    <cellStyle name="Normal 17 2 2 2 3 2 2" xfId="8633" xr:uid="{00000000-0005-0000-0000-000041460000}"/>
    <cellStyle name="Normal 17 2 2 2 3 2 2 2" xfId="17957" xr:uid="{00000000-0005-0000-0000-000042460000}"/>
    <cellStyle name="Normal 17 2 2 2 3 2 2 3" xfId="27280" xr:uid="{00000000-0005-0000-0000-000043460000}"/>
    <cellStyle name="Normal 17 2 2 2 3 2 3" xfId="13290" xr:uid="{00000000-0005-0000-0000-000044460000}"/>
    <cellStyle name="Normal 17 2 2 2 3 2 4" xfId="22614" xr:uid="{00000000-0005-0000-0000-000045460000}"/>
    <cellStyle name="Normal 17 2 2 2 3 3" xfId="5665" xr:uid="{00000000-0005-0000-0000-000046460000}"/>
    <cellStyle name="Normal 17 2 2 2 3 3 2" xfId="14989" xr:uid="{00000000-0005-0000-0000-000047460000}"/>
    <cellStyle name="Normal 17 2 2 2 3 3 3" xfId="24312" xr:uid="{00000000-0005-0000-0000-000048460000}"/>
    <cellStyle name="Normal 17 2 2 2 3 4" xfId="11735" xr:uid="{00000000-0005-0000-0000-000049460000}"/>
    <cellStyle name="Normal 17 2 2 2 3 5" xfId="21061" xr:uid="{00000000-0005-0000-0000-00004A460000}"/>
    <cellStyle name="Normal 17 2 2 2 4" xfId="3077" xr:uid="{00000000-0005-0000-0000-00004B460000}"/>
    <cellStyle name="Normal 17 2 2 2 4 2" xfId="7756" xr:uid="{00000000-0005-0000-0000-00004C460000}"/>
    <cellStyle name="Normal 17 2 2 2 4 2 2" xfId="17080" xr:uid="{00000000-0005-0000-0000-00004D460000}"/>
    <cellStyle name="Normal 17 2 2 2 4 2 3" xfId="26403" xr:uid="{00000000-0005-0000-0000-00004E460000}"/>
    <cellStyle name="Normal 17 2 2 2 4 3" xfId="12464" xr:uid="{00000000-0005-0000-0000-00004F460000}"/>
    <cellStyle name="Normal 17 2 2 2 4 4" xfId="21790" xr:uid="{00000000-0005-0000-0000-000050460000}"/>
    <cellStyle name="Normal 17 2 2 2 5" xfId="4730" xr:uid="{00000000-0005-0000-0000-000051460000}"/>
    <cellStyle name="Normal 17 2 2 2 5 2" xfId="14054" xr:uid="{00000000-0005-0000-0000-000052460000}"/>
    <cellStyle name="Normal 17 2 2 2 5 3" xfId="23377" xr:uid="{00000000-0005-0000-0000-000053460000}"/>
    <cellStyle name="Normal 17 2 2 2 6" xfId="10858" xr:uid="{00000000-0005-0000-0000-000054460000}"/>
    <cellStyle name="Normal 17 2 2 2 7" xfId="20182" xr:uid="{00000000-0005-0000-0000-000055460000}"/>
    <cellStyle name="Normal 17 2 2 3" xfId="2233" xr:uid="{00000000-0005-0000-0000-000056460000}"/>
    <cellStyle name="Normal 17 2 2 3 2" xfId="3958" xr:uid="{00000000-0005-0000-0000-000057460000}"/>
    <cellStyle name="Normal 17 2 2 3 2 2" xfId="8635" xr:uid="{00000000-0005-0000-0000-000058460000}"/>
    <cellStyle name="Normal 17 2 2 3 2 2 2" xfId="17959" xr:uid="{00000000-0005-0000-0000-000059460000}"/>
    <cellStyle name="Normal 17 2 2 3 2 2 3" xfId="27282" xr:uid="{00000000-0005-0000-0000-00005A460000}"/>
    <cellStyle name="Normal 17 2 2 3 2 3" xfId="13292" xr:uid="{00000000-0005-0000-0000-00005B460000}"/>
    <cellStyle name="Normal 17 2 2 3 2 4" xfId="22616" xr:uid="{00000000-0005-0000-0000-00005C460000}"/>
    <cellStyle name="Normal 17 2 2 3 3" xfId="5667" xr:uid="{00000000-0005-0000-0000-00005D460000}"/>
    <cellStyle name="Normal 17 2 2 3 3 2" xfId="14991" xr:uid="{00000000-0005-0000-0000-00005E460000}"/>
    <cellStyle name="Normal 17 2 2 3 3 3" xfId="24314" xr:uid="{00000000-0005-0000-0000-00005F460000}"/>
    <cellStyle name="Normal 17 2 2 3 4" xfId="11737" xr:uid="{00000000-0005-0000-0000-000060460000}"/>
    <cellStyle name="Normal 17 2 2 3 5" xfId="21063" xr:uid="{00000000-0005-0000-0000-000061460000}"/>
    <cellStyle name="Normal 17 2 2 4" xfId="2230" xr:uid="{00000000-0005-0000-0000-000062460000}"/>
    <cellStyle name="Normal 17 2 2 4 2" xfId="3955" xr:uid="{00000000-0005-0000-0000-000063460000}"/>
    <cellStyle name="Normal 17 2 2 4 2 2" xfId="8632" xr:uid="{00000000-0005-0000-0000-000064460000}"/>
    <cellStyle name="Normal 17 2 2 4 2 2 2" xfId="17956" xr:uid="{00000000-0005-0000-0000-000065460000}"/>
    <cellStyle name="Normal 17 2 2 4 2 2 3" xfId="27279" xr:uid="{00000000-0005-0000-0000-000066460000}"/>
    <cellStyle name="Normal 17 2 2 4 2 3" xfId="13289" xr:uid="{00000000-0005-0000-0000-000067460000}"/>
    <cellStyle name="Normal 17 2 2 4 2 4" xfId="22613" xr:uid="{00000000-0005-0000-0000-000068460000}"/>
    <cellStyle name="Normal 17 2 2 4 3" xfId="5664" xr:uid="{00000000-0005-0000-0000-000069460000}"/>
    <cellStyle name="Normal 17 2 2 4 3 2" xfId="14988" xr:uid="{00000000-0005-0000-0000-00006A460000}"/>
    <cellStyle name="Normal 17 2 2 4 3 3" xfId="24311" xr:uid="{00000000-0005-0000-0000-00006B460000}"/>
    <cellStyle name="Normal 17 2 2 4 4" xfId="11734" xr:uid="{00000000-0005-0000-0000-00006C460000}"/>
    <cellStyle name="Normal 17 2 2 4 5" xfId="21060" xr:uid="{00000000-0005-0000-0000-00006D460000}"/>
    <cellStyle name="Normal 17 2 2 5" xfId="3076" xr:uid="{00000000-0005-0000-0000-00006E460000}"/>
    <cellStyle name="Normal 17 2 2 5 2" xfId="7755" xr:uid="{00000000-0005-0000-0000-00006F460000}"/>
    <cellStyle name="Normal 17 2 2 5 2 2" xfId="17079" xr:uid="{00000000-0005-0000-0000-000070460000}"/>
    <cellStyle name="Normal 17 2 2 5 2 3" xfId="26402" xr:uid="{00000000-0005-0000-0000-000071460000}"/>
    <cellStyle name="Normal 17 2 2 5 3" xfId="12463" xr:uid="{00000000-0005-0000-0000-000072460000}"/>
    <cellStyle name="Normal 17 2 2 5 4" xfId="21789" xr:uid="{00000000-0005-0000-0000-000073460000}"/>
    <cellStyle name="Normal 17 2 2 6" xfId="4729" xr:uid="{00000000-0005-0000-0000-000074460000}"/>
    <cellStyle name="Normal 17 2 2 6 2" xfId="14053" xr:uid="{00000000-0005-0000-0000-000075460000}"/>
    <cellStyle name="Normal 17 2 2 6 3" xfId="23376" xr:uid="{00000000-0005-0000-0000-000076460000}"/>
    <cellStyle name="Normal 17 2 2 7" xfId="10857" xr:uid="{00000000-0005-0000-0000-000077460000}"/>
    <cellStyle name="Normal 17 2 2 8" xfId="20181" xr:uid="{00000000-0005-0000-0000-000078460000}"/>
    <cellStyle name="Normal 17 2 3" xfId="1271" xr:uid="{00000000-0005-0000-0000-000079460000}"/>
    <cellStyle name="Normal 17 2 3 2" xfId="2235" xr:uid="{00000000-0005-0000-0000-00007A460000}"/>
    <cellStyle name="Normal 17 2 3 2 2" xfId="2236" xr:uid="{00000000-0005-0000-0000-00007B460000}"/>
    <cellStyle name="Normal 17 2 3 2 2 2" xfId="3961" xr:uid="{00000000-0005-0000-0000-00007C460000}"/>
    <cellStyle name="Normal 17 2 3 2 2 2 2" xfId="8638" xr:uid="{00000000-0005-0000-0000-00007D460000}"/>
    <cellStyle name="Normal 17 2 3 2 2 2 2 2" xfId="17962" xr:uid="{00000000-0005-0000-0000-00007E460000}"/>
    <cellStyle name="Normal 17 2 3 2 2 2 2 3" xfId="27285" xr:uid="{00000000-0005-0000-0000-00007F460000}"/>
    <cellStyle name="Normal 17 2 3 2 2 2 3" xfId="13295" xr:uid="{00000000-0005-0000-0000-000080460000}"/>
    <cellStyle name="Normal 17 2 3 2 2 2 4" xfId="22619" xr:uid="{00000000-0005-0000-0000-000081460000}"/>
    <cellStyle name="Normal 17 2 3 2 2 3" xfId="5670" xr:uid="{00000000-0005-0000-0000-000082460000}"/>
    <cellStyle name="Normal 17 2 3 2 2 3 2" xfId="14994" xr:uid="{00000000-0005-0000-0000-000083460000}"/>
    <cellStyle name="Normal 17 2 3 2 2 3 3" xfId="24317" xr:uid="{00000000-0005-0000-0000-000084460000}"/>
    <cellStyle name="Normal 17 2 3 2 2 4" xfId="11740" xr:uid="{00000000-0005-0000-0000-000085460000}"/>
    <cellStyle name="Normal 17 2 3 2 2 5" xfId="21066" xr:uid="{00000000-0005-0000-0000-000086460000}"/>
    <cellStyle name="Normal 17 2 3 2 3" xfId="3960" xr:uid="{00000000-0005-0000-0000-000087460000}"/>
    <cellStyle name="Normal 17 2 3 2 3 2" xfId="8637" xr:uid="{00000000-0005-0000-0000-000088460000}"/>
    <cellStyle name="Normal 17 2 3 2 3 2 2" xfId="17961" xr:uid="{00000000-0005-0000-0000-000089460000}"/>
    <cellStyle name="Normal 17 2 3 2 3 2 3" xfId="27284" xr:uid="{00000000-0005-0000-0000-00008A460000}"/>
    <cellStyle name="Normal 17 2 3 2 3 3" xfId="13294" xr:uid="{00000000-0005-0000-0000-00008B460000}"/>
    <cellStyle name="Normal 17 2 3 2 3 4" xfId="22618" xr:uid="{00000000-0005-0000-0000-00008C460000}"/>
    <cellStyle name="Normal 17 2 3 2 4" xfId="5669" xr:uid="{00000000-0005-0000-0000-00008D460000}"/>
    <cellStyle name="Normal 17 2 3 2 4 2" xfId="14993" xr:uid="{00000000-0005-0000-0000-00008E460000}"/>
    <cellStyle name="Normal 17 2 3 2 4 3" xfId="24316" xr:uid="{00000000-0005-0000-0000-00008F460000}"/>
    <cellStyle name="Normal 17 2 3 2 5" xfId="11739" xr:uid="{00000000-0005-0000-0000-000090460000}"/>
    <cellStyle name="Normal 17 2 3 2 6" xfId="21065" xr:uid="{00000000-0005-0000-0000-000091460000}"/>
    <cellStyle name="Normal 17 2 3 3" xfId="2237" xr:uid="{00000000-0005-0000-0000-000092460000}"/>
    <cellStyle name="Normal 17 2 3 3 2" xfId="3962" xr:uid="{00000000-0005-0000-0000-000093460000}"/>
    <cellStyle name="Normal 17 2 3 3 2 2" xfId="8639" xr:uid="{00000000-0005-0000-0000-000094460000}"/>
    <cellStyle name="Normal 17 2 3 3 2 2 2" xfId="17963" xr:uid="{00000000-0005-0000-0000-000095460000}"/>
    <cellStyle name="Normal 17 2 3 3 2 2 3" xfId="27286" xr:uid="{00000000-0005-0000-0000-000096460000}"/>
    <cellStyle name="Normal 17 2 3 3 2 3" xfId="13296" xr:uid="{00000000-0005-0000-0000-000097460000}"/>
    <cellStyle name="Normal 17 2 3 3 2 4" xfId="22620" xr:uid="{00000000-0005-0000-0000-000098460000}"/>
    <cellStyle name="Normal 17 2 3 3 3" xfId="5671" xr:uid="{00000000-0005-0000-0000-000099460000}"/>
    <cellStyle name="Normal 17 2 3 3 3 2" xfId="14995" xr:uid="{00000000-0005-0000-0000-00009A460000}"/>
    <cellStyle name="Normal 17 2 3 3 3 3" xfId="24318" xr:uid="{00000000-0005-0000-0000-00009B460000}"/>
    <cellStyle name="Normal 17 2 3 3 4" xfId="11741" xr:uid="{00000000-0005-0000-0000-00009C460000}"/>
    <cellStyle name="Normal 17 2 3 3 5" xfId="21067" xr:uid="{00000000-0005-0000-0000-00009D460000}"/>
    <cellStyle name="Normal 17 2 3 4" xfId="2234" xr:uid="{00000000-0005-0000-0000-00009E460000}"/>
    <cellStyle name="Normal 17 2 3 4 2" xfId="3959" xr:uid="{00000000-0005-0000-0000-00009F460000}"/>
    <cellStyle name="Normal 17 2 3 4 2 2" xfId="8636" xr:uid="{00000000-0005-0000-0000-0000A0460000}"/>
    <cellStyle name="Normal 17 2 3 4 2 2 2" xfId="17960" xr:uid="{00000000-0005-0000-0000-0000A1460000}"/>
    <cellStyle name="Normal 17 2 3 4 2 2 3" xfId="27283" xr:uid="{00000000-0005-0000-0000-0000A2460000}"/>
    <cellStyle name="Normal 17 2 3 4 2 3" xfId="13293" xr:uid="{00000000-0005-0000-0000-0000A3460000}"/>
    <cellStyle name="Normal 17 2 3 4 2 4" xfId="22617" xr:uid="{00000000-0005-0000-0000-0000A4460000}"/>
    <cellStyle name="Normal 17 2 3 4 3" xfId="5668" xr:uid="{00000000-0005-0000-0000-0000A5460000}"/>
    <cellStyle name="Normal 17 2 3 4 3 2" xfId="14992" xr:uid="{00000000-0005-0000-0000-0000A6460000}"/>
    <cellStyle name="Normal 17 2 3 4 3 3" xfId="24315" xr:uid="{00000000-0005-0000-0000-0000A7460000}"/>
    <cellStyle name="Normal 17 2 3 4 4" xfId="11738" xr:uid="{00000000-0005-0000-0000-0000A8460000}"/>
    <cellStyle name="Normal 17 2 3 4 5" xfId="21064" xr:uid="{00000000-0005-0000-0000-0000A9460000}"/>
    <cellStyle name="Normal 17 2 3 5" xfId="3078" xr:uid="{00000000-0005-0000-0000-0000AA460000}"/>
    <cellStyle name="Normal 17 2 3 5 2" xfId="7757" xr:uid="{00000000-0005-0000-0000-0000AB460000}"/>
    <cellStyle name="Normal 17 2 3 5 2 2" xfId="17081" xr:uid="{00000000-0005-0000-0000-0000AC460000}"/>
    <cellStyle name="Normal 17 2 3 5 2 3" xfId="26404" xr:uid="{00000000-0005-0000-0000-0000AD460000}"/>
    <cellStyle name="Normal 17 2 3 5 3" xfId="12465" xr:uid="{00000000-0005-0000-0000-0000AE460000}"/>
    <cellStyle name="Normal 17 2 3 5 4" xfId="21791" xr:uid="{00000000-0005-0000-0000-0000AF460000}"/>
    <cellStyle name="Normal 17 2 3 6" xfId="4731" xr:uid="{00000000-0005-0000-0000-0000B0460000}"/>
    <cellStyle name="Normal 17 2 3 6 2" xfId="14055" xr:uid="{00000000-0005-0000-0000-0000B1460000}"/>
    <cellStyle name="Normal 17 2 3 6 3" xfId="23378" xr:uid="{00000000-0005-0000-0000-0000B2460000}"/>
    <cellStyle name="Normal 17 2 3 7" xfId="10859" xr:uid="{00000000-0005-0000-0000-0000B3460000}"/>
    <cellStyle name="Normal 17 2 3 8" xfId="20183" xr:uid="{00000000-0005-0000-0000-0000B4460000}"/>
    <cellStyle name="Normal 17 2 4" xfId="2238" xr:uid="{00000000-0005-0000-0000-0000B5460000}"/>
    <cellStyle name="Normal 17 2 4 2" xfId="2239" xr:uid="{00000000-0005-0000-0000-0000B6460000}"/>
    <cellStyle name="Normal 17 2 4 2 2" xfId="3964" xr:uid="{00000000-0005-0000-0000-0000B7460000}"/>
    <cellStyle name="Normal 17 2 4 2 2 2" xfId="8641" xr:uid="{00000000-0005-0000-0000-0000B8460000}"/>
    <cellStyle name="Normal 17 2 4 2 2 2 2" xfId="17965" xr:uid="{00000000-0005-0000-0000-0000B9460000}"/>
    <cellStyle name="Normal 17 2 4 2 2 2 3" xfId="27288" xr:uid="{00000000-0005-0000-0000-0000BA460000}"/>
    <cellStyle name="Normal 17 2 4 2 2 3" xfId="13298" xr:uid="{00000000-0005-0000-0000-0000BB460000}"/>
    <cellStyle name="Normal 17 2 4 2 2 4" xfId="22622" xr:uid="{00000000-0005-0000-0000-0000BC460000}"/>
    <cellStyle name="Normal 17 2 4 2 3" xfId="5673" xr:uid="{00000000-0005-0000-0000-0000BD460000}"/>
    <cellStyle name="Normal 17 2 4 2 3 2" xfId="14997" xr:uid="{00000000-0005-0000-0000-0000BE460000}"/>
    <cellStyle name="Normal 17 2 4 2 3 3" xfId="24320" xr:uid="{00000000-0005-0000-0000-0000BF460000}"/>
    <cellStyle name="Normal 17 2 4 2 4" xfId="11743" xr:uid="{00000000-0005-0000-0000-0000C0460000}"/>
    <cellStyle name="Normal 17 2 4 2 5" xfId="21069" xr:uid="{00000000-0005-0000-0000-0000C1460000}"/>
    <cellStyle name="Normal 17 2 4 3" xfId="3963" xr:uid="{00000000-0005-0000-0000-0000C2460000}"/>
    <cellStyle name="Normal 17 2 4 3 2" xfId="8640" xr:uid="{00000000-0005-0000-0000-0000C3460000}"/>
    <cellStyle name="Normal 17 2 4 3 2 2" xfId="17964" xr:uid="{00000000-0005-0000-0000-0000C4460000}"/>
    <cellStyle name="Normal 17 2 4 3 2 3" xfId="27287" xr:uid="{00000000-0005-0000-0000-0000C5460000}"/>
    <cellStyle name="Normal 17 2 4 3 3" xfId="13297" xr:uid="{00000000-0005-0000-0000-0000C6460000}"/>
    <cellStyle name="Normal 17 2 4 3 4" xfId="22621" xr:uid="{00000000-0005-0000-0000-0000C7460000}"/>
    <cellStyle name="Normal 17 2 4 4" xfId="5672" xr:uid="{00000000-0005-0000-0000-0000C8460000}"/>
    <cellStyle name="Normal 17 2 4 4 2" xfId="14996" xr:uid="{00000000-0005-0000-0000-0000C9460000}"/>
    <cellStyle name="Normal 17 2 4 4 3" xfId="24319" xr:uid="{00000000-0005-0000-0000-0000CA460000}"/>
    <cellStyle name="Normal 17 2 4 5" xfId="11742" xr:uid="{00000000-0005-0000-0000-0000CB460000}"/>
    <cellStyle name="Normal 17 2 4 6" xfId="21068" xr:uid="{00000000-0005-0000-0000-0000CC460000}"/>
    <cellStyle name="Normal 17 2 5" xfId="2240" xr:uid="{00000000-0005-0000-0000-0000CD460000}"/>
    <cellStyle name="Normal 17 2 5 2" xfId="3965" xr:uid="{00000000-0005-0000-0000-0000CE460000}"/>
    <cellStyle name="Normal 17 2 5 2 2" xfId="8642" xr:uid="{00000000-0005-0000-0000-0000CF460000}"/>
    <cellStyle name="Normal 17 2 5 2 2 2" xfId="17966" xr:uid="{00000000-0005-0000-0000-0000D0460000}"/>
    <cellStyle name="Normal 17 2 5 2 2 3" xfId="27289" xr:uid="{00000000-0005-0000-0000-0000D1460000}"/>
    <cellStyle name="Normal 17 2 5 2 3" xfId="13299" xr:uid="{00000000-0005-0000-0000-0000D2460000}"/>
    <cellStyle name="Normal 17 2 5 2 4" xfId="22623" xr:uid="{00000000-0005-0000-0000-0000D3460000}"/>
    <cellStyle name="Normal 17 2 5 3" xfId="5674" xr:uid="{00000000-0005-0000-0000-0000D4460000}"/>
    <cellStyle name="Normal 17 2 5 3 2" xfId="14998" xr:uid="{00000000-0005-0000-0000-0000D5460000}"/>
    <cellStyle name="Normal 17 2 5 3 3" xfId="24321" xr:uid="{00000000-0005-0000-0000-0000D6460000}"/>
    <cellStyle name="Normal 17 2 5 4" xfId="11744" xr:uid="{00000000-0005-0000-0000-0000D7460000}"/>
    <cellStyle name="Normal 17 2 5 5" xfId="21070" xr:uid="{00000000-0005-0000-0000-0000D8460000}"/>
    <cellStyle name="Normal 17 2 6" xfId="2241" xr:uid="{00000000-0005-0000-0000-0000D9460000}"/>
    <cellStyle name="Normal 17 2 6 2" xfId="3966" xr:uid="{00000000-0005-0000-0000-0000DA460000}"/>
    <cellStyle name="Normal 17 2 6 2 2" xfId="8643" xr:uid="{00000000-0005-0000-0000-0000DB460000}"/>
    <cellStyle name="Normal 17 2 6 2 2 2" xfId="17967" xr:uid="{00000000-0005-0000-0000-0000DC460000}"/>
    <cellStyle name="Normal 17 2 6 2 2 3" xfId="27290" xr:uid="{00000000-0005-0000-0000-0000DD460000}"/>
    <cellStyle name="Normal 17 2 6 2 3" xfId="13300" xr:uid="{00000000-0005-0000-0000-0000DE460000}"/>
    <cellStyle name="Normal 17 2 6 2 4" xfId="22624" xr:uid="{00000000-0005-0000-0000-0000DF460000}"/>
    <cellStyle name="Normal 17 2 6 3" xfId="5675" xr:uid="{00000000-0005-0000-0000-0000E0460000}"/>
    <cellStyle name="Normal 17 2 6 3 2" xfId="14999" xr:uid="{00000000-0005-0000-0000-0000E1460000}"/>
    <cellStyle name="Normal 17 2 6 3 3" xfId="24322" xr:uid="{00000000-0005-0000-0000-0000E2460000}"/>
    <cellStyle name="Normal 17 2 6 4" xfId="11745" xr:uid="{00000000-0005-0000-0000-0000E3460000}"/>
    <cellStyle name="Normal 17 2 6 5" xfId="21071" xr:uid="{00000000-0005-0000-0000-0000E4460000}"/>
    <cellStyle name="Normal 17 2 7" xfId="2242" xr:uid="{00000000-0005-0000-0000-0000E5460000}"/>
    <cellStyle name="Normal 17 2 7 2" xfId="3967" xr:uid="{00000000-0005-0000-0000-0000E6460000}"/>
    <cellStyle name="Normal 17 2 7 2 2" xfId="8644" xr:uid="{00000000-0005-0000-0000-0000E7460000}"/>
    <cellStyle name="Normal 17 2 7 2 2 2" xfId="17968" xr:uid="{00000000-0005-0000-0000-0000E8460000}"/>
    <cellStyle name="Normal 17 2 7 2 2 3" xfId="27291" xr:uid="{00000000-0005-0000-0000-0000E9460000}"/>
    <cellStyle name="Normal 17 2 7 2 3" xfId="13301" xr:uid="{00000000-0005-0000-0000-0000EA460000}"/>
    <cellStyle name="Normal 17 2 7 2 4" xfId="22625" xr:uid="{00000000-0005-0000-0000-0000EB460000}"/>
    <cellStyle name="Normal 17 2 7 3" xfId="5676" xr:uid="{00000000-0005-0000-0000-0000EC460000}"/>
    <cellStyle name="Normal 17 2 7 3 2" xfId="15000" xr:uid="{00000000-0005-0000-0000-0000ED460000}"/>
    <cellStyle name="Normal 17 2 7 3 3" xfId="24323" xr:uid="{00000000-0005-0000-0000-0000EE460000}"/>
    <cellStyle name="Normal 17 2 7 4" xfId="11746" xr:uid="{00000000-0005-0000-0000-0000EF460000}"/>
    <cellStyle name="Normal 17 2 7 5" xfId="21072" xr:uid="{00000000-0005-0000-0000-0000F0460000}"/>
    <cellStyle name="Normal 17 2 8" xfId="2229" xr:uid="{00000000-0005-0000-0000-0000F1460000}"/>
    <cellStyle name="Normal 17 2 8 2" xfId="3954" xr:uid="{00000000-0005-0000-0000-0000F2460000}"/>
    <cellStyle name="Normal 17 2 8 2 2" xfId="8631" xr:uid="{00000000-0005-0000-0000-0000F3460000}"/>
    <cellStyle name="Normal 17 2 8 2 2 2" xfId="17955" xr:uid="{00000000-0005-0000-0000-0000F4460000}"/>
    <cellStyle name="Normal 17 2 8 2 2 3" xfId="27278" xr:uid="{00000000-0005-0000-0000-0000F5460000}"/>
    <cellStyle name="Normal 17 2 8 2 3" xfId="13288" xr:uid="{00000000-0005-0000-0000-0000F6460000}"/>
    <cellStyle name="Normal 17 2 8 2 4" xfId="22612" xr:uid="{00000000-0005-0000-0000-0000F7460000}"/>
    <cellStyle name="Normal 17 2 8 3" xfId="5663" xr:uid="{00000000-0005-0000-0000-0000F8460000}"/>
    <cellStyle name="Normal 17 2 8 3 2" xfId="14987" xr:uid="{00000000-0005-0000-0000-0000F9460000}"/>
    <cellStyle name="Normal 17 2 8 3 3" xfId="24310" xr:uid="{00000000-0005-0000-0000-0000FA460000}"/>
    <cellStyle name="Normal 17 2 8 4" xfId="11733" xr:uid="{00000000-0005-0000-0000-0000FB460000}"/>
    <cellStyle name="Normal 17 2 8 5" xfId="21059" xr:uid="{00000000-0005-0000-0000-0000FC460000}"/>
    <cellStyle name="Normal 17 2 9" xfId="3075" xr:uid="{00000000-0005-0000-0000-0000FD460000}"/>
    <cellStyle name="Normal 17 2 9 2" xfId="7754" xr:uid="{00000000-0005-0000-0000-0000FE460000}"/>
    <cellStyle name="Normal 17 2 9 2 2" xfId="17078" xr:uid="{00000000-0005-0000-0000-0000FF460000}"/>
    <cellStyle name="Normal 17 2 9 2 3" xfId="26401" xr:uid="{00000000-0005-0000-0000-000000470000}"/>
    <cellStyle name="Normal 17 2 9 3" xfId="12462" xr:uid="{00000000-0005-0000-0000-000001470000}"/>
    <cellStyle name="Normal 17 2 9 4" xfId="21788" xr:uid="{00000000-0005-0000-0000-000002470000}"/>
    <cellStyle name="Normal 17 3" xfId="1272" xr:uid="{00000000-0005-0000-0000-000003470000}"/>
    <cellStyle name="Normal 17 3 2" xfId="1273" xr:uid="{00000000-0005-0000-0000-000004470000}"/>
    <cellStyle name="Normal 17 3 2 2" xfId="2245" xr:uid="{00000000-0005-0000-0000-000005470000}"/>
    <cellStyle name="Normal 17 3 2 2 2" xfId="3970" xr:uid="{00000000-0005-0000-0000-000006470000}"/>
    <cellStyle name="Normal 17 3 2 2 2 2" xfId="8647" xr:uid="{00000000-0005-0000-0000-000007470000}"/>
    <cellStyle name="Normal 17 3 2 2 2 2 2" xfId="17971" xr:uid="{00000000-0005-0000-0000-000008470000}"/>
    <cellStyle name="Normal 17 3 2 2 2 2 3" xfId="27294" xr:uid="{00000000-0005-0000-0000-000009470000}"/>
    <cellStyle name="Normal 17 3 2 2 2 3" xfId="13304" xr:uid="{00000000-0005-0000-0000-00000A470000}"/>
    <cellStyle name="Normal 17 3 2 2 2 4" xfId="22628" xr:uid="{00000000-0005-0000-0000-00000B470000}"/>
    <cellStyle name="Normal 17 3 2 2 3" xfId="5679" xr:uid="{00000000-0005-0000-0000-00000C470000}"/>
    <cellStyle name="Normal 17 3 2 2 3 2" xfId="15003" xr:uid="{00000000-0005-0000-0000-00000D470000}"/>
    <cellStyle name="Normal 17 3 2 2 3 3" xfId="24326" xr:uid="{00000000-0005-0000-0000-00000E470000}"/>
    <cellStyle name="Normal 17 3 2 2 4" xfId="11749" xr:uid="{00000000-0005-0000-0000-00000F470000}"/>
    <cellStyle name="Normal 17 3 2 2 5" xfId="21075" xr:uid="{00000000-0005-0000-0000-000010470000}"/>
    <cellStyle name="Normal 17 3 2 3" xfId="2244" xr:uid="{00000000-0005-0000-0000-000011470000}"/>
    <cellStyle name="Normal 17 3 2 3 2" xfId="3969" xr:uid="{00000000-0005-0000-0000-000012470000}"/>
    <cellStyle name="Normal 17 3 2 3 2 2" xfId="8646" xr:uid="{00000000-0005-0000-0000-000013470000}"/>
    <cellStyle name="Normal 17 3 2 3 2 2 2" xfId="17970" xr:uid="{00000000-0005-0000-0000-000014470000}"/>
    <cellStyle name="Normal 17 3 2 3 2 2 3" xfId="27293" xr:uid="{00000000-0005-0000-0000-000015470000}"/>
    <cellStyle name="Normal 17 3 2 3 2 3" xfId="13303" xr:uid="{00000000-0005-0000-0000-000016470000}"/>
    <cellStyle name="Normal 17 3 2 3 2 4" xfId="22627" xr:uid="{00000000-0005-0000-0000-000017470000}"/>
    <cellStyle name="Normal 17 3 2 3 3" xfId="5678" xr:uid="{00000000-0005-0000-0000-000018470000}"/>
    <cellStyle name="Normal 17 3 2 3 3 2" xfId="15002" xr:uid="{00000000-0005-0000-0000-000019470000}"/>
    <cellStyle name="Normal 17 3 2 3 3 3" xfId="24325" xr:uid="{00000000-0005-0000-0000-00001A470000}"/>
    <cellStyle name="Normal 17 3 2 3 4" xfId="11748" xr:uid="{00000000-0005-0000-0000-00001B470000}"/>
    <cellStyle name="Normal 17 3 2 3 5" xfId="21074" xr:uid="{00000000-0005-0000-0000-00001C470000}"/>
    <cellStyle name="Normal 17 3 2 4" xfId="3080" xr:uid="{00000000-0005-0000-0000-00001D470000}"/>
    <cellStyle name="Normal 17 3 2 4 2" xfId="7759" xr:uid="{00000000-0005-0000-0000-00001E470000}"/>
    <cellStyle name="Normal 17 3 2 4 2 2" xfId="17083" xr:uid="{00000000-0005-0000-0000-00001F470000}"/>
    <cellStyle name="Normal 17 3 2 4 2 3" xfId="26406" xr:uid="{00000000-0005-0000-0000-000020470000}"/>
    <cellStyle name="Normal 17 3 2 4 3" xfId="12467" xr:uid="{00000000-0005-0000-0000-000021470000}"/>
    <cellStyle name="Normal 17 3 2 4 4" xfId="21793" xr:uid="{00000000-0005-0000-0000-000022470000}"/>
    <cellStyle name="Normal 17 3 2 5" xfId="4733" xr:uid="{00000000-0005-0000-0000-000023470000}"/>
    <cellStyle name="Normal 17 3 2 5 2" xfId="14057" xr:uid="{00000000-0005-0000-0000-000024470000}"/>
    <cellStyle name="Normal 17 3 2 5 3" xfId="23380" xr:uid="{00000000-0005-0000-0000-000025470000}"/>
    <cellStyle name="Normal 17 3 2 6" xfId="10861" xr:uid="{00000000-0005-0000-0000-000026470000}"/>
    <cellStyle name="Normal 17 3 2 7" xfId="20185" xr:uid="{00000000-0005-0000-0000-000027470000}"/>
    <cellStyle name="Normal 17 3 3" xfId="2246" xr:uid="{00000000-0005-0000-0000-000028470000}"/>
    <cellStyle name="Normal 17 3 3 2" xfId="3971" xr:uid="{00000000-0005-0000-0000-000029470000}"/>
    <cellStyle name="Normal 17 3 3 2 2" xfId="8648" xr:uid="{00000000-0005-0000-0000-00002A470000}"/>
    <cellStyle name="Normal 17 3 3 2 2 2" xfId="17972" xr:uid="{00000000-0005-0000-0000-00002B470000}"/>
    <cellStyle name="Normal 17 3 3 2 2 3" xfId="27295" xr:uid="{00000000-0005-0000-0000-00002C470000}"/>
    <cellStyle name="Normal 17 3 3 2 3" xfId="13305" xr:uid="{00000000-0005-0000-0000-00002D470000}"/>
    <cellStyle name="Normal 17 3 3 2 4" xfId="22629" xr:uid="{00000000-0005-0000-0000-00002E470000}"/>
    <cellStyle name="Normal 17 3 3 3" xfId="5680" xr:uid="{00000000-0005-0000-0000-00002F470000}"/>
    <cellStyle name="Normal 17 3 3 3 2" xfId="15004" xr:uid="{00000000-0005-0000-0000-000030470000}"/>
    <cellStyle name="Normal 17 3 3 3 3" xfId="24327" xr:uid="{00000000-0005-0000-0000-000031470000}"/>
    <cellStyle name="Normal 17 3 3 4" xfId="11750" xr:uid="{00000000-0005-0000-0000-000032470000}"/>
    <cellStyle name="Normal 17 3 3 5" xfId="21076" xr:uid="{00000000-0005-0000-0000-000033470000}"/>
    <cellStyle name="Normal 17 3 4" xfId="2243" xr:uid="{00000000-0005-0000-0000-000034470000}"/>
    <cellStyle name="Normal 17 3 4 2" xfId="3968" xr:uid="{00000000-0005-0000-0000-000035470000}"/>
    <cellStyle name="Normal 17 3 4 2 2" xfId="8645" xr:uid="{00000000-0005-0000-0000-000036470000}"/>
    <cellStyle name="Normal 17 3 4 2 2 2" xfId="17969" xr:uid="{00000000-0005-0000-0000-000037470000}"/>
    <cellStyle name="Normal 17 3 4 2 2 3" xfId="27292" xr:uid="{00000000-0005-0000-0000-000038470000}"/>
    <cellStyle name="Normal 17 3 4 2 3" xfId="13302" xr:uid="{00000000-0005-0000-0000-000039470000}"/>
    <cellStyle name="Normal 17 3 4 2 4" xfId="22626" xr:uid="{00000000-0005-0000-0000-00003A470000}"/>
    <cellStyle name="Normal 17 3 4 3" xfId="5677" xr:uid="{00000000-0005-0000-0000-00003B470000}"/>
    <cellStyle name="Normal 17 3 4 3 2" xfId="15001" xr:uid="{00000000-0005-0000-0000-00003C470000}"/>
    <cellStyle name="Normal 17 3 4 3 3" xfId="24324" xr:uid="{00000000-0005-0000-0000-00003D470000}"/>
    <cellStyle name="Normal 17 3 4 4" xfId="11747" xr:uid="{00000000-0005-0000-0000-00003E470000}"/>
    <cellStyle name="Normal 17 3 4 5" xfId="21073" xr:uid="{00000000-0005-0000-0000-00003F470000}"/>
    <cellStyle name="Normal 17 3 5" xfId="3079" xr:uid="{00000000-0005-0000-0000-000040470000}"/>
    <cellStyle name="Normal 17 3 5 2" xfId="7758" xr:uid="{00000000-0005-0000-0000-000041470000}"/>
    <cellStyle name="Normal 17 3 5 2 2" xfId="17082" xr:uid="{00000000-0005-0000-0000-000042470000}"/>
    <cellStyle name="Normal 17 3 5 2 3" xfId="26405" xr:uid="{00000000-0005-0000-0000-000043470000}"/>
    <cellStyle name="Normal 17 3 5 3" xfId="12466" xr:uid="{00000000-0005-0000-0000-000044470000}"/>
    <cellStyle name="Normal 17 3 5 4" xfId="21792" xr:uid="{00000000-0005-0000-0000-000045470000}"/>
    <cellStyle name="Normal 17 3 6" xfId="4732" xr:uid="{00000000-0005-0000-0000-000046470000}"/>
    <cellStyle name="Normal 17 3 6 2" xfId="14056" xr:uid="{00000000-0005-0000-0000-000047470000}"/>
    <cellStyle name="Normal 17 3 6 3" xfId="23379" xr:uid="{00000000-0005-0000-0000-000048470000}"/>
    <cellStyle name="Normal 17 3 7" xfId="10860" xr:uid="{00000000-0005-0000-0000-000049470000}"/>
    <cellStyle name="Normal 17 3 8" xfId="20184" xr:uid="{00000000-0005-0000-0000-00004A470000}"/>
    <cellStyle name="Normal 17 4" xfId="1274" xr:uid="{00000000-0005-0000-0000-00004B470000}"/>
    <cellStyle name="Normal 17 4 2" xfId="2248" xr:uid="{00000000-0005-0000-0000-00004C470000}"/>
    <cellStyle name="Normal 17 4 2 2" xfId="2249" xr:uid="{00000000-0005-0000-0000-00004D470000}"/>
    <cellStyle name="Normal 17 4 2 2 2" xfId="3974" xr:uid="{00000000-0005-0000-0000-00004E470000}"/>
    <cellStyle name="Normal 17 4 2 2 2 2" xfId="8651" xr:uid="{00000000-0005-0000-0000-00004F470000}"/>
    <cellStyle name="Normal 17 4 2 2 2 2 2" xfId="17975" xr:uid="{00000000-0005-0000-0000-000050470000}"/>
    <cellStyle name="Normal 17 4 2 2 2 2 3" xfId="27298" xr:uid="{00000000-0005-0000-0000-000051470000}"/>
    <cellStyle name="Normal 17 4 2 2 2 3" xfId="13308" xr:uid="{00000000-0005-0000-0000-000052470000}"/>
    <cellStyle name="Normal 17 4 2 2 2 4" xfId="22632" xr:uid="{00000000-0005-0000-0000-000053470000}"/>
    <cellStyle name="Normal 17 4 2 2 3" xfId="5683" xr:uid="{00000000-0005-0000-0000-000054470000}"/>
    <cellStyle name="Normal 17 4 2 2 3 2" xfId="15007" xr:uid="{00000000-0005-0000-0000-000055470000}"/>
    <cellStyle name="Normal 17 4 2 2 3 3" xfId="24330" xr:uid="{00000000-0005-0000-0000-000056470000}"/>
    <cellStyle name="Normal 17 4 2 2 4" xfId="11753" xr:uid="{00000000-0005-0000-0000-000057470000}"/>
    <cellStyle name="Normal 17 4 2 2 5" xfId="21079" xr:uid="{00000000-0005-0000-0000-000058470000}"/>
    <cellStyle name="Normal 17 4 2 3" xfId="3973" xr:uid="{00000000-0005-0000-0000-000059470000}"/>
    <cellStyle name="Normal 17 4 2 3 2" xfId="8650" xr:uid="{00000000-0005-0000-0000-00005A470000}"/>
    <cellStyle name="Normal 17 4 2 3 2 2" xfId="17974" xr:uid="{00000000-0005-0000-0000-00005B470000}"/>
    <cellStyle name="Normal 17 4 2 3 2 3" xfId="27297" xr:uid="{00000000-0005-0000-0000-00005C470000}"/>
    <cellStyle name="Normal 17 4 2 3 3" xfId="13307" xr:uid="{00000000-0005-0000-0000-00005D470000}"/>
    <cellStyle name="Normal 17 4 2 3 4" xfId="22631" xr:uid="{00000000-0005-0000-0000-00005E470000}"/>
    <cellStyle name="Normal 17 4 2 4" xfId="5682" xr:uid="{00000000-0005-0000-0000-00005F470000}"/>
    <cellStyle name="Normal 17 4 2 4 2" xfId="15006" xr:uid="{00000000-0005-0000-0000-000060470000}"/>
    <cellStyle name="Normal 17 4 2 4 3" xfId="24329" xr:uid="{00000000-0005-0000-0000-000061470000}"/>
    <cellStyle name="Normal 17 4 2 5" xfId="11752" xr:uid="{00000000-0005-0000-0000-000062470000}"/>
    <cellStyle name="Normal 17 4 2 6" xfId="21078" xr:uid="{00000000-0005-0000-0000-000063470000}"/>
    <cellStyle name="Normal 17 4 3" xfId="2250" xr:uid="{00000000-0005-0000-0000-000064470000}"/>
    <cellStyle name="Normal 17 4 3 2" xfId="3975" xr:uid="{00000000-0005-0000-0000-000065470000}"/>
    <cellStyle name="Normal 17 4 3 2 2" xfId="8652" xr:uid="{00000000-0005-0000-0000-000066470000}"/>
    <cellStyle name="Normal 17 4 3 2 2 2" xfId="17976" xr:uid="{00000000-0005-0000-0000-000067470000}"/>
    <cellStyle name="Normal 17 4 3 2 2 3" xfId="27299" xr:uid="{00000000-0005-0000-0000-000068470000}"/>
    <cellStyle name="Normal 17 4 3 2 3" xfId="13309" xr:uid="{00000000-0005-0000-0000-000069470000}"/>
    <cellStyle name="Normal 17 4 3 2 4" xfId="22633" xr:uid="{00000000-0005-0000-0000-00006A470000}"/>
    <cellStyle name="Normal 17 4 3 3" xfId="5684" xr:uid="{00000000-0005-0000-0000-00006B470000}"/>
    <cellStyle name="Normal 17 4 3 3 2" xfId="15008" xr:uid="{00000000-0005-0000-0000-00006C470000}"/>
    <cellStyle name="Normal 17 4 3 3 3" xfId="24331" xr:uid="{00000000-0005-0000-0000-00006D470000}"/>
    <cellStyle name="Normal 17 4 3 4" xfId="11754" xr:uid="{00000000-0005-0000-0000-00006E470000}"/>
    <cellStyle name="Normal 17 4 3 5" xfId="21080" xr:uid="{00000000-0005-0000-0000-00006F470000}"/>
    <cellStyle name="Normal 17 4 4" xfId="2247" xr:uid="{00000000-0005-0000-0000-000070470000}"/>
    <cellStyle name="Normal 17 4 4 2" xfId="3972" xr:uid="{00000000-0005-0000-0000-000071470000}"/>
    <cellStyle name="Normal 17 4 4 2 2" xfId="8649" xr:uid="{00000000-0005-0000-0000-000072470000}"/>
    <cellStyle name="Normal 17 4 4 2 2 2" xfId="17973" xr:uid="{00000000-0005-0000-0000-000073470000}"/>
    <cellStyle name="Normal 17 4 4 2 2 3" xfId="27296" xr:uid="{00000000-0005-0000-0000-000074470000}"/>
    <cellStyle name="Normal 17 4 4 2 3" xfId="13306" xr:uid="{00000000-0005-0000-0000-000075470000}"/>
    <cellStyle name="Normal 17 4 4 2 4" xfId="22630" xr:uid="{00000000-0005-0000-0000-000076470000}"/>
    <cellStyle name="Normal 17 4 4 3" xfId="5681" xr:uid="{00000000-0005-0000-0000-000077470000}"/>
    <cellStyle name="Normal 17 4 4 3 2" xfId="15005" xr:uid="{00000000-0005-0000-0000-000078470000}"/>
    <cellStyle name="Normal 17 4 4 3 3" xfId="24328" xr:uid="{00000000-0005-0000-0000-000079470000}"/>
    <cellStyle name="Normal 17 4 4 4" xfId="11751" xr:uid="{00000000-0005-0000-0000-00007A470000}"/>
    <cellStyle name="Normal 17 4 4 5" xfId="21077" xr:uid="{00000000-0005-0000-0000-00007B470000}"/>
    <cellStyle name="Normal 17 4 5" xfId="3081" xr:uid="{00000000-0005-0000-0000-00007C470000}"/>
    <cellStyle name="Normal 17 4 5 2" xfId="7760" xr:uid="{00000000-0005-0000-0000-00007D470000}"/>
    <cellStyle name="Normal 17 4 5 2 2" xfId="17084" xr:uid="{00000000-0005-0000-0000-00007E470000}"/>
    <cellStyle name="Normal 17 4 5 2 3" xfId="26407" xr:uid="{00000000-0005-0000-0000-00007F470000}"/>
    <cellStyle name="Normal 17 4 5 3" xfId="12468" xr:uid="{00000000-0005-0000-0000-000080470000}"/>
    <cellStyle name="Normal 17 4 5 4" xfId="21794" xr:uid="{00000000-0005-0000-0000-000081470000}"/>
    <cellStyle name="Normal 17 4 6" xfId="4734" xr:uid="{00000000-0005-0000-0000-000082470000}"/>
    <cellStyle name="Normal 17 4 6 2" xfId="14058" xr:uid="{00000000-0005-0000-0000-000083470000}"/>
    <cellStyle name="Normal 17 4 6 3" xfId="23381" xr:uid="{00000000-0005-0000-0000-000084470000}"/>
    <cellStyle name="Normal 17 4 7" xfId="10862" xr:uid="{00000000-0005-0000-0000-000085470000}"/>
    <cellStyle name="Normal 17 4 8" xfId="20186" xr:uid="{00000000-0005-0000-0000-000086470000}"/>
    <cellStyle name="Normal 17 5" xfId="2251" xr:uid="{00000000-0005-0000-0000-000087470000}"/>
    <cellStyle name="Normal 17 5 2" xfId="2252" xr:uid="{00000000-0005-0000-0000-000088470000}"/>
    <cellStyle name="Normal 17 5 2 2" xfId="2253" xr:uid="{00000000-0005-0000-0000-000089470000}"/>
    <cellStyle name="Normal 17 5 2 2 2" xfId="3978" xr:uid="{00000000-0005-0000-0000-00008A470000}"/>
    <cellStyle name="Normal 17 5 2 2 2 2" xfId="8655" xr:uid="{00000000-0005-0000-0000-00008B470000}"/>
    <cellStyle name="Normal 17 5 2 2 2 2 2" xfId="17979" xr:uid="{00000000-0005-0000-0000-00008C470000}"/>
    <cellStyle name="Normal 17 5 2 2 2 2 3" xfId="27302" xr:uid="{00000000-0005-0000-0000-00008D470000}"/>
    <cellStyle name="Normal 17 5 2 2 2 3" xfId="13312" xr:uid="{00000000-0005-0000-0000-00008E470000}"/>
    <cellStyle name="Normal 17 5 2 2 2 4" xfId="22636" xr:uid="{00000000-0005-0000-0000-00008F470000}"/>
    <cellStyle name="Normal 17 5 2 2 3" xfId="5687" xr:uid="{00000000-0005-0000-0000-000090470000}"/>
    <cellStyle name="Normal 17 5 2 2 3 2" xfId="15011" xr:uid="{00000000-0005-0000-0000-000091470000}"/>
    <cellStyle name="Normal 17 5 2 2 3 3" xfId="24334" xr:uid="{00000000-0005-0000-0000-000092470000}"/>
    <cellStyle name="Normal 17 5 2 2 4" xfId="11757" xr:uid="{00000000-0005-0000-0000-000093470000}"/>
    <cellStyle name="Normal 17 5 2 2 5" xfId="21083" xr:uid="{00000000-0005-0000-0000-000094470000}"/>
    <cellStyle name="Normal 17 5 2 3" xfId="3977" xr:uid="{00000000-0005-0000-0000-000095470000}"/>
    <cellStyle name="Normal 17 5 2 3 2" xfId="8654" xr:uid="{00000000-0005-0000-0000-000096470000}"/>
    <cellStyle name="Normal 17 5 2 3 2 2" xfId="17978" xr:uid="{00000000-0005-0000-0000-000097470000}"/>
    <cellStyle name="Normal 17 5 2 3 2 3" xfId="27301" xr:uid="{00000000-0005-0000-0000-000098470000}"/>
    <cellStyle name="Normal 17 5 2 3 3" xfId="13311" xr:uid="{00000000-0005-0000-0000-000099470000}"/>
    <cellStyle name="Normal 17 5 2 3 4" xfId="22635" xr:uid="{00000000-0005-0000-0000-00009A470000}"/>
    <cellStyle name="Normal 17 5 2 4" xfId="5686" xr:uid="{00000000-0005-0000-0000-00009B470000}"/>
    <cellStyle name="Normal 17 5 2 4 2" xfId="15010" xr:uid="{00000000-0005-0000-0000-00009C470000}"/>
    <cellStyle name="Normal 17 5 2 4 3" xfId="24333" xr:uid="{00000000-0005-0000-0000-00009D470000}"/>
    <cellStyle name="Normal 17 5 2 5" xfId="11756" xr:uid="{00000000-0005-0000-0000-00009E470000}"/>
    <cellStyle name="Normal 17 5 2 6" xfId="21082" xr:uid="{00000000-0005-0000-0000-00009F470000}"/>
    <cellStyle name="Normal 17 5 3" xfId="2254" xr:uid="{00000000-0005-0000-0000-0000A0470000}"/>
    <cellStyle name="Normal 17 5 3 2" xfId="3979" xr:uid="{00000000-0005-0000-0000-0000A1470000}"/>
    <cellStyle name="Normal 17 5 3 2 2" xfId="8656" xr:uid="{00000000-0005-0000-0000-0000A2470000}"/>
    <cellStyle name="Normal 17 5 3 2 2 2" xfId="17980" xr:uid="{00000000-0005-0000-0000-0000A3470000}"/>
    <cellStyle name="Normal 17 5 3 2 2 3" xfId="27303" xr:uid="{00000000-0005-0000-0000-0000A4470000}"/>
    <cellStyle name="Normal 17 5 3 2 3" xfId="13313" xr:uid="{00000000-0005-0000-0000-0000A5470000}"/>
    <cellStyle name="Normal 17 5 3 2 4" xfId="22637" xr:uid="{00000000-0005-0000-0000-0000A6470000}"/>
    <cellStyle name="Normal 17 5 3 3" xfId="5688" xr:uid="{00000000-0005-0000-0000-0000A7470000}"/>
    <cellStyle name="Normal 17 5 3 3 2" xfId="15012" xr:uid="{00000000-0005-0000-0000-0000A8470000}"/>
    <cellStyle name="Normal 17 5 3 3 3" xfId="24335" xr:uid="{00000000-0005-0000-0000-0000A9470000}"/>
    <cellStyle name="Normal 17 5 3 4" xfId="11758" xr:uid="{00000000-0005-0000-0000-0000AA470000}"/>
    <cellStyle name="Normal 17 5 3 5" xfId="21084" xr:uid="{00000000-0005-0000-0000-0000AB470000}"/>
    <cellStyle name="Normal 17 5 4" xfId="3976" xr:uid="{00000000-0005-0000-0000-0000AC470000}"/>
    <cellStyle name="Normal 17 5 4 2" xfId="8653" xr:uid="{00000000-0005-0000-0000-0000AD470000}"/>
    <cellStyle name="Normal 17 5 4 2 2" xfId="17977" xr:uid="{00000000-0005-0000-0000-0000AE470000}"/>
    <cellStyle name="Normal 17 5 4 2 3" xfId="27300" xr:uid="{00000000-0005-0000-0000-0000AF470000}"/>
    <cellStyle name="Normal 17 5 4 3" xfId="13310" xr:uid="{00000000-0005-0000-0000-0000B0470000}"/>
    <cellStyle name="Normal 17 5 4 4" xfId="22634" xr:uid="{00000000-0005-0000-0000-0000B1470000}"/>
    <cellStyle name="Normal 17 5 5" xfId="5685" xr:uid="{00000000-0005-0000-0000-0000B2470000}"/>
    <cellStyle name="Normal 17 5 5 2" xfId="15009" xr:uid="{00000000-0005-0000-0000-0000B3470000}"/>
    <cellStyle name="Normal 17 5 5 3" xfId="24332" xr:uid="{00000000-0005-0000-0000-0000B4470000}"/>
    <cellStyle name="Normal 17 5 6" xfId="11755" xr:uid="{00000000-0005-0000-0000-0000B5470000}"/>
    <cellStyle name="Normal 17 5 7" xfId="21081" xr:uid="{00000000-0005-0000-0000-0000B6470000}"/>
    <cellStyle name="Normal 17 6" xfId="2255" xr:uid="{00000000-0005-0000-0000-0000B7470000}"/>
    <cellStyle name="Normal 17 6 2" xfId="2256" xr:uid="{00000000-0005-0000-0000-0000B8470000}"/>
    <cellStyle name="Normal 17 6 2 2" xfId="2257" xr:uid="{00000000-0005-0000-0000-0000B9470000}"/>
    <cellStyle name="Normal 17 6 2 2 2" xfId="3982" xr:uid="{00000000-0005-0000-0000-0000BA470000}"/>
    <cellStyle name="Normal 17 6 2 2 2 2" xfId="8659" xr:uid="{00000000-0005-0000-0000-0000BB470000}"/>
    <cellStyle name="Normal 17 6 2 2 2 2 2" xfId="17983" xr:uid="{00000000-0005-0000-0000-0000BC470000}"/>
    <cellStyle name="Normal 17 6 2 2 2 2 3" xfId="27306" xr:uid="{00000000-0005-0000-0000-0000BD470000}"/>
    <cellStyle name="Normal 17 6 2 2 2 3" xfId="13316" xr:uid="{00000000-0005-0000-0000-0000BE470000}"/>
    <cellStyle name="Normal 17 6 2 2 2 4" xfId="22640" xr:uid="{00000000-0005-0000-0000-0000BF470000}"/>
    <cellStyle name="Normal 17 6 2 2 3" xfId="5691" xr:uid="{00000000-0005-0000-0000-0000C0470000}"/>
    <cellStyle name="Normal 17 6 2 2 3 2" xfId="15015" xr:uid="{00000000-0005-0000-0000-0000C1470000}"/>
    <cellStyle name="Normal 17 6 2 2 3 3" xfId="24338" xr:uid="{00000000-0005-0000-0000-0000C2470000}"/>
    <cellStyle name="Normal 17 6 2 2 4" xfId="11761" xr:uid="{00000000-0005-0000-0000-0000C3470000}"/>
    <cellStyle name="Normal 17 6 2 2 5" xfId="21087" xr:uid="{00000000-0005-0000-0000-0000C4470000}"/>
    <cellStyle name="Normal 17 6 2 3" xfId="3981" xr:uid="{00000000-0005-0000-0000-0000C5470000}"/>
    <cellStyle name="Normal 17 6 2 3 2" xfId="8658" xr:uid="{00000000-0005-0000-0000-0000C6470000}"/>
    <cellStyle name="Normal 17 6 2 3 2 2" xfId="17982" xr:uid="{00000000-0005-0000-0000-0000C7470000}"/>
    <cellStyle name="Normal 17 6 2 3 2 3" xfId="27305" xr:uid="{00000000-0005-0000-0000-0000C8470000}"/>
    <cellStyle name="Normal 17 6 2 3 3" xfId="13315" xr:uid="{00000000-0005-0000-0000-0000C9470000}"/>
    <cellStyle name="Normal 17 6 2 3 4" xfId="22639" xr:uid="{00000000-0005-0000-0000-0000CA470000}"/>
    <cellStyle name="Normal 17 6 2 4" xfId="5690" xr:uid="{00000000-0005-0000-0000-0000CB470000}"/>
    <cellStyle name="Normal 17 6 2 4 2" xfId="15014" xr:uid="{00000000-0005-0000-0000-0000CC470000}"/>
    <cellStyle name="Normal 17 6 2 4 3" xfId="24337" xr:uid="{00000000-0005-0000-0000-0000CD470000}"/>
    <cellStyle name="Normal 17 6 2 5" xfId="11760" xr:uid="{00000000-0005-0000-0000-0000CE470000}"/>
    <cellStyle name="Normal 17 6 2 6" xfId="21086" xr:uid="{00000000-0005-0000-0000-0000CF470000}"/>
    <cellStyle name="Normal 17 6 3" xfId="2258" xr:uid="{00000000-0005-0000-0000-0000D0470000}"/>
    <cellStyle name="Normal 17 6 3 2" xfId="3983" xr:uid="{00000000-0005-0000-0000-0000D1470000}"/>
    <cellStyle name="Normal 17 6 3 2 2" xfId="8660" xr:uid="{00000000-0005-0000-0000-0000D2470000}"/>
    <cellStyle name="Normal 17 6 3 2 2 2" xfId="17984" xr:uid="{00000000-0005-0000-0000-0000D3470000}"/>
    <cellStyle name="Normal 17 6 3 2 2 3" xfId="27307" xr:uid="{00000000-0005-0000-0000-0000D4470000}"/>
    <cellStyle name="Normal 17 6 3 2 3" xfId="13317" xr:uid="{00000000-0005-0000-0000-0000D5470000}"/>
    <cellStyle name="Normal 17 6 3 2 4" xfId="22641" xr:uid="{00000000-0005-0000-0000-0000D6470000}"/>
    <cellStyle name="Normal 17 6 3 3" xfId="5692" xr:uid="{00000000-0005-0000-0000-0000D7470000}"/>
    <cellStyle name="Normal 17 6 3 3 2" xfId="15016" xr:uid="{00000000-0005-0000-0000-0000D8470000}"/>
    <cellStyle name="Normal 17 6 3 3 3" xfId="24339" xr:uid="{00000000-0005-0000-0000-0000D9470000}"/>
    <cellStyle name="Normal 17 6 3 4" xfId="11762" xr:uid="{00000000-0005-0000-0000-0000DA470000}"/>
    <cellStyle name="Normal 17 6 3 5" xfId="21088" xr:uid="{00000000-0005-0000-0000-0000DB470000}"/>
    <cellStyle name="Normal 17 6 4" xfId="3980" xr:uid="{00000000-0005-0000-0000-0000DC470000}"/>
    <cellStyle name="Normal 17 6 4 2" xfId="8657" xr:uid="{00000000-0005-0000-0000-0000DD470000}"/>
    <cellStyle name="Normal 17 6 4 2 2" xfId="17981" xr:uid="{00000000-0005-0000-0000-0000DE470000}"/>
    <cellStyle name="Normal 17 6 4 2 3" xfId="27304" xr:uid="{00000000-0005-0000-0000-0000DF470000}"/>
    <cellStyle name="Normal 17 6 4 3" xfId="13314" xr:uid="{00000000-0005-0000-0000-0000E0470000}"/>
    <cellStyle name="Normal 17 6 4 4" xfId="22638" xr:uid="{00000000-0005-0000-0000-0000E1470000}"/>
    <cellStyle name="Normal 17 6 5" xfId="5689" xr:uid="{00000000-0005-0000-0000-0000E2470000}"/>
    <cellStyle name="Normal 17 6 5 2" xfId="15013" xr:uid="{00000000-0005-0000-0000-0000E3470000}"/>
    <cellStyle name="Normal 17 6 5 3" xfId="24336" xr:uid="{00000000-0005-0000-0000-0000E4470000}"/>
    <cellStyle name="Normal 17 6 6" xfId="11759" xr:uid="{00000000-0005-0000-0000-0000E5470000}"/>
    <cellStyle name="Normal 17 6 7" xfId="21085" xr:uid="{00000000-0005-0000-0000-0000E6470000}"/>
    <cellStyle name="Normal 17 7" xfId="2259" xr:uid="{00000000-0005-0000-0000-0000E7470000}"/>
    <cellStyle name="Normal 17 7 2" xfId="2260" xr:uid="{00000000-0005-0000-0000-0000E8470000}"/>
    <cellStyle name="Normal 17 7 2 2" xfId="3985" xr:uid="{00000000-0005-0000-0000-0000E9470000}"/>
    <cellStyle name="Normal 17 7 2 2 2" xfId="8662" xr:uid="{00000000-0005-0000-0000-0000EA470000}"/>
    <cellStyle name="Normal 17 7 2 2 2 2" xfId="17986" xr:uid="{00000000-0005-0000-0000-0000EB470000}"/>
    <cellStyle name="Normal 17 7 2 2 2 3" xfId="27309" xr:uid="{00000000-0005-0000-0000-0000EC470000}"/>
    <cellStyle name="Normal 17 7 2 2 3" xfId="13319" xr:uid="{00000000-0005-0000-0000-0000ED470000}"/>
    <cellStyle name="Normal 17 7 2 2 4" xfId="22643" xr:uid="{00000000-0005-0000-0000-0000EE470000}"/>
    <cellStyle name="Normal 17 7 2 3" xfId="5694" xr:uid="{00000000-0005-0000-0000-0000EF470000}"/>
    <cellStyle name="Normal 17 7 2 3 2" xfId="15018" xr:uid="{00000000-0005-0000-0000-0000F0470000}"/>
    <cellStyle name="Normal 17 7 2 3 3" xfId="24341" xr:uid="{00000000-0005-0000-0000-0000F1470000}"/>
    <cellStyle name="Normal 17 7 2 4" xfId="11764" xr:uid="{00000000-0005-0000-0000-0000F2470000}"/>
    <cellStyle name="Normal 17 7 2 5" xfId="21090" xr:uid="{00000000-0005-0000-0000-0000F3470000}"/>
    <cellStyle name="Normal 17 7 3" xfId="3984" xr:uid="{00000000-0005-0000-0000-0000F4470000}"/>
    <cellStyle name="Normal 17 7 3 2" xfId="8661" xr:uid="{00000000-0005-0000-0000-0000F5470000}"/>
    <cellStyle name="Normal 17 7 3 2 2" xfId="17985" xr:uid="{00000000-0005-0000-0000-0000F6470000}"/>
    <cellStyle name="Normal 17 7 3 2 3" xfId="27308" xr:uid="{00000000-0005-0000-0000-0000F7470000}"/>
    <cellStyle name="Normal 17 7 3 3" xfId="13318" xr:uid="{00000000-0005-0000-0000-0000F8470000}"/>
    <cellStyle name="Normal 17 7 3 4" xfId="22642" xr:uid="{00000000-0005-0000-0000-0000F9470000}"/>
    <cellStyle name="Normal 17 7 4" xfId="5693" xr:uid="{00000000-0005-0000-0000-0000FA470000}"/>
    <cellStyle name="Normal 17 7 4 2" xfId="15017" xr:uid="{00000000-0005-0000-0000-0000FB470000}"/>
    <cellStyle name="Normal 17 7 4 3" xfId="24340" xr:uid="{00000000-0005-0000-0000-0000FC470000}"/>
    <cellStyle name="Normal 17 7 5" xfId="11763" xr:uid="{00000000-0005-0000-0000-0000FD470000}"/>
    <cellStyle name="Normal 17 7 6" xfId="21089" xr:uid="{00000000-0005-0000-0000-0000FE470000}"/>
    <cellStyle name="Normal 17 8" xfId="2261" xr:uid="{00000000-0005-0000-0000-0000FF470000}"/>
    <cellStyle name="Normal 17 8 2" xfId="3986" xr:uid="{00000000-0005-0000-0000-000000480000}"/>
    <cellStyle name="Normal 17 8 2 2" xfId="8663" xr:uid="{00000000-0005-0000-0000-000001480000}"/>
    <cellStyle name="Normal 17 8 2 2 2" xfId="17987" xr:uid="{00000000-0005-0000-0000-000002480000}"/>
    <cellStyle name="Normal 17 8 2 2 3" xfId="27310" xr:uid="{00000000-0005-0000-0000-000003480000}"/>
    <cellStyle name="Normal 17 8 2 3" xfId="13320" xr:uid="{00000000-0005-0000-0000-000004480000}"/>
    <cellStyle name="Normal 17 8 2 4" xfId="22644" xr:uid="{00000000-0005-0000-0000-000005480000}"/>
    <cellStyle name="Normal 17 8 3" xfId="5695" xr:uid="{00000000-0005-0000-0000-000006480000}"/>
    <cellStyle name="Normal 17 8 3 2" xfId="15019" xr:uid="{00000000-0005-0000-0000-000007480000}"/>
    <cellStyle name="Normal 17 8 3 3" xfId="24342" xr:uid="{00000000-0005-0000-0000-000008480000}"/>
    <cellStyle name="Normal 17 8 4" xfId="11765" xr:uid="{00000000-0005-0000-0000-000009480000}"/>
    <cellStyle name="Normal 17 8 5" xfId="21091" xr:uid="{00000000-0005-0000-0000-00000A480000}"/>
    <cellStyle name="Normal 17 9" xfId="2262" xr:uid="{00000000-0005-0000-0000-00000B480000}"/>
    <cellStyle name="Normal 17 9 2" xfId="3987" xr:uid="{00000000-0005-0000-0000-00000C480000}"/>
    <cellStyle name="Normal 17 9 2 2" xfId="8664" xr:uid="{00000000-0005-0000-0000-00000D480000}"/>
    <cellStyle name="Normal 17 9 2 2 2" xfId="17988" xr:uid="{00000000-0005-0000-0000-00000E480000}"/>
    <cellStyle name="Normal 17 9 2 2 3" xfId="27311" xr:uid="{00000000-0005-0000-0000-00000F480000}"/>
    <cellStyle name="Normal 17 9 2 3" xfId="13321" xr:uid="{00000000-0005-0000-0000-000010480000}"/>
    <cellStyle name="Normal 17 9 2 4" xfId="22645" xr:uid="{00000000-0005-0000-0000-000011480000}"/>
    <cellStyle name="Normal 17 9 3" xfId="5696" xr:uid="{00000000-0005-0000-0000-000012480000}"/>
    <cellStyle name="Normal 17 9 3 2" xfId="15020" xr:uid="{00000000-0005-0000-0000-000013480000}"/>
    <cellStyle name="Normal 17 9 3 3" xfId="24343" xr:uid="{00000000-0005-0000-0000-000014480000}"/>
    <cellStyle name="Normal 17 9 4" xfId="11766" xr:uid="{00000000-0005-0000-0000-000015480000}"/>
    <cellStyle name="Normal 17 9 5" xfId="21092" xr:uid="{00000000-0005-0000-0000-000016480000}"/>
    <cellStyle name="Normal 18" xfId="1275" xr:uid="{00000000-0005-0000-0000-000017480000}"/>
    <cellStyle name="Normal 18 10" xfId="4735" xr:uid="{00000000-0005-0000-0000-000018480000}"/>
    <cellStyle name="Normal 18 10 2" xfId="14059" xr:uid="{00000000-0005-0000-0000-000019480000}"/>
    <cellStyle name="Normal 18 10 3" xfId="23382" xr:uid="{00000000-0005-0000-0000-00001A480000}"/>
    <cellStyle name="Normal 18 11" xfId="10863" xr:uid="{00000000-0005-0000-0000-00001B480000}"/>
    <cellStyle name="Normal 18 12" xfId="20187" xr:uid="{00000000-0005-0000-0000-00001C480000}"/>
    <cellStyle name="Normal 18 13" xfId="28745" xr:uid="{00000000-0005-0000-0000-00001D480000}"/>
    <cellStyle name="Normal 18 2" xfId="1276" xr:uid="{00000000-0005-0000-0000-00001E480000}"/>
    <cellStyle name="Normal 18 2 2" xfId="1277" xr:uid="{00000000-0005-0000-0000-00001F480000}"/>
    <cellStyle name="Normal 18 2 2 2" xfId="1278" xr:uid="{00000000-0005-0000-0000-000020480000}"/>
    <cellStyle name="Normal 18 2 2 2 2" xfId="2266" xr:uid="{00000000-0005-0000-0000-000021480000}"/>
    <cellStyle name="Normal 18 2 2 2 2 2" xfId="3991" xr:uid="{00000000-0005-0000-0000-000022480000}"/>
    <cellStyle name="Normal 18 2 2 2 2 2 2" xfId="8668" xr:uid="{00000000-0005-0000-0000-000023480000}"/>
    <cellStyle name="Normal 18 2 2 2 2 2 2 2" xfId="17992" xr:uid="{00000000-0005-0000-0000-000024480000}"/>
    <cellStyle name="Normal 18 2 2 2 2 2 2 3" xfId="27315" xr:uid="{00000000-0005-0000-0000-000025480000}"/>
    <cellStyle name="Normal 18 2 2 2 2 2 3" xfId="13325" xr:uid="{00000000-0005-0000-0000-000026480000}"/>
    <cellStyle name="Normal 18 2 2 2 2 2 4" xfId="22649" xr:uid="{00000000-0005-0000-0000-000027480000}"/>
    <cellStyle name="Normal 18 2 2 2 2 3" xfId="5700" xr:uid="{00000000-0005-0000-0000-000028480000}"/>
    <cellStyle name="Normal 18 2 2 2 2 3 2" xfId="15024" xr:uid="{00000000-0005-0000-0000-000029480000}"/>
    <cellStyle name="Normal 18 2 2 2 2 3 3" xfId="24347" xr:uid="{00000000-0005-0000-0000-00002A480000}"/>
    <cellStyle name="Normal 18 2 2 2 2 4" xfId="11770" xr:uid="{00000000-0005-0000-0000-00002B480000}"/>
    <cellStyle name="Normal 18 2 2 2 2 5" xfId="21096" xr:uid="{00000000-0005-0000-0000-00002C480000}"/>
    <cellStyle name="Normal 18 2 2 2 3" xfId="3085" xr:uid="{00000000-0005-0000-0000-00002D480000}"/>
    <cellStyle name="Normal 18 2 2 2 3 2" xfId="7764" xr:uid="{00000000-0005-0000-0000-00002E480000}"/>
    <cellStyle name="Normal 18 2 2 2 3 2 2" xfId="17088" xr:uid="{00000000-0005-0000-0000-00002F480000}"/>
    <cellStyle name="Normal 18 2 2 2 3 2 3" xfId="26411" xr:uid="{00000000-0005-0000-0000-000030480000}"/>
    <cellStyle name="Normal 18 2 2 2 3 3" xfId="12472" xr:uid="{00000000-0005-0000-0000-000031480000}"/>
    <cellStyle name="Normal 18 2 2 2 3 4" xfId="21798" xr:uid="{00000000-0005-0000-0000-000032480000}"/>
    <cellStyle name="Normal 18 2 2 2 4" xfId="4738" xr:uid="{00000000-0005-0000-0000-000033480000}"/>
    <cellStyle name="Normal 18 2 2 2 4 2" xfId="14062" xr:uid="{00000000-0005-0000-0000-000034480000}"/>
    <cellStyle name="Normal 18 2 2 2 4 3" xfId="23385" xr:uid="{00000000-0005-0000-0000-000035480000}"/>
    <cellStyle name="Normal 18 2 2 2 5" xfId="10866" xr:uid="{00000000-0005-0000-0000-000036480000}"/>
    <cellStyle name="Normal 18 2 2 2 6" xfId="20190" xr:uid="{00000000-0005-0000-0000-000037480000}"/>
    <cellStyle name="Normal 18 2 2 3" xfId="2265" xr:uid="{00000000-0005-0000-0000-000038480000}"/>
    <cellStyle name="Normal 18 2 2 3 2" xfId="3990" xr:uid="{00000000-0005-0000-0000-000039480000}"/>
    <cellStyle name="Normal 18 2 2 3 2 2" xfId="8667" xr:uid="{00000000-0005-0000-0000-00003A480000}"/>
    <cellStyle name="Normal 18 2 2 3 2 2 2" xfId="17991" xr:uid="{00000000-0005-0000-0000-00003B480000}"/>
    <cellStyle name="Normal 18 2 2 3 2 2 3" xfId="27314" xr:uid="{00000000-0005-0000-0000-00003C480000}"/>
    <cellStyle name="Normal 18 2 2 3 2 3" xfId="13324" xr:uid="{00000000-0005-0000-0000-00003D480000}"/>
    <cellStyle name="Normal 18 2 2 3 2 4" xfId="22648" xr:uid="{00000000-0005-0000-0000-00003E480000}"/>
    <cellStyle name="Normal 18 2 2 3 3" xfId="5699" xr:uid="{00000000-0005-0000-0000-00003F480000}"/>
    <cellStyle name="Normal 18 2 2 3 3 2" xfId="15023" xr:uid="{00000000-0005-0000-0000-000040480000}"/>
    <cellStyle name="Normal 18 2 2 3 3 3" xfId="24346" xr:uid="{00000000-0005-0000-0000-000041480000}"/>
    <cellStyle name="Normal 18 2 2 3 4" xfId="11769" xr:uid="{00000000-0005-0000-0000-000042480000}"/>
    <cellStyle name="Normal 18 2 2 3 5" xfId="21095" xr:uid="{00000000-0005-0000-0000-000043480000}"/>
    <cellStyle name="Normal 18 2 2 4" xfId="3084" xr:uid="{00000000-0005-0000-0000-000044480000}"/>
    <cellStyle name="Normal 18 2 2 4 2" xfId="7763" xr:uid="{00000000-0005-0000-0000-000045480000}"/>
    <cellStyle name="Normal 18 2 2 4 2 2" xfId="17087" xr:uid="{00000000-0005-0000-0000-000046480000}"/>
    <cellStyle name="Normal 18 2 2 4 2 3" xfId="26410" xr:uid="{00000000-0005-0000-0000-000047480000}"/>
    <cellStyle name="Normal 18 2 2 4 3" xfId="12471" xr:uid="{00000000-0005-0000-0000-000048480000}"/>
    <cellStyle name="Normal 18 2 2 4 4" xfId="21797" xr:uid="{00000000-0005-0000-0000-000049480000}"/>
    <cellStyle name="Normal 18 2 2 5" xfId="4737" xr:uid="{00000000-0005-0000-0000-00004A480000}"/>
    <cellStyle name="Normal 18 2 2 5 2" xfId="14061" xr:uid="{00000000-0005-0000-0000-00004B480000}"/>
    <cellStyle name="Normal 18 2 2 5 3" xfId="23384" xr:uid="{00000000-0005-0000-0000-00004C480000}"/>
    <cellStyle name="Normal 18 2 2 6" xfId="10865" xr:uid="{00000000-0005-0000-0000-00004D480000}"/>
    <cellStyle name="Normal 18 2 2 7" xfId="20189" xr:uid="{00000000-0005-0000-0000-00004E480000}"/>
    <cellStyle name="Normal 18 2 3" xfId="1279" xr:uid="{00000000-0005-0000-0000-00004F480000}"/>
    <cellStyle name="Normal 18 2 3 2" xfId="2267" xr:uid="{00000000-0005-0000-0000-000050480000}"/>
    <cellStyle name="Normal 18 2 3 2 2" xfId="3992" xr:uid="{00000000-0005-0000-0000-000051480000}"/>
    <cellStyle name="Normal 18 2 3 2 2 2" xfId="8669" xr:uid="{00000000-0005-0000-0000-000052480000}"/>
    <cellStyle name="Normal 18 2 3 2 2 2 2" xfId="17993" xr:uid="{00000000-0005-0000-0000-000053480000}"/>
    <cellStyle name="Normal 18 2 3 2 2 2 3" xfId="27316" xr:uid="{00000000-0005-0000-0000-000054480000}"/>
    <cellStyle name="Normal 18 2 3 2 2 3" xfId="13326" xr:uid="{00000000-0005-0000-0000-000055480000}"/>
    <cellStyle name="Normal 18 2 3 2 2 4" xfId="22650" xr:uid="{00000000-0005-0000-0000-000056480000}"/>
    <cellStyle name="Normal 18 2 3 2 3" xfId="5701" xr:uid="{00000000-0005-0000-0000-000057480000}"/>
    <cellStyle name="Normal 18 2 3 2 3 2" xfId="15025" xr:uid="{00000000-0005-0000-0000-000058480000}"/>
    <cellStyle name="Normal 18 2 3 2 3 3" xfId="24348" xr:uid="{00000000-0005-0000-0000-000059480000}"/>
    <cellStyle name="Normal 18 2 3 2 4" xfId="11771" xr:uid="{00000000-0005-0000-0000-00005A480000}"/>
    <cellStyle name="Normal 18 2 3 2 5" xfId="21097" xr:uid="{00000000-0005-0000-0000-00005B480000}"/>
    <cellStyle name="Normal 18 2 3 3" xfId="3086" xr:uid="{00000000-0005-0000-0000-00005C480000}"/>
    <cellStyle name="Normal 18 2 3 3 2" xfId="7765" xr:uid="{00000000-0005-0000-0000-00005D480000}"/>
    <cellStyle name="Normal 18 2 3 3 2 2" xfId="17089" xr:uid="{00000000-0005-0000-0000-00005E480000}"/>
    <cellStyle name="Normal 18 2 3 3 2 3" xfId="26412" xr:uid="{00000000-0005-0000-0000-00005F480000}"/>
    <cellStyle name="Normal 18 2 3 3 3" xfId="12473" xr:uid="{00000000-0005-0000-0000-000060480000}"/>
    <cellStyle name="Normal 18 2 3 3 4" xfId="21799" xr:uid="{00000000-0005-0000-0000-000061480000}"/>
    <cellStyle name="Normal 18 2 3 4" xfId="4739" xr:uid="{00000000-0005-0000-0000-000062480000}"/>
    <cellStyle name="Normal 18 2 3 4 2" xfId="14063" xr:uid="{00000000-0005-0000-0000-000063480000}"/>
    <cellStyle name="Normal 18 2 3 4 3" xfId="23386" xr:uid="{00000000-0005-0000-0000-000064480000}"/>
    <cellStyle name="Normal 18 2 3 5" xfId="10867" xr:uid="{00000000-0005-0000-0000-000065480000}"/>
    <cellStyle name="Normal 18 2 3 6" xfId="20191" xr:uid="{00000000-0005-0000-0000-000066480000}"/>
    <cellStyle name="Normal 18 2 4" xfId="2264" xr:uid="{00000000-0005-0000-0000-000067480000}"/>
    <cellStyle name="Normal 18 2 4 2" xfId="3989" xr:uid="{00000000-0005-0000-0000-000068480000}"/>
    <cellStyle name="Normal 18 2 4 2 2" xfId="8666" xr:uid="{00000000-0005-0000-0000-000069480000}"/>
    <cellStyle name="Normal 18 2 4 2 2 2" xfId="17990" xr:uid="{00000000-0005-0000-0000-00006A480000}"/>
    <cellStyle name="Normal 18 2 4 2 2 3" xfId="27313" xr:uid="{00000000-0005-0000-0000-00006B480000}"/>
    <cellStyle name="Normal 18 2 4 2 3" xfId="13323" xr:uid="{00000000-0005-0000-0000-00006C480000}"/>
    <cellStyle name="Normal 18 2 4 2 4" xfId="22647" xr:uid="{00000000-0005-0000-0000-00006D480000}"/>
    <cellStyle name="Normal 18 2 4 3" xfId="5698" xr:uid="{00000000-0005-0000-0000-00006E480000}"/>
    <cellStyle name="Normal 18 2 4 3 2" xfId="15022" xr:uid="{00000000-0005-0000-0000-00006F480000}"/>
    <cellStyle name="Normal 18 2 4 3 3" xfId="24345" xr:uid="{00000000-0005-0000-0000-000070480000}"/>
    <cellStyle name="Normal 18 2 4 4" xfId="11768" xr:uid="{00000000-0005-0000-0000-000071480000}"/>
    <cellStyle name="Normal 18 2 4 5" xfId="21094" xr:uid="{00000000-0005-0000-0000-000072480000}"/>
    <cellStyle name="Normal 18 2 5" xfId="3083" xr:uid="{00000000-0005-0000-0000-000073480000}"/>
    <cellStyle name="Normal 18 2 5 2" xfId="7762" xr:uid="{00000000-0005-0000-0000-000074480000}"/>
    <cellStyle name="Normal 18 2 5 2 2" xfId="17086" xr:uid="{00000000-0005-0000-0000-000075480000}"/>
    <cellStyle name="Normal 18 2 5 2 3" xfId="26409" xr:uid="{00000000-0005-0000-0000-000076480000}"/>
    <cellStyle name="Normal 18 2 5 3" xfId="12470" xr:uid="{00000000-0005-0000-0000-000077480000}"/>
    <cellStyle name="Normal 18 2 5 4" xfId="21796" xr:uid="{00000000-0005-0000-0000-000078480000}"/>
    <cellStyle name="Normal 18 2 6" xfId="4736" xr:uid="{00000000-0005-0000-0000-000079480000}"/>
    <cellStyle name="Normal 18 2 6 2" xfId="14060" xr:uid="{00000000-0005-0000-0000-00007A480000}"/>
    <cellStyle name="Normal 18 2 6 3" xfId="23383" xr:uid="{00000000-0005-0000-0000-00007B480000}"/>
    <cellStyle name="Normal 18 2 7" xfId="10864" xr:uid="{00000000-0005-0000-0000-00007C480000}"/>
    <cellStyle name="Normal 18 2 8" xfId="20188" xr:uid="{00000000-0005-0000-0000-00007D480000}"/>
    <cellStyle name="Normal 18 3" xfId="1280" xr:uid="{00000000-0005-0000-0000-00007E480000}"/>
    <cellStyle name="Normal 18 3 2" xfId="1281" xr:uid="{00000000-0005-0000-0000-00007F480000}"/>
    <cellStyle name="Normal 18 3 2 2" xfId="2270" xr:uid="{00000000-0005-0000-0000-000080480000}"/>
    <cellStyle name="Normal 18 3 2 2 2" xfId="3995" xr:uid="{00000000-0005-0000-0000-000081480000}"/>
    <cellStyle name="Normal 18 3 2 2 2 2" xfId="8672" xr:uid="{00000000-0005-0000-0000-000082480000}"/>
    <cellStyle name="Normal 18 3 2 2 2 2 2" xfId="17996" xr:uid="{00000000-0005-0000-0000-000083480000}"/>
    <cellStyle name="Normal 18 3 2 2 2 2 3" xfId="27319" xr:uid="{00000000-0005-0000-0000-000084480000}"/>
    <cellStyle name="Normal 18 3 2 2 2 3" xfId="13329" xr:uid="{00000000-0005-0000-0000-000085480000}"/>
    <cellStyle name="Normal 18 3 2 2 2 4" xfId="22653" xr:uid="{00000000-0005-0000-0000-000086480000}"/>
    <cellStyle name="Normal 18 3 2 2 3" xfId="5704" xr:uid="{00000000-0005-0000-0000-000087480000}"/>
    <cellStyle name="Normal 18 3 2 2 3 2" xfId="15028" xr:uid="{00000000-0005-0000-0000-000088480000}"/>
    <cellStyle name="Normal 18 3 2 2 3 3" xfId="24351" xr:uid="{00000000-0005-0000-0000-000089480000}"/>
    <cellStyle name="Normal 18 3 2 2 4" xfId="11774" xr:uid="{00000000-0005-0000-0000-00008A480000}"/>
    <cellStyle name="Normal 18 3 2 2 5" xfId="21100" xr:uid="{00000000-0005-0000-0000-00008B480000}"/>
    <cellStyle name="Normal 18 3 2 3" xfId="2269" xr:uid="{00000000-0005-0000-0000-00008C480000}"/>
    <cellStyle name="Normal 18 3 2 3 2" xfId="3994" xr:uid="{00000000-0005-0000-0000-00008D480000}"/>
    <cellStyle name="Normal 18 3 2 3 2 2" xfId="8671" xr:uid="{00000000-0005-0000-0000-00008E480000}"/>
    <cellStyle name="Normal 18 3 2 3 2 2 2" xfId="17995" xr:uid="{00000000-0005-0000-0000-00008F480000}"/>
    <cellStyle name="Normal 18 3 2 3 2 2 3" xfId="27318" xr:uid="{00000000-0005-0000-0000-000090480000}"/>
    <cellStyle name="Normal 18 3 2 3 2 3" xfId="13328" xr:uid="{00000000-0005-0000-0000-000091480000}"/>
    <cellStyle name="Normal 18 3 2 3 2 4" xfId="22652" xr:uid="{00000000-0005-0000-0000-000092480000}"/>
    <cellStyle name="Normal 18 3 2 3 3" xfId="5703" xr:uid="{00000000-0005-0000-0000-000093480000}"/>
    <cellStyle name="Normal 18 3 2 3 3 2" xfId="15027" xr:uid="{00000000-0005-0000-0000-000094480000}"/>
    <cellStyle name="Normal 18 3 2 3 3 3" xfId="24350" xr:uid="{00000000-0005-0000-0000-000095480000}"/>
    <cellStyle name="Normal 18 3 2 3 4" xfId="11773" xr:uid="{00000000-0005-0000-0000-000096480000}"/>
    <cellStyle name="Normal 18 3 2 3 5" xfId="21099" xr:uid="{00000000-0005-0000-0000-000097480000}"/>
    <cellStyle name="Normal 18 3 2 4" xfId="3088" xr:uid="{00000000-0005-0000-0000-000098480000}"/>
    <cellStyle name="Normal 18 3 2 4 2" xfId="7767" xr:uid="{00000000-0005-0000-0000-000099480000}"/>
    <cellStyle name="Normal 18 3 2 4 2 2" xfId="17091" xr:uid="{00000000-0005-0000-0000-00009A480000}"/>
    <cellStyle name="Normal 18 3 2 4 2 3" xfId="26414" xr:uid="{00000000-0005-0000-0000-00009B480000}"/>
    <cellStyle name="Normal 18 3 2 4 3" xfId="12475" xr:uid="{00000000-0005-0000-0000-00009C480000}"/>
    <cellStyle name="Normal 18 3 2 4 4" xfId="21801" xr:uid="{00000000-0005-0000-0000-00009D480000}"/>
    <cellStyle name="Normal 18 3 2 5" xfId="4741" xr:uid="{00000000-0005-0000-0000-00009E480000}"/>
    <cellStyle name="Normal 18 3 2 5 2" xfId="14065" xr:uid="{00000000-0005-0000-0000-00009F480000}"/>
    <cellStyle name="Normal 18 3 2 5 3" xfId="23388" xr:uid="{00000000-0005-0000-0000-0000A0480000}"/>
    <cellStyle name="Normal 18 3 2 6" xfId="10869" xr:uid="{00000000-0005-0000-0000-0000A1480000}"/>
    <cellStyle name="Normal 18 3 2 7" xfId="20193" xr:uid="{00000000-0005-0000-0000-0000A2480000}"/>
    <cellStyle name="Normal 18 3 3" xfId="2271" xr:uid="{00000000-0005-0000-0000-0000A3480000}"/>
    <cellStyle name="Normal 18 3 3 2" xfId="3996" xr:uid="{00000000-0005-0000-0000-0000A4480000}"/>
    <cellStyle name="Normal 18 3 3 2 2" xfId="8673" xr:uid="{00000000-0005-0000-0000-0000A5480000}"/>
    <cellStyle name="Normal 18 3 3 2 2 2" xfId="17997" xr:uid="{00000000-0005-0000-0000-0000A6480000}"/>
    <cellStyle name="Normal 18 3 3 2 2 3" xfId="27320" xr:uid="{00000000-0005-0000-0000-0000A7480000}"/>
    <cellStyle name="Normal 18 3 3 2 3" xfId="13330" xr:uid="{00000000-0005-0000-0000-0000A8480000}"/>
    <cellStyle name="Normal 18 3 3 2 4" xfId="22654" xr:uid="{00000000-0005-0000-0000-0000A9480000}"/>
    <cellStyle name="Normal 18 3 3 3" xfId="5705" xr:uid="{00000000-0005-0000-0000-0000AA480000}"/>
    <cellStyle name="Normal 18 3 3 3 2" xfId="15029" xr:uid="{00000000-0005-0000-0000-0000AB480000}"/>
    <cellStyle name="Normal 18 3 3 3 3" xfId="24352" xr:uid="{00000000-0005-0000-0000-0000AC480000}"/>
    <cellStyle name="Normal 18 3 3 4" xfId="11775" xr:uid="{00000000-0005-0000-0000-0000AD480000}"/>
    <cellStyle name="Normal 18 3 3 5" xfId="21101" xr:uid="{00000000-0005-0000-0000-0000AE480000}"/>
    <cellStyle name="Normal 18 3 4" xfId="2268" xr:uid="{00000000-0005-0000-0000-0000AF480000}"/>
    <cellStyle name="Normal 18 3 4 2" xfId="3993" xr:uid="{00000000-0005-0000-0000-0000B0480000}"/>
    <cellStyle name="Normal 18 3 4 2 2" xfId="8670" xr:uid="{00000000-0005-0000-0000-0000B1480000}"/>
    <cellStyle name="Normal 18 3 4 2 2 2" xfId="17994" xr:uid="{00000000-0005-0000-0000-0000B2480000}"/>
    <cellStyle name="Normal 18 3 4 2 2 3" xfId="27317" xr:uid="{00000000-0005-0000-0000-0000B3480000}"/>
    <cellStyle name="Normal 18 3 4 2 3" xfId="13327" xr:uid="{00000000-0005-0000-0000-0000B4480000}"/>
    <cellStyle name="Normal 18 3 4 2 4" xfId="22651" xr:uid="{00000000-0005-0000-0000-0000B5480000}"/>
    <cellStyle name="Normal 18 3 4 3" xfId="5702" xr:uid="{00000000-0005-0000-0000-0000B6480000}"/>
    <cellStyle name="Normal 18 3 4 3 2" xfId="15026" xr:uid="{00000000-0005-0000-0000-0000B7480000}"/>
    <cellStyle name="Normal 18 3 4 3 3" xfId="24349" xr:uid="{00000000-0005-0000-0000-0000B8480000}"/>
    <cellStyle name="Normal 18 3 4 4" xfId="11772" xr:uid="{00000000-0005-0000-0000-0000B9480000}"/>
    <cellStyle name="Normal 18 3 4 5" xfId="21098" xr:uid="{00000000-0005-0000-0000-0000BA480000}"/>
    <cellStyle name="Normal 18 3 5" xfId="3087" xr:uid="{00000000-0005-0000-0000-0000BB480000}"/>
    <cellStyle name="Normal 18 3 5 2" xfId="7766" xr:uid="{00000000-0005-0000-0000-0000BC480000}"/>
    <cellStyle name="Normal 18 3 5 2 2" xfId="17090" xr:uid="{00000000-0005-0000-0000-0000BD480000}"/>
    <cellStyle name="Normal 18 3 5 2 3" xfId="26413" xr:uid="{00000000-0005-0000-0000-0000BE480000}"/>
    <cellStyle name="Normal 18 3 5 3" xfId="12474" xr:uid="{00000000-0005-0000-0000-0000BF480000}"/>
    <cellStyle name="Normal 18 3 5 4" xfId="21800" xr:uid="{00000000-0005-0000-0000-0000C0480000}"/>
    <cellStyle name="Normal 18 3 6" xfId="4740" xr:uid="{00000000-0005-0000-0000-0000C1480000}"/>
    <cellStyle name="Normal 18 3 6 2" xfId="14064" xr:uid="{00000000-0005-0000-0000-0000C2480000}"/>
    <cellStyle name="Normal 18 3 6 3" xfId="23387" xr:uid="{00000000-0005-0000-0000-0000C3480000}"/>
    <cellStyle name="Normal 18 3 7" xfId="10868" xr:uid="{00000000-0005-0000-0000-0000C4480000}"/>
    <cellStyle name="Normal 18 3 8" xfId="20192" xr:uid="{00000000-0005-0000-0000-0000C5480000}"/>
    <cellStyle name="Normal 18 4" xfId="1282" xr:uid="{00000000-0005-0000-0000-0000C6480000}"/>
    <cellStyle name="Normal 18 4 2" xfId="2273" xr:uid="{00000000-0005-0000-0000-0000C7480000}"/>
    <cellStyle name="Normal 18 4 2 2" xfId="3998" xr:uid="{00000000-0005-0000-0000-0000C8480000}"/>
    <cellStyle name="Normal 18 4 2 2 2" xfId="8675" xr:uid="{00000000-0005-0000-0000-0000C9480000}"/>
    <cellStyle name="Normal 18 4 2 2 2 2" xfId="17999" xr:uid="{00000000-0005-0000-0000-0000CA480000}"/>
    <cellStyle name="Normal 18 4 2 2 2 3" xfId="27322" xr:uid="{00000000-0005-0000-0000-0000CB480000}"/>
    <cellStyle name="Normal 18 4 2 2 3" xfId="13332" xr:uid="{00000000-0005-0000-0000-0000CC480000}"/>
    <cellStyle name="Normal 18 4 2 2 4" xfId="22656" xr:uid="{00000000-0005-0000-0000-0000CD480000}"/>
    <cellStyle name="Normal 18 4 2 3" xfId="5707" xr:uid="{00000000-0005-0000-0000-0000CE480000}"/>
    <cellStyle name="Normal 18 4 2 3 2" xfId="15031" xr:uid="{00000000-0005-0000-0000-0000CF480000}"/>
    <cellStyle name="Normal 18 4 2 3 3" xfId="24354" xr:uid="{00000000-0005-0000-0000-0000D0480000}"/>
    <cellStyle name="Normal 18 4 2 4" xfId="11777" xr:uid="{00000000-0005-0000-0000-0000D1480000}"/>
    <cellStyle name="Normal 18 4 2 5" xfId="21103" xr:uid="{00000000-0005-0000-0000-0000D2480000}"/>
    <cellStyle name="Normal 18 4 3" xfId="2272" xr:uid="{00000000-0005-0000-0000-0000D3480000}"/>
    <cellStyle name="Normal 18 4 3 2" xfId="3997" xr:uid="{00000000-0005-0000-0000-0000D4480000}"/>
    <cellStyle name="Normal 18 4 3 2 2" xfId="8674" xr:uid="{00000000-0005-0000-0000-0000D5480000}"/>
    <cellStyle name="Normal 18 4 3 2 2 2" xfId="17998" xr:uid="{00000000-0005-0000-0000-0000D6480000}"/>
    <cellStyle name="Normal 18 4 3 2 2 3" xfId="27321" xr:uid="{00000000-0005-0000-0000-0000D7480000}"/>
    <cellStyle name="Normal 18 4 3 2 3" xfId="13331" xr:uid="{00000000-0005-0000-0000-0000D8480000}"/>
    <cellStyle name="Normal 18 4 3 2 4" xfId="22655" xr:uid="{00000000-0005-0000-0000-0000D9480000}"/>
    <cellStyle name="Normal 18 4 3 3" xfId="5706" xr:uid="{00000000-0005-0000-0000-0000DA480000}"/>
    <cellStyle name="Normal 18 4 3 3 2" xfId="15030" xr:uid="{00000000-0005-0000-0000-0000DB480000}"/>
    <cellStyle name="Normal 18 4 3 3 3" xfId="24353" xr:uid="{00000000-0005-0000-0000-0000DC480000}"/>
    <cellStyle name="Normal 18 4 3 4" xfId="11776" xr:uid="{00000000-0005-0000-0000-0000DD480000}"/>
    <cellStyle name="Normal 18 4 3 5" xfId="21102" xr:uid="{00000000-0005-0000-0000-0000DE480000}"/>
    <cellStyle name="Normal 18 4 4" xfId="3089" xr:uid="{00000000-0005-0000-0000-0000DF480000}"/>
    <cellStyle name="Normal 18 4 4 2" xfId="7768" xr:uid="{00000000-0005-0000-0000-0000E0480000}"/>
    <cellStyle name="Normal 18 4 4 2 2" xfId="17092" xr:uid="{00000000-0005-0000-0000-0000E1480000}"/>
    <cellStyle name="Normal 18 4 4 2 3" xfId="26415" xr:uid="{00000000-0005-0000-0000-0000E2480000}"/>
    <cellStyle name="Normal 18 4 4 3" xfId="12476" xr:uid="{00000000-0005-0000-0000-0000E3480000}"/>
    <cellStyle name="Normal 18 4 4 4" xfId="21802" xr:uid="{00000000-0005-0000-0000-0000E4480000}"/>
    <cellStyle name="Normal 18 4 5" xfId="4742" xr:uid="{00000000-0005-0000-0000-0000E5480000}"/>
    <cellStyle name="Normal 18 4 5 2" xfId="14066" xr:uid="{00000000-0005-0000-0000-0000E6480000}"/>
    <cellStyle name="Normal 18 4 5 3" xfId="23389" xr:uid="{00000000-0005-0000-0000-0000E7480000}"/>
    <cellStyle name="Normal 18 4 6" xfId="10870" xr:uid="{00000000-0005-0000-0000-0000E8480000}"/>
    <cellStyle name="Normal 18 4 7" xfId="20194" xr:uid="{00000000-0005-0000-0000-0000E9480000}"/>
    <cellStyle name="Normal 18 5" xfId="2274" xr:uid="{00000000-0005-0000-0000-0000EA480000}"/>
    <cellStyle name="Normal 18 5 2" xfId="3999" xr:uid="{00000000-0005-0000-0000-0000EB480000}"/>
    <cellStyle name="Normal 18 5 2 2" xfId="8676" xr:uid="{00000000-0005-0000-0000-0000EC480000}"/>
    <cellStyle name="Normal 18 5 2 2 2" xfId="18000" xr:uid="{00000000-0005-0000-0000-0000ED480000}"/>
    <cellStyle name="Normal 18 5 2 2 3" xfId="27323" xr:uid="{00000000-0005-0000-0000-0000EE480000}"/>
    <cellStyle name="Normal 18 5 2 3" xfId="13333" xr:uid="{00000000-0005-0000-0000-0000EF480000}"/>
    <cellStyle name="Normal 18 5 2 4" xfId="22657" xr:uid="{00000000-0005-0000-0000-0000F0480000}"/>
    <cellStyle name="Normal 18 5 3" xfId="5708" xr:uid="{00000000-0005-0000-0000-0000F1480000}"/>
    <cellStyle name="Normal 18 5 3 2" xfId="15032" xr:uid="{00000000-0005-0000-0000-0000F2480000}"/>
    <cellStyle name="Normal 18 5 3 3" xfId="24355" xr:uid="{00000000-0005-0000-0000-0000F3480000}"/>
    <cellStyle name="Normal 18 5 4" xfId="11778" xr:uid="{00000000-0005-0000-0000-0000F4480000}"/>
    <cellStyle name="Normal 18 5 5" xfId="21104" xr:uid="{00000000-0005-0000-0000-0000F5480000}"/>
    <cellStyle name="Normal 18 6" xfId="2275" xr:uid="{00000000-0005-0000-0000-0000F6480000}"/>
    <cellStyle name="Normal 18 6 2" xfId="4000" xr:uid="{00000000-0005-0000-0000-0000F7480000}"/>
    <cellStyle name="Normal 18 6 2 2" xfId="8677" xr:uid="{00000000-0005-0000-0000-0000F8480000}"/>
    <cellStyle name="Normal 18 6 2 2 2" xfId="18001" xr:uid="{00000000-0005-0000-0000-0000F9480000}"/>
    <cellStyle name="Normal 18 6 2 2 3" xfId="27324" xr:uid="{00000000-0005-0000-0000-0000FA480000}"/>
    <cellStyle name="Normal 18 6 2 3" xfId="13334" xr:uid="{00000000-0005-0000-0000-0000FB480000}"/>
    <cellStyle name="Normal 18 6 2 4" xfId="22658" xr:uid="{00000000-0005-0000-0000-0000FC480000}"/>
    <cellStyle name="Normal 18 6 3" xfId="5709" xr:uid="{00000000-0005-0000-0000-0000FD480000}"/>
    <cellStyle name="Normal 18 6 3 2" xfId="15033" xr:uid="{00000000-0005-0000-0000-0000FE480000}"/>
    <cellStyle name="Normal 18 6 3 3" xfId="24356" xr:uid="{00000000-0005-0000-0000-0000FF480000}"/>
    <cellStyle name="Normal 18 6 4" xfId="11779" xr:uid="{00000000-0005-0000-0000-000000490000}"/>
    <cellStyle name="Normal 18 6 5" xfId="21105" xr:uid="{00000000-0005-0000-0000-000001490000}"/>
    <cellStyle name="Normal 18 7" xfId="2276" xr:uid="{00000000-0005-0000-0000-000002490000}"/>
    <cellStyle name="Normal 18 7 2" xfId="4001" xr:uid="{00000000-0005-0000-0000-000003490000}"/>
    <cellStyle name="Normal 18 7 2 2" xfId="8678" xr:uid="{00000000-0005-0000-0000-000004490000}"/>
    <cellStyle name="Normal 18 7 2 2 2" xfId="18002" xr:uid="{00000000-0005-0000-0000-000005490000}"/>
    <cellStyle name="Normal 18 7 2 2 3" xfId="27325" xr:uid="{00000000-0005-0000-0000-000006490000}"/>
    <cellStyle name="Normal 18 7 2 3" xfId="13335" xr:uid="{00000000-0005-0000-0000-000007490000}"/>
    <cellStyle name="Normal 18 7 2 4" xfId="22659" xr:uid="{00000000-0005-0000-0000-000008490000}"/>
    <cellStyle name="Normal 18 7 3" xfId="5710" xr:uid="{00000000-0005-0000-0000-000009490000}"/>
    <cellStyle name="Normal 18 7 3 2" xfId="15034" xr:uid="{00000000-0005-0000-0000-00000A490000}"/>
    <cellStyle name="Normal 18 7 3 3" xfId="24357" xr:uid="{00000000-0005-0000-0000-00000B490000}"/>
    <cellStyle name="Normal 18 7 4" xfId="11780" xr:uid="{00000000-0005-0000-0000-00000C490000}"/>
    <cellStyle name="Normal 18 7 5" xfId="21106" xr:uid="{00000000-0005-0000-0000-00000D490000}"/>
    <cellStyle name="Normal 18 8" xfId="2263" xr:uid="{00000000-0005-0000-0000-00000E490000}"/>
    <cellStyle name="Normal 18 8 2" xfId="3988" xr:uid="{00000000-0005-0000-0000-00000F490000}"/>
    <cellStyle name="Normal 18 8 2 2" xfId="8665" xr:uid="{00000000-0005-0000-0000-000010490000}"/>
    <cellStyle name="Normal 18 8 2 2 2" xfId="17989" xr:uid="{00000000-0005-0000-0000-000011490000}"/>
    <cellStyle name="Normal 18 8 2 2 3" xfId="27312" xr:uid="{00000000-0005-0000-0000-000012490000}"/>
    <cellStyle name="Normal 18 8 2 3" xfId="13322" xr:uid="{00000000-0005-0000-0000-000013490000}"/>
    <cellStyle name="Normal 18 8 2 4" xfId="22646" xr:uid="{00000000-0005-0000-0000-000014490000}"/>
    <cellStyle name="Normal 18 8 3" xfId="5697" xr:uid="{00000000-0005-0000-0000-000015490000}"/>
    <cellStyle name="Normal 18 8 3 2" xfId="15021" xr:uid="{00000000-0005-0000-0000-000016490000}"/>
    <cellStyle name="Normal 18 8 3 3" xfId="24344" xr:uid="{00000000-0005-0000-0000-000017490000}"/>
    <cellStyle name="Normal 18 8 4" xfId="11767" xr:uid="{00000000-0005-0000-0000-000018490000}"/>
    <cellStyle name="Normal 18 8 5" xfId="21093" xr:uid="{00000000-0005-0000-0000-000019490000}"/>
    <cellStyle name="Normal 18 9" xfId="3082" xr:uid="{00000000-0005-0000-0000-00001A490000}"/>
    <cellStyle name="Normal 18 9 2" xfId="7761" xr:uid="{00000000-0005-0000-0000-00001B490000}"/>
    <cellStyle name="Normal 18 9 2 2" xfId="17085" xr:uid="{00000000-0005-0000-0000-00001C490000}"/>
    <cellStyle name="Normal 18 9 2 3" xfId="26408" xr:uid="{00000000-0005-0000-0000-00001D490000}"/>
    <cellStyle name="Normal 18 9 3" xfId="12469" xr:uid="{00000000-0005-0000-0000-00001E490000}"/>
    <cellStyle name="Normal 18 9 4" xfId="21795" xr:uid="{00000000-0005-0000-0000-00001F490000}"/>
    <cellStyle name="Normal 19" xfId="1283" xr:uid="{00000000-0005-0000-0000-000020490000}"/>
    <cellStyle name="Normal 19 10" xfId="2277" xr:uid="{00000000-0005-0000-0000-000021490000}"/>
    <cellStyle name="Normal 19 10 2" xfId="4002" xr:uid="{00000000-0005-0000-0000-000022490000}"/>
    <cellStyle name="Normal 19 10 2 2" xfId="8679" xr:uid="{00000000-0005-0000-0000-000023490000}"/>
    <cellStyle name="Normal 19 10 2 2 2" xfId="18003" xr:uid="{00000000-0005-0000-0000-000024490000}"/>
    <cellStyle name="Normal 19 10 2 2 3" xfId="27326" xr:uid="{00000000-0005-0000-0000-000025490000}"/>
    <cellStyle name="Normal 19 10 2 3" xfId="13336" xr:uid="{00000000-0005-0000-0000-000026490000}"/>
    <cellStyle name="Normal 19 10 2 4" xfId="22660" xr:uid="{00000000-0005-0000-0000-000027490000}"/>
    <cellStyle name="Normal 19 10 3" xfId="5711" xr:uid="{00000000-0005-0000-0000-000028490000}"/>
    <cellStyle name="Normal 19 10 3 2" xfId="15035" xr:uid="{00000000-0005-0000-0000-000029490000}"/>
    <cellStyle name="Normal 19 10 3 3" xfId="24358" xr:uid="{00000000-0005-0000-0000-00002A490000}"/>
    <cellStyle name="Normal 19 10 4" xfId="11781" xr:uid="{00000000-0005-0000-0000-00002B490000}"/>
    <cellStyle name="Normal 19 10 5" xfId="21107" xr:uid="{00000000-0005-0000-0000-00002C490000}"/>
    <cellStyle name="Normal 19 11" xfId="3090" xr:uid="{00000000-0005-0000-0000-00002D490000}"/>
    <cellStyle name="Normal 19 11 2" xfId="7769" xr:uid="{00000000-0005-0000-0000-00002E490000}"/>
    <cellStyle name="Normal 19 11 2 2" xfId="17093" xr:uid="{00000000-0005-0000-0000-00002F490000}"/>
    <cellStyle name="Normal 19 11 2 3" xfId="26416" xr:uid="{00000000-0005-0000-0000-000030490000}"/>
    <cellStyle name="Normal 19 11 3" xfId="12477" xr:uid="{00000000-0005-0000-0000-000031490000}"/>
    <cellStyle name="Normal 19 11 4" xfId="21803" xr:uid="{00000000-0005-0000-0000-000032490000}"/>
    <cellStyle name="Normal 19 12" xfId="4743" xr:uid="{00000000-0005-0000-0000-000033490000}"/>
    <cellStyle name="Normal 19 12 2" xfId="14067" xr:uid="{00000000-0005-0000-0000-000034490000}"/>
    <cellStyle name="Normal 19 12 3" xfId="23390" xr:uid="{00000000-0005-0000-0000-000035490000}"/>
    <cellStyle name="Normal 19 13" xfId="10871" xr:uid="{00000000-0005-0000-0000-000036490000}"/>
    <cellStyle name="Normal 19 14" xfId="20195" xr:uid="{00000000-0005-0000-0000-000037490000}"/>
    <cellStyle name="Normal 19 15" xfId="28746" xr:uid="{00000000-0005-0000-0000-000038490000}"/>
    <cellStyle name="Normal 19 2" xfId="1284" xr:uid="{00000000-0005-0000-0000-000039490000}"/>
    <cellStyle name="Normal 19 2 10" xfId="4744" xr:uid="{00000000-0005-0000-0000-00003A490000}"/>
    <cellStyle name="Normal 19 2 10 2" xfId="14068" xr:uid="{00000000-0005-0000-0000-00003B490000}"/>
    <cellStyle name="Normal 19 2 10 3" xfId="23391" xr:uid="{00000000-0005-0000-0000-00003C490000}"/>
    <cellStyle name="Normal 19 2 11" xfId="10872" xr:uid="{00000000-0005-0000-0000-00003D490000}"/>
    <cellStyle name="Normal 19 2 12" xfId="20196" xr:uid="{00000000-0005-0000-0000-00003E490000}"/>
    <cellStyle name="Normal 19 2 13" xfId="28883" xr:uid="{00000000-0005-0000-0000-00003F490000}"/>
    <cellStyle name="Normal 19 2 2" xfId="1285" xr:uid="{00000000-0005-0000-0000-000040490000}"/>
    <cellStyle name="Normal 19 2 2 2" xfId="2280" xr:uid="{00000000-0005-0000-0000-000041490000}"/>
    <cellStyle name="Normal 19 2 2 2 2" xfId="2281" xr:uid="{00000000-0005-0000-0000-000042490000}"/>
    <cellStyle name="Normal 19 2 2 2 2 2" xfId="4006" xr:uid="{00000000-0005-0000-0000-000043490000}"/>
    <cellStyle name="Normal 19 2 2 2 2 2 2" xfId="8683" xr:uid="{00000000-0005-0000-0000-000044490000}"/>
    <cellStyle name="Normal 19 2 2 2 2 2 2 2" xfId="18007" xr:uid="{00000000-0005-0000-0000-000045490000}"/>
    <cellStyle name="Normal 19 2 2 2 2 2 2 3" xfId="27330" xr:uid="{00000000-0005-0000-0000-000046490000}"/>
    <cellStyle name="Normal 19 2 2 2 2 2 3" xfId="13340" xr:uid="{00000000-0005-0000-0000-000047490000}"/>
    <cellStyle name="Normal 19 2 2 2 2 2 4" xfId="22664" xr:uid="{00000000-0005-0000-0000-000048490000}"/>
    <cellStyle name="Normal 19 2 2 2 2 3" xfId="5715" xr:uid="{00000000-0005-0000-0000-000049490000}"/>
    <cellStyle name="Normal 19 2 2 2 2 3 2" xfId="15039" xr:uid="{00000000-0005-0000-0000-00004A490000}"/>
    <cellStyle name="Normal 19 2 2 2 2 3 3" xfId="24362" xr:uid="{00000000-0005-0000-0000-00004B490000}"/>
    <cellStyle name="Normal 19 2 2 2 2 4" xfId="11785" xr:uid="{00000000-0005-0000-0000-00004C490000}"/>
    <cellStyle name="Normal 19 2 2 2 2 5" xfId="21111" xr:uid="{00000000-0005-0000-0000-00004D490000}"/>
    <cellStyle name="Normal 19 2 2 2 3" xfId="4005" xr:uid="{00000000-0005-0000-0000-00004E490000}"/>
    <cellStyle name="Normal 19 2 2 2 3 2" xfId="8682" xr:uid="{00000000-0005-0000-0000-00004F490000}"/>
    <cellStyle name="Normal 19 2 2 2 3 2 2" xfId="18006" xr:uid="{00000000-0005-0000-0000-000050490000}"/>
    <cellStyle name="Normal 19 2 2 2 3 2 3" xfId="27329" xr:uid="{00000000-0005-0000-0000-000051490000}"/>
    <cellStyle name="Normal 19 2 2 2 3 3" xfId="13339" xr:uid="{00000000-0005-0000-0000-000052490000}"/>
    <cellStyle name="Normal 19 2 2 2 3 4" xfId="22663" xr:uid="{00000000-0005-0000-0000-000053490000}"/>
    <cellStyle name="Normal 19 2 2 2 4" xfId="5714" xr:uid="{00000000-0005-0000-0000-000054490000}"/>
    <cellStyle name="Normal 19 2 2 2 4 2" xfId="15038" xr:uid="{00000000-0005-0000-0000-000055490000}"/>
    <cellStyle name="Normal 19 2 2 2 4 3" xfId="24361" xr:uid="{00000000-0005-0000-0000-000056490000}"/>
    <cellStyle name="Normal 19 2 2 2 5" xfId="11784" xr:uid="{00000000-0005-0000-0000-000057490000}"/>
    <cellStyle name="Normal 19 2 2 2 6" xfId="21110" xr:uid="{00000000-0005-0000-0000-000058490000}"/>
    <cellStyle name="Normal 19 2 2 3" xfId="2282" xr:uid="{00000000-0005-0000-0000-000059490000}"/>
    <cellStyle name="Normal 19 2 2 3 2" xfId="4007" xr:uid="{00000000-0005-0000-0000-00005A490000}"/>
    <cellStyle name="Normal 19 2 2 3 2 2" xfId="8684" xr:uid="{00000000-0005-0000-0000-00005B490000}"/>
    <cellStyle name="Normal 19 2 2 3 2 2 2" xfId="18008" xr:uid="{00000000-0005-0000-0000-00005C490000}"/>
    <cellStyle name="Normal 19 2 2 3 2 2 3" xfId="27331" xr:uid="{00000000-0005-0000-0000-00005D490000}"/>
    <cellStyle name="Normal 19 2 2 3 2 3" xfId="13341" xr:uid="{00000000-0005-0000-0000-00005E490000}"/>
    <cellStyle name="Normal 19 2 2 3 2 4" xfId="22665" xr:uid="{00000000-0005-0000-0000-00005F490000}"/>
    <cellStyle name="Normal 19 2 2 3 3" xfId="5716" xr:uid="{00000000-0005-0000-0000-000060490000}"/>
    <cellStyle name="Normal 19 2 2 3 3 2" xfId="15040" xr:uid="{00000000-0005-0000-0000-000061490000}"/>
    <cellStyle name="Normal 19 2 2 3 3 3" xfId="24363" xr:uid="{00000000-0005-0000-0000-000062490000}"/>
    <cellStyle name="Normal 19 2 2 3 4" xfId="11786" xr:uid="{00000000-0005-0000-0000-000063490000}"/>
    <cellStyle name="Normal 19 2 2 3 5" xfId="21112" xr:uid="{00000000-0005-0000-0000-000064490000}"/>
    <cellStyle name="Normal 19 2 2 4" xfId="2279" xr:uid="{00000000-0005-0000-0000-000065490000}"/>
    <cellStyle name="Normal 19 2 2 4 2" xfId="4004" xr:uid="{00000000-0005-0000-0000-000066490000}"/>
    <cellStyle name="Normal 19 2 2 4 2 2" xfId="8681" xr:uid="{00000000-0005-0000-0000-000067490000}"/>
    <cellStyle name="Normal 19 2 2 4 2 2 2" xfId="18005" xr:uid="{00000000-0005-0000-0000-000068490000}"/>
    <cellStyle name="Normal 19 2 2 4 2 2 3" xfId="27328" xr:uid="{00000000-0005-0000-0000-000069490000}"/>
    <cellStyle name="Normal 19 2 2 4 2 3" xfId="13338" xr:uid="{00000000-0005-0000-0000-00006A490000}"/>
    <cellStyle name="Normal 19 2 2 4 2 4" xfId="22662" xr:uid="{00000000-0005-0000-0000-00006B490000}"/>
    <cellStyle name="Normal 19 2 2 4 3" xfId="5713" xr:uid="{00000000-0005-0000-0000-00006C490000}"/>
    <cellStyle name="Normal 19 2 2 4 3 2" xfId="15037" xr:uid="{00000000-0005-0000-0000-00006D490000}"/>
    <cellStyle name="Normal 19 2 2 4 3 3" xfId="24360" xr:uid="{00000000-0005-0000-0000-00006E490000}"/>
    <cellStyle name="Normal 19 2 2 4 4" xfId="11783" xr:uid="{00000000-0005-0000-0000-00006F490000}"/>
    <cellStyle name="Normal 19 2 2 4 5" xfId="21109" xr:uid="{00000000-0005-0000-0000-000070490000}"/>
    <cellStyle name="Normal 19 2 2 5" xfId="3092" xr:uid="{00000000-0005-0000-0000-000071490000}"/>
    <cellStyle name="Normal 19 2 2 5 2" xfId="7771" xr:uid="{00000000-0005-0000-0000-000072490000}"/>
    <cellStyle name="Normal 19 2 2 5 2 2" xfId="17095" xr:uid="{00000000-0005-0000-0000-000073490000}"/>
    <cellStyle name="Normal 19 2 2 5 2 3" xfId="26418" xr:uid="{00000000-0005-0000-0000-000074490000}"/>
    <cellStyle name="Normal 19 2 2 5 3" xfId="12479" xr:uid="{00000000-0005-0000-0000-000075490000}"/>
    <cellStyle name="Normal 19 2 2 5 4" xfId="21805" xr:uid="{00000000-0005-0000-0000-000076490000}"/>
    <cellStyle name="Normal 19 2 2 6" xfId="4745" xr:uid="{00000000-0005-0000-0000-000077490000}"/>
    <cellStyle name="Normal 19 2 2 6 2" xfId="14069" xr:uid="{00000000-0005-0000-0000-000078490000}"/>
    <cellStyle name="Normal 19 2 2 6 3" xfId="23392" xr:uid="{00000000-0005-0000-0000-000079490000}"/>
    <cellStyle name="Normal 19 2 2 7" xfId="10873" xr:uid="{00000000-0005-0000-0000-00007A490000}"/>
    <cellStyle name="Normal 19 2 2 8" xfId="20197" xr:uid="{00000000-0005-0000-0000-00007B490000}"/>
    <cellStyle name="Normal 19 2 3" xfId="2283" xr:uid="{00000000-0005-0000-0000-00007C490000}"/>
    <cellStyle name="Normal 19 2 3 2" xfId="2284" xr:uid="{00000000-0005-0000-0000-00007D490000}"/>
    <cellStyle name="Normal 19 2 3 2 2" xfId="2285" xr:uid="{00000000-0005-0000-0000-00007E490000}"/>
    <cellStyle name="Normal 19 2 3 2 2 2" xfId="4010" xr:uid="{00000000-0005-0000-0000-00007F490000}"/>
    <cellStyle name="Normal 19 2 3 2 2 2 2" xfId="8687" xr:uid="{00000000-0005-0000-0000-000080490000}"/>
    <cellStyle name="Normal 19 2 3 2 2 2 2 2" xfId="18011" xr:uid="{00000000-0005-0000-0000-000081490000}"/>
    <cellStyle name="Normal 19 2 3 2 2 2 2 3" xfId="27334" xr:uid="{00000000-0005-0000-0000-000082490000}"/>
    <cellStyle name="Normal 19 2 3 2 2 2 3" xfId="13344" xr:uid="{00000000-0005-0000-0000-000083490000}"/>
    <cellStyle name="Normal 19 2 3 2 2 2 4" xfId="22668" xr:uid="{00000000-0005-0000-0000-000084490000}"/>
    <cellStyle name="Normal 19 2 3 2 2 3" xfId="5719" xr:uid="{00000000-0005-0000-0000-000085490000}"/>
    <cellStyle name="Normal 19 2 3 2 2 3 2" xfId="15043" xr:uid="{00000000-0005-0000-0000-000086490000}"/>
    <cellStyle name="Normal 19 2 3 2 2 3 3" xfId="24366" xr:uid="{00000000-0005-0000-0000-000087490000}"/>
    <cellStyle name="Normal 19 2 3 2 2 4" xfId="11789" xr:uid="{00000000-0005-0000-0000-000088490000}"/>
    <cellStyle name="Normal 19 2 3 2 2 5" xfId="21115" xr:uid="{00000000-0005-0000-0000-000089490000}"/>
    <cellStyle name="Normal 19 2 3 2 3" xfId="4009" xr:uid="{00000000-0005-0000-0000-00008A490000}"/>
    <cellStyle name="Normal 19 2 3 2 3 2" xfId="8686" xr:uid="{00000000-0005-0000-0000-00008B490000}"/>
    <cellStyle name="Normal 19 2 3 2 3 2 2" xfId="18010" xr:uid="{00000000-0005-0000-0000-00008C490000}"/>
    <cellStyle name="Normal 19 2 3 2 3 2 3" xfId="27333" xr:uid="{00000000-0005-0000-0000-00008D490000}"/>
    <cellStyle name="Normal 19 2 3 2 3 3" xfId="13343" xr:uid="{00000000-0005-0000-0000-00008E490000}"/>
    <cellStyle name="Normal 19 2 3 2 3 4" xfId="22667" xr:uid="{00000000-0005-0000-0000-00008F490000}"/>
    <cellStyle name="Normal 19 2 3 2 4" xfId="5718" xr:uid="{00000000-0005-0000-0000-000090490000}"/>
    <cellStyle name="Normal 19 2 3 2 4 2" xfId="15042" xr:uid="{00000000-0005-0000-0000-000091490000}"/>
    <cellStyle name="Normal 19 2 3 2 4 3" xfId="24365" xr:uid="{00000000-0005-0000-0000-000092490000}"/>
    <cellStyle name="Normal 19 2 3 2 5" xfId="11788" xr:uid="{00000000-0005-0000-0000-000093490000}"/>
    <cellStyle name="Normal 19 2 3 2 6" xfId="21114" xr:uid="{00000000-0005-0000-0000-000094490000}"/>
    <cellStyle name="Normal 19 2 3 3" xfId="2286" xr:uid="{00000000-0005-0000-0000-000095490000}"/>
    <cellStyle name="Normal 19 2 3 3 2" xfId="4011" xr:uid="{00000000-0005-0000-0000-000096490000}"/>
    <cellStyle name="Normal 19 2 3 3 2 2" xfId="8688" xr:uid="{00000000-0005-0000-0000-000097490000}"/>
    <cellStyle name="Normal 19 2 3 3 2 2 2" xfId="18012" xr:uid="{00000000-0005-0000-0000-000098490000}"/>
    <cellStyle name="Normal 19 2 3 3 2 2 3" xfId="27335" xr:uid="{00000000-0005-0000-0000-000099490000}"/>
    <cellStyle name="Normal 19 2 3 3 2 3" xfId="13345" xr:uid="{00000000-0005-0000-0000-00009A490000}"/>
    <cellStyle name="Normal 19 2 3 3 2 4" xfId="22669" xr:uid="{00000000-0005-0000-0000-00009B490000}"/>
    <cellStyle name="Normal 19 2 3 3 3" xfId="5720" xr:uid="{00000000-0005-0000-0000-00009C490000}"/>
    <cellStyle name="Normal 19 2 3 3 3 2" xfId="15044" xr:uid="{00000000-0005-0000-0000-00009D490000}"/>
    <cellStyle name="Normal 19 2 3 3 3 3" xfId="24367" xr:uid="{00000000-0005-0000-0000-00009E490000}"/>
    <cellStyle name="Normal 19 2 3 3 4" xfId="11790" xr:uid="{00000000-0005-0000-0000-00009F490000}"/>
    <cellStyle name="Normal 19 2 3 3 5" xfId="21116" xr:uid="{00000000-0005-0000-0000-0000A0490000}"/>
    <cellStyle name="Normal 19 2 3 4" xfId="4008" xr:uid="{00000000-0005-0000-0000-0000A1490000}"/>
    <cellStyle name="Normal 19 2 3 4 2" xfId="8685" xr:uid="{00000000-0005-0000-0000-0000A2490000}"/>
    <cellStyle name="Normal 19 2 3 4 2 2" xfId="18009" xr:uid="{00000000-0005-0000-0000-0000A3490000}"/>
    <cellStyle name="Normal 19 2 3 4 2 3" xfId="27332" xr:uid="{00000000-0005-0000-0000-0000A4490000}"/>
    <cellStyle name="Normal 19 2 3 4 3" xfId="13342" xr:uid="{00000000-0005-0000-0000-0000A5490000}"/>
    <cellStyle name="Normal 19 2 3 4 4" xfId="22666" xr:uid="{00000000-0005-0000-0000-0000A6490000}"/>
    <cellStyle name="Normal 19 2 3 5" xfId="5717" xr:uid="{00000000-0005-0000-0000-0000A7490000}"/>
    <cellStyle name="Normal 19 2 3 5 2" xfId="15041" xr:uid="{00000000-0005-0000-0000-0000A8490000}"/>
    <cellStyle name="Normal 19 2 3 5 3" xfId="24364" xr:uid="{00000000-0005-0000-0000-0000A9490000}"/>
    <cellStyle name="Normal 19 2 3 6" xfId="11787" xr:uid="{00000000-0005-0000-0000-0000AA490000}"/>
    <cellStyle name="Normal 19 2 3 7" xfId="21113" xr:uid="{00000000-0005-0000-0000-0000AB490000}"/>
    <cellStyle name="Normal 19 2 4" xfId="2287" xr:uid="{00000000-0005-0000-0000-0000AC490000}"/>
    <cellStyle name="Normal 19 2 4 2" xfId="2288" xr:uid="{00000000-0005-0000-0000-0000AD490000}"/>
    <cellStyle name="Normal 19 2 4 2 2" xfId="4013" xr:uid="{00000000-0005-0000-0000-0000AE490000}"/>
    <cellStyle name="Normal 19 2 4 2 2 2" xfId="8690" xr:uid="{00000000-0005-0000-0000-0000AF490000}"/>
    <cellStyle name="Normal 19 2 4 2 2 2 2" xfId="18014" xr:uid="{00000000-0005-0000-0000-0000B0490000}"/>
    <cellStyle name="Normal 19 2 4 2 2 2 3" xfId="27337" xr:uid="{00000000-0005-0000-0000-0000B1490000}"/>
    <cellStyle name="Normal 19 2 4 2 2 3" xfId="13347" xr:uid="{00000000-0005-0000-0000-0000B2490000}"/>
    <cellStyle name="Normal 19 2 4 2 2 4" xfId="22671" xr:uid="{00000000-0005-0000-0000-0000B3490000}"/>
    <cellStyle name="Normal 19 2 4 2 3" xfId="5722" xr:uid="{00000000-0005-0000-0000-0000B4490000}"/>
    <cellStyle name="Normal 19 2 4 2 3 2" xfId="15046" xr:uid="{00000000-0005-0000-0000-0000B5490000}"/>
    <cellStyle name="Normal 19 2 4 2 3 3" xfId="24369" xr:uid="{00000000-0005-0000-0000-0000B6490000}"/>
    <cellStyle name="Normal 19 2 4 2 4" xfId="11792" xr:uid="{00000000-0005-0000-0000-0000B7490000}"/>
    <cellStyle name="Normal 19 2 4 2 5" xfId="21118" xr:uid="{00000000-0005-0000-0000-0000B8490000}"/>
    <cellStyle name="Normal 19 2 4 3" xfId="4012" xr:uid="{00000000-0005-0000-0000-0000B9490000}"/>
    <cellStyle name="Normal 19 2 4 3 2" xfId="8689" xr:uid="{00000000-0005-0000-0000-0000BA490000}"/>
    <cellStyle name="Normal 19 2 4 3 2 2" xfId="18013" xr:uid="{00000000-0005-0000-0000-0000BB490000}"/>
    <cellStyle name="Normal 19 2 4 3 2 3" xfId="27336" xr:uid="{00000000-0005-0000-0000-0000BC490000}"/>
    <cellStyle name="Normal 19 2 4 3 3" xfId="13346" xr:uid="{00000000-0005-0000-0000-0000BD490000}"/>
    <cellStyle name="Normal 19 2 4 3 4" xfId="22670" xr:uid="{00000000-0005-0000-0000-0000BE490000}"/>
    <cellStyle name="Normal 19 2 4 4" xfId="5721" xr:uid="{00000000-0005-0000-0000-0000BF490000}"/>
    <cellStyle name="Normal 19 2 4 4 2" xfId="15045" xr:uid="{00000000-0005-0000-0000-0000C0490000}"/>
    <cellStyle name="Normal 19 2 4 4 3" xfId="24368" xr:uid="{00000000-0005-0000-0000-0000C1490000}"/>
    <cellStyle name="Normal 19 2 4 5" xfId="11791" xr:uid="{00000000-0005-0000-0000-0000C2490000}"/>
    <cellStyle name="Normal 19 2 4 6" xfId="21117" xr:uid="{00000000-0005-0000-0000-0000C3490000}"/>
    <cellStyle name="Normal 19 2 5" xfId="2289" xr:uid="{00000000-0005-0000-0000-0000C4490000}"/>
    <cellStyle name="Normal 19 2 5 2" xfId="4014" xr:uid="{00000000-0005-0000-0000-0000C5490000}"/>
    <cellStyle name="Normal 19 2 5 2 2" xfId="8691" xr:uid="{00000000-0005-0000-0000-0000C6490000}"/>
    <cellStyle name="Normal 19 2 5 2 2 2" xfId="18015" xr:uid="{00000000-0005-0000-0000-0000C7490000}"/>
    <cellStyle name="Normal 19 2 5 2 2 3" xfId="27338" xr:uid="{00000000-0005-0000-0000-0000C8490000}"/>
    <cellStyle name="Normal 19 2 5 2 3" xfId="13348" xr:uid="{00000000-0005-0000-0000-0000C9490000}"/>
    <cellStyle name="Normal 19 2 5 2 4" xfId="22672" xr:uid="{00000000-0005-0000-0000-0000CA490000}"/>
    <cellStyle name="Normal 19 2 5 3" xfId="5723" xr:uid="{00000000-0005-0000-0000-0000CB490000}"/>
    <cellStyle name="Normal 19 2 5 3 2" xfId="15047" xr:uid="{00000000-0005-0000-0000-0000CC490000}"/>
    <cellStyle name="Normal 19 2 5 3 3" xfId="24370" xr:uid="{00000000-0005-0000-0000-0000CD490000}"/>
    <cellStyle name="Normal 19 2 5 4" xfId="11793" xr:uid="{00000000-0005-0000-0000-0000CE490000}"/>
    <cellStyle name="Normal 19 2 5 5" xfId="21119" xr:uid="{00000000-0005-0000-0000-0000CF490000}"/>
    <cellStyle name="Normal 19 2 6" xfId="2290" xr:uid="{00000000-0005-0000-0000-0000D0490000}"/>
    <cellStyle name="Normal 19 2 6 2" xfId="4015" xr:uid="{00000000-0005-0000-0000-0000D1490000}"/>
    <cellStyle name="Normal 19 2 6 2 2" xfId="8692" xr:uid="{00000000-0005-0000-0000-0000D2490000}"/>
    <cellStyle name="Normal 19 2 6 2 2 2" xfId="18016" xr:uid="{00000000-0005-0000-0000-0000D3490000}"/>
    <cellStyle name="Normal 19 2 6 2 2 3" xfId="27339" xr:uid="{00000000-0005-0000-0000-0000D4490000}"/>
    <cellStyle name="Normal 19 2 6 2 3" xfId="13349" xr:uid="{00000000-0005-0000-0000-0000D5490000}"/>
    <cellStyle name="Normal 19 2 6 2 4" xfId="22673" xr:uid="{00000000-0005-0000-0000-0000D6490000}"/>
    <cellStyle name="Normal 19 2 6 3" xfId="5724" xr:uid="{00000000-0005-0000-0000-0000D7490000}"/>
    <cellStyle name="Normal 19 2 6 3 2" xfId="15048" xr:uid="{00000000-0005-0000-0000-0000D8490000}"/>
    <cellStyle name="Normal 19 2 6 3 3" xfId="24371" xr:uid="{00000000-0005-0000-0000-0000D9490000}"/>
    <cellStyle name="Normal 19 2 6 4" xfId="11794" xr:uid="{00000000-0005-0000-0000-0000DA490000}"/>
    <cellStyle name="Normal 19 2 6 5" xfId="21120" xr:uid="{00000000-0005-0000-0000-0000DB490000}"/>
    <cellStyle name="Normal 19 2 7" xfId="2291" xr:uid="{00000000-0005-0000-0000-0000DC490000}"/>
    <cellStyle name="Normal 19 2 7 2" xfId="4016" xr:uid="{00000000-0005-0000-0000-0000DD490000}"/>
    <cellStyle name="Normal 19 2 7 2 2" xfId="8693" xr:uid="{00000000-0005-0000-0000-0000DE490000}"/>
    <cellStyle name="Normal 19 2 7 2 2 2" xfId="18017" xr:uid="{00000000-0005-0000-0000-0000DF490000}"/>
    <cellStyle name="Normal 19 2 7 2 2 3" xfId="27340" xr:uid="{00000000-0005-0000-0000-0000E0490000}"/>
    <cellStyle name="Normal 19 2 7 2 3" xfId="13350" xr:uid="{00000000-0005-0000-0000-0000E1490000}"/>
    <cellStyle name="Normal 19 2 7 2 4" xfId="22674" xr:uid="{00000000-0005-0000-0000-0000E2490000}"/>
    <cellStyle name="Normal 19 2 7 3" xfId="5725" xr:uid="{00000000-0005-0000-0000-0000E3490000}"/>
    <cellStyle name="Normal 19 2 7 3 2" xfId="15049" xr:uid="{00000000-0005-0000-0000-0000E4490000}"/>
    <cellStyle name="Normal 19 2 7 3 3" xfId="24372" xr:uid="{00000000-0005-0000-0000-0000E5490000}"/>
    <cellStyle name="Normal 19 2 7 4" xfId="11795" xr:uid="{00000000-0005-0000-0000-0000E6490000}"/>
    <cellStyle name="Normal 19 2 7 5" xfId="21121" xr:uid="{00000000-0005-0000-0000-0000E7490000}"/>
    <cellStyle name="Normal 19 2 8" xfId="2278" xr:uid="{00000000-0005-0000-0000-0000E8490000}"/>
    <cellStyle name="Normal 19 2 8 2" xfId="4003" xr:uid="{00000000-0005-0000-0000-0000E9490000}"/>
    <cellStyle name="Normal 19 2 8 2 2" xfId="8680" xr:uid="{00000000-0005-0000-0000-0000EA490000}"/>
    <cellStyle name="Normal 19 2 8 2 2 2" xfId="18004" xr:uid="{00000000-0005-0000-0000-0000EB490000}"/>
    <cellStyle name="Normal 19 2 8 2 2 3" xfId="27327" xr:uid="{00000000-0005-0000-0000-0000EC490000}"/>
    <cellStyle name="Normal 19 2 8 2 3" xfId="13337" xr:uid="{00000000-0005-0000-0000-0000ED490000}"/>
    <cellStyle name="Normal 19 2 8 2 4" xfId="22661" xr:uid="{00000000-0005-0000-0000-0000EE490000}"/>
    <cellStyle name="Normal 19 2 8 3" xfId="5712" xr:uid="{00000000-0005-0000-0000-0000EF490000}"/>
    <cellStyle name="Normal 19 2 8 3 2" xfId="15036" xr:uid="{00000000-0005-0000-0000-0000F0490000}"/>
    <cellStyle name="Normal 19 2 8 3 3" xfId="24359" xr:uid="{00000000-0005-0000-0000-0000F1490000}"/>
    <cellStyle name="Normal 19 2 8 4" xfId="11782" xr:uid="{00000000-0005-0000-0000-0000F2490000}"/>
    <cellStyle name="Normal 19 2 8 5" xfId="21108" xr:uid="{00000000-0005-0000-0000-0000F3490000}"/>
    <cellStyle name="Normal 19 2 9" xfId="3091" xr:uid="{00000000-0005-0000-0000-0000F4490000}"/>
    <cellStyle name="Normal 19 2 9 2" xfId="7770" xr:uid="{00000000-0005-0000-0000-0000F5490000}"/>
    <cellStyle name="Normal 19 2 9 2 2" xfId="17094" xr:uid="{00000000-0005-0000-0000-0000F6490000}"/>
    <cellStyle name="Normal 19 2 9 2 3" xfId="26417" xr:uid="{00000000-0005-0000-0000-0000F7490000}"/>
    <cellStyle name="Normal 19 2 9 3" xfId="12478" xr:uid="{00000000-0005-0000-0000-0000F8490000}"/>
    <cellStyle name="Normal 19 2 9 4" xfId="21804" xr:uid="{00000000-0005-0000-0000-0000F9490000}"/>
    <cellStyle name="Normal 19 3" xfId="1286" xr:uid="{00000000-0005-0000-0000-0000FA490000}"/>
    <cellStyle name="Normal 19 3 2" xfId="2293" xr:uid="{00000000-0005-0000-0000-0000FB490000}"/>
    <cellStyle name="Normal 19 3 2 2" xfId="2294" xr:uid="{00000000-0005-0000-0000-0000FC490000}"/>
    <cellStyle name="Normal 19 3 2 2 2" xfId="4019" xr:uid="{00000000-0005-0000-0000-0000FD490000}"/>
    <cellStyle name="Normal 19 3 2 2 2 2" xfId="8696" xr:uid="{00000000-0005-0000-0000-0000FE490000}"/>
    <cellStyle name="Normal 19 3 2 2 2 2 2" xfId="18020" xr:uid="{00000000-0005-0000-0000-0000FF490000}"/>
    <cellStyle name="Normal 19 3 2 2 2 2 3" xfId="27343" xr:uid="{00000000-0005-0000-0000-0000004A0000}"/>
    <cellStyle name="Normal 19 3 2 2 2 3" xfId="13353" xr:uid="{00000000-0005-0000-0000-0000014A0000}"/>
    <cellStyle name="Normal 19 3 2 2 2 4" xfId="22677" xr:uid="{00000000-0005-0000-0000-0000024A0000}"/>
    <cellStyle name="Normal 19 3 2 2 3" xfId="5728" xr:uid="{00000000-0005-0000-0000-0000034A0000}"/>
    <cellStyle name="Normal 19 3 2 2 3 2" xfId="15052" xr:uid="{00000000-0005-0000-0000-0000044A0000}"/>
    <cellStyle name="Normal 19 3 2 2 3 3" xfId="24375" xr:uid="{00000000-0005-0000-0000-0000054A0000}"/>
    <cellStyle name="Normal 19 3 2 2 4" xfId="11798" xr:uid="{00000000-0005-0000-0000-0000064A0000}"/>
    <cellStyle name="Normal 19 3 2 2 5" xfId="21124" xr:uid="{00000000-0005-0000-0000-0000074A0000}"/>
    <cellStyle name="Normal 19 3 2 3" xfId="4018" xr:uid="{00000000-0005-0000-0000-0000084A0000}"/>
    <cellStyle name="Normal 19 3 2 3 2" xfId="8695" xr:uid="{00000000-0005-0000-0000-0000094A0000}"/>
    <cellStyle name="Normal 19 3 2 3 2 2" xfId="18019" xr:uid="{00000000-0005-0000-0000-00000A4A0000}"/>
    <cellStyle name="Normal 19 3 2 3 2 3" xfId="27342" xr:uid="{00000000-0005-0000-0000-00000B4A0000}"/>
    <cellStyle name="Normal 19 3 2 3 3" xfId="13352" xr:uid="{00000000-0005-0000-0000-00000C4A0000}"/>
    <cellStyle name="Normal 19 3 2 3 4" xfId="22676" xr:uid="{00000000-0005-0000-0000-00000D4A0000}"/>
    <cellStyle name="Normal 19 3 2 4" xfId="5727" xr:uid="{00000000-0005-0000-0000-00000E4A0000}"/>
    <cellStyle name="Normal 19 3 2 4 2" xfId="15051" xr:uid="{00000000-0005-0000-0000-00000F4A0000}"/>
    <cellStyle name="Normal 19 3 2 4 3" xfId="24374" xr:uid="{00000000-0005-0000-0000-0000104A0000}"/>
    <cellStyle name="Normal 19 3 2 5" xfId="11797" xr:uid="{00000000-0005-0000-0000-0000114A0000}"/>
    <cellStyle name="Normal 19 3 2 6" xfId="21123" xr:uid="{00000000-0005-0000-0000-0000124A0000}"/>
    <cellStyle name="Normal 19 3 3" xfId="2295" xr:uid="{00000000-0005-0000-0000-0000134A0000}"/>
    <cellStyle name="Normal 19 3 3 2" xfId="4020" xr:uid="{00000000-0005-0000-0000-0000144A0000}"/>
    <cellStyle name="Normal 19 3 3 2 2" xfId="8697" xr:uid="{00000000-0005-0000-0000-0000154A0000}"/>
    <cellStyle name="Normal 19 3 3 2 2 2" xfId="18021" xr:uid="{00000000-0005-0000-0000-0000164A0000}"/>
    <cellStyle name="Normal 19 3 3 2 2 3" xfId="27344" xr:uid="{00000000-0005-0000-0000-0000174A0000}"/>
    <cellStyle name="Normal 19 3 3 2 3" xfId="13354" xr:uid="{00000000-0005-0000-0000-0000184A0000}"/>
    <cellStyle name="Normal 19 3 3 2 4" xfId="22678" xr:uid="{00000000-0005-0000-0000-0000194A0000}"/>
    <cellStyle name="Normal 19 3 3 3" xfId="5729" xr:uid="{00000000-0005-0000-0000-00001A4A0000}"/>
    <cellStyle name="Normal 19 3 3 3 2" xfId="15053" xr:uid="{00000000-0005-0000-0000-00001B4A0000}"/>
    <cellStyle name="Normal 19 3 3 3 3" xfId="24376" xr:uid="{00000000-0005-0000-0000-00001C4A0000}"/>
    <cellStyle name="Normal 19 3 3 4" xfId="11799" xr:uid="{00000000-0005-0000-0000-00001D4A0000}"/>
    <cellStyle name="Normal 19 3 3 5" xfId="21125" xr:uid="{00000000-0005-0000-0000-00001E4A0000}"/>
    <cellStyle name="Normal 19 3 4" xfId="2292" xr:uid="{00000000-0005-0000-0000-00001F4A0000}"/>
    <cellStyle name="Normal 19 3 4 2" xfId="4017" xr:uid="{00000000-0005-0000-0000-0000204A0000}"/>
    <cellStyle name="Normal 19 3 4 2 2" xfId="8694" xr:uid="{00000000-0005-0000-0000-0000214A0000}"/>
    <cellStyle name="Normal 19 3 4 2 2 2" xfId="18018" xr:uid="{00000000-0005-0000-0000-0000224A0000}"/>
    <cellStyle name="Normal 19 3 4 2 2 3" xfId="27341" xr:uid="{00000000-0005-0000-0000-0000234A0000}"/>
    <cellStyle name="Normal 19 3 4 2 3" xfId="13351" xr:uid="{00000000-0005-0000-0000-0000244A0000}"/>
    <cellStyle name="Normal 19 3 4 2 4" xfId="22675" xr:uid="{00000000-0005-0000-0000-0000254A0000}"/>
    <cellStyle name="Normal 19 3 4 3" xfId="5726" xr:uid="{00000000-0005-0000-0000-0000264A0000}"/>
    <cellStyle name="Normal 19 3 4 3 2" xfId="15050" xr:uid="{00000000-0005-0000-0000-0000274A0000}"/>
    <cellStyle name="Normal 19 3 4 3 3" xfId="24373" xr:uid="{00000000-0005-0000-0000-0000284A0000}"/>
    <cellStyle name="Normal 19 3 4 4" xfId="11796" xr:uid="{00000000-0005-0000-0000-0000294A0000}"/>
    <cellStyle name="Normal 19 3 4 5" xfId="21122" xr:uid="{00000000-0005-0000-0000-00002A4A0000}"/>
    <cellStyle name="Normal 19 3 5" xfId="3093" xr:uid="{00000000-0005-0000-0000-00002B4A0000}"/>
    <cellStyle name="Normal 19 3 5 2" xfId="7772" xr:uid="{00000000-0005-0000-0000-00002C4A0000}"/>
    <cellStyle name="Normal 19 3 5 2 2" xfId="17096" xr:uid="{00000000-0005-0000-0000-00002D4A0000}"/>
    <cellStyle name="Normal 19 3 5 2 3" xfId="26419" xr:uid="{00000000-0005-0000-0000-00002E4A0000}"/>
    <cellStyle name="Normal 19 3 5 3" xfId="12480" xr:uid="{00000000-0005-0000-0000-00002F4A0000}"/>
    <cellStyle name="Normal 19 3 5 4" xfId="21806" xr:uid="{00000000-0005-0000-0000-0000304A0000}"/>
    <cellStyle name="Normal 19 3 6" xfId="4746" xr:uid="{00000000-0005-0000-0000-0000314A0000}"/>
    <cellStyle name="Normal 19 3 6 2" xfId="14070" xr:uid="{00000000-0005-0000-0000-0000324A0000}"/>
    <cellStyle name="Normal 19 3 6 3" xfId="23393" xr:uid="{00000000-0005-0000-0000-0000334A0000}"/>
    <cellStyle name="Normal 19 3 7" xfId="10874" xr:uid="{00000000-0005-0000-0000-0000344A0000}"/>
    <cellStyle name="Normal 19 3 8" xfId="20198" xr:uid="{00000000-0005-0000-0000-0000354A0000}"/>
    <cellStyle name="Normal 19 3 9" xfId="28799" xr:uid="{00000000-0005-0000-0000-0000364A0000}"/>
    <cellStyle name="Normal 19 4" xfId="2296" xr:uid="{00000000-0005-0000-0000-0000374A0000}"/>
    <cellStyle name="Normal 19 4 2" xfId="2297" xr:uid="{00000000-0005-0000-0000-0000384A0000}"/>
    <cellStyle name="Normal 19 4 2 2" xfId="2298" xr:uid="{00000000-0005-0000-0000-0000394A0000}"/>
    <cellStyle name="Normal 19 4 2 2 2" xfId="4023" xr:uid="{00000000-0005-0000-0000-00003A4A0000}"/>
    <cellStyle name="Normal 19 4 2 2 2 2" xfId="8700" xr:uid="{00000000-0005-0000-0000-00003B4A0000}"/>
    <cellStyle name="Normal 19 4 2 2 2 2 2" xfId="18024" xr:uid="{00000000-0005-0000-0000-00003C4A0000}"/>
    <cellStyle name="Normal 19 4 2 2 2 2 3" xfId="27347" xr:uid="{00000000-0005-0000-0000-00003D4A0000}"/>
    <cellStyle name="Normal 19 4 2 2 2 3" xfId="13357" xr:uid="{00000000-0005-0000-0000-00003E4A0000}"/>
    <cellStyle name="Normal 19 4 2 2 2 4" xfId="22681" xr:uid="{00000000-0005-0000-0000-00003F4A0000}"/>
    <cellStyle name="Normal 19 4 2 2 3" xfId="5732" xr:uid="{00000000-0005-0000-0000-0000404A0000}"/>
    <cellStyle name="Normal 19 4 2 2 3 2" xfId="15056" xr:uid="{00000000-0005-0000-0000-0000414A0000}"/>
    <cellStyle name="Normal 19 4 2 2 3 3" xfId="24379" xr:uid="{00000000-0005-0000-0000-0000424A0000}"/>
    <cellStyle name="Normal 19 4 2 2 4" xfId="11802" xr:uid="{00000000-0005-0000-0000-0000434A0000}"/>
    <cellStyle name="Normal 19 4 2 2 5" xfId="21128" xr:uid="{00000000-0005-0000-0000-0000444A0000}"/>
    <cellStyle name="Normal 19 4 2 3" xfId="4022" xr:uid="{00000000-0005-0000-0000-0000454A0000}"/>
    <cellStyle name="Normal 19 4 2 3 2" xfId="8699" xr:uid="{00000000-0005-0000-0000-0000464A0000}"/>
    <cellStyle name="Normal 19 4 2 3 2 2" xfId="18023" xr:uid="{00000000-0005-0000-0000-0000474A0000}"/>
    <cellStyle name="Normal 19 4 2 3 2 3" xfId="27346" xr:uid="{00000000-0005-0000-0000-0000484A0000}"/>
    <cellStyle name="Normal 19 4 2 3 3" xfId="13356" xr:uid="{00000000-0005-0000-0000-0000494A0000}"/>
    <cellStyle name="Normal 19 4 2 3 4" xfId="22680" xr:uid="{00000000-0005-0000-0000-00004A4A0000}"/>
    <cellStyle name="Normal 19 4 2 4" xfId="5731" xr:uid="{00000000-0005-0000-0000-00004B4A0000}"/>
    <cellStyle name="Normal 19 4 2 4 2" xfId="15055" xr:uid="{00000000-0005-0000-0000-00004C4A0000}"/>
    <cellStyle name="Normal 19 4 2 4 3" xfId="24378" xr:uid="{00000000-0005-0000-0000-00004D4A0000}"/>
    <cellStyle name="Normal 19 4 2 5" xfId="11801" xr:uid="{00000000-0005-0000-0000-00004E4A0000}"/>
    <cellStyle name="Normal 19 4 2 6" xfId="21127" xr:uid="{00000000-0005-0000-0000-00004F4A0000}"/>
    <cellStyle name="Normal 19 4 3" xfId="2299" xr:uid="{00000000-0005-0000-0000-0000504A0000}"/>
    <cellStyle name="Normal 19 4 3 2" xfId="4024" xr:uid="{00000000-0005-0000-0000-0000514A0000}"/>
    <cellStyle name="Normal 19 4 3 2 2" xfId="8701" xr:uid="{00000000-0005-0000-0000-0000524A0000}"/>
    <cellStyle name="Normal 19 4 3 2 2 2" xfId="18025" xr:uid="{00000000-0005-0000-0000-0000534A0000}"/>
    <cellStyle name="Normal 19 4 3 2 2 3" xfId="27348" xr:uid="{00000000-0005-0000-0000-0000544A0000}"/>
    <cellStyle name="Normal 19 4 3 2 3" xfId="13358" xr:uid="{00000000-0005-0000-0000-0000554A0000}"/>
    <cellStyle name="Normal 19 4 3 2 4" xfId="22682" xr:uid="{00000000-0005-0000-0000-0000564A0000}"/>
    <cellStyle name="Normal 19 4 3 3" xfId="5733" xr:uid="{00000000-0005-0000-0000-0000574A0000}"/>
    <cellStyle name="Normal 19 4 3 3 2" xfId="15057" xr:uid="{00000000-0005-0000-0000-0000584A0000}"/>
    <cellStyle name="Normal 19 4 3 3 3" xfId="24380" xr:uid="{00000000-0005-0000-0000-0000594A0000}"/>
    <cellStyle name="Normal 19 4 3 4" xfId="11803" xr:uid="{00000000-0005-0000-0000-00005A4A0000}"/>
    <cellStyle name="Normal 19 4 3 5" xfId="21129" xr:uid="{00000000-0005-0000-0000-00005B4A0000}"/>
    <cellStyle name="Normal 19 4 4" xfId="4021" xr:uid="{00000000-0005-0000-0000-00005C4A0000}"/>
    <cellStyle name="Normal 19 4 4 2" xfId="8698" xr:uid="{00000000-0005-0000-0000-00005D4A0000}"/>
    <cellStyle name="Normal 19 4 4 2 2" xfId="18022" xr:uid="{00000000-0005-0000-0000-00005E4A0000}"/>
    <cellStyle name="Normal 19 4 4 2 3" xfId="27345" xr:uid="{00000000-0005-0000-0000-00005F4A0000}"/>
    <cellStyle name="Normal 19 4 4 3" xfId="13355" xr:uid="{00000000-0005-0000-0000-0000604A0000}"/>
    <cellStyle name="Normal 19 4 4 4" xfId="22679" xr:uid="{00000000-0005-0000-0000-0000614A0000}"/>
    <cellStyle name="Normal 19 4 5" xfId="5730" xr:uid="{00000000-0005-0000-0000-0000624A0000}"/>
    <cellStyle name="Normal 19 4 5 2" xfId="15054" xr:uid="{00000000-0005-0000-0000-0000634A0000}"/>
    <cellStyle name="Normal 19 4 5 3" xfId="24377" xr:uid="{00000000-0005-0000-0000-0000644A0000}"/>
    <cellStyle name="Normal 19 4 6" xfId="11800" xr:uid="{00000000-0005-0000-0000-0000654A0000}"/>
    <cellStyle name="Normal 19 4 7" xfId="21126" xr:uid="{00000000-0005-0000-0000-0000664A0000}"/>
    <cellStyle name="Normal 19 5" xfId="2300" xr:uid="{00000000-0005-0000-0000-0000674A0000}"/>
    <cellStyle name="Normal 19 5 2" xfId="2301" xr:uid="{00000000-0005-0000-0000-0000684A0000}"/>
    <cellStyle name="Normal 19 5 2 2" xfId="2302" xr:uid="{00000000-0005-0000-0000-0000694A0000}"/>
    <cellStyle name="Normal 19 5 2 2 2" xfId="4027" xr:uid="{00000000-0005-0000-0000-00006A4A0000}"/>
    <cellStyle name="Normal 19 5 2 2 2 2" xfId="8704" xr:uid="{00000000-0005-0000-0000-00006B4A0000}"/>
    <cellStyle name="Normal 19 5 2 2 2 2 2" xfId="18028" xr:uid="{00000000-0005-0000-0000-00006C4A0000}"/>
    <cellStyle name="Normal 19 5 2 2 2 2 3" xfId="27351" xr:uid="{00000000-0005-0000-0000-00006D4A0000}"/>
    <cellStyle name="Normal 19 5 2 2 2 3" xfId="13361" xr:uid="{00000000-0005-0000-0000-00006E4A0000}"/>
    <cellStyle name="Normal 19 5 2 2 2 4" xfId="22685" xr:uid="{00000000-0005-0000-0000-00006F4A0000}"/>
    <cellStyle name="Normal 19 5 2 2 3" xfId="5736" xr:uid="{00000000-0005-0000-0000-0000704A0000}"/>
    <cellStyle name="Normal 19 5 2 2 3 2" xfId="15060" xr:uid="{00000000-0005-0000-0000-0000714A0000}"/>
    <cellStyle name="Normal 19 5 2 2 3 3" xfId="24383" xr:uid="{00000000-0005-0000-0000-0000724A0000}"/>
    <cellStyle name="Normal 19 5 2 2 4" xfId="11806" xr:uid="{00000000-0005-0000-0000-0000734A0000}"/>
    <cellStyle name="Normal 19 5 2 2 5" xfId="21132" xr:uid="{00000000-0005-0000-0000-0000744A0000}"/>
    <cellStyle name="Normal 19 5 2 3" xfId="4026" xr:uid="{00000000-0005-0000-0000-0000754A0000}"/>
    <cellStyle name="Normal 19 5 2 3 2" xfId="8703" xr:uid="{00000000-0005-0000-0000-0000764A0000}"/>
    <cellStyle name="Normal 19 5 2 3 2 2" xfId="18027" xr:uid="{00000000-0005-0000-0000-0000774A0000}"/>
    <cellStyle name="Normal 19 5 2 3 2 3" xfId="27350" xr:uid="{00000000-0005-0000-0000-0000784A0000}"/>
    <cellStyle name="Normal 19 5 2 3 3" xfId="13360" xr:uid="{00000000-0005-0000-0000-0000794A0000}"/>
    <cellStyle name="Normal 19 5 2 3 4" xfId="22684" xr:uid="{00000000-0005-0000-0000-00007A4A0000}"/>
    <cellStyle name="Normal 19 5 2 4" xfId="5735" xr:uid="{00000000-0005-0000-0000-00007B4A0000}"/>
    <cellStyle name="Normal 19 5 2 4 2" xfId="15059" xr:uid="{00000000-0005-0000-0000-00007C4A0000}"/>
    <cellStyle name="Normal 19 5 2 4 3" xfId="24382" xr:uid="{00000000-0005-0000-0000-00007D4A0000}"/>
    <cellStyle name="Normal 19 5 2 5" xfId="11805" xr:uid="{00000000-0005-0000-0000-00007E4A0000}"/>
    <cellStyle name="Normal 19 5 2 6" xfId="21131" xr:uid="{00000000-0005-0000-0000-00007F4A0000}"/>
    <cellStyle name="Normal 19 5 3" xfId="2303" xr:uid="{00000000-0005-0000-0000-0000804A0000}"/>
    <cellStyle name="Normal 19 5 3 2" xfId="4028" xr:uid="{00000000-0005-0000-0000-0000814A0000}"/>
    <cellStyle name="Normal 19 5 3 2 2" xfId="8705" xr:uid="{00000000-0005-0000-0000-0000824A0000}"/>
    <cellStyle name="Normal 19 5 3 2 2 2" xfId="18029" xr:uid="{00000000-0005-0000-0000-0000834A0000}"/>
    <cellStyle name="Normal 19 5 3 2 2 3" xfId="27352" xr:uid="{00000000-0005-0000-0000-0000844A0000}"/>
    <cellStyle name="Normal 19 5 3 2 3" xfId="13362" xr:uid="{00000000-0005-0000-0000-0000854A0000}"/>
    <cellStyle name="Normal 19 5 3 2 4" xfId="22686" xr:uid="{00000000-0005-0000-0000-0000864A0000}"/>
    <cellStyle name="Normal 19 5 3 3" xfId="5737" xr:uid="{00000000-0005-0000-0000-0000874A0000}"/>
    <cellStyle name="Normal 19 5 3 3 2" xfId="15061" xr:uid="{00000000-0005-0000-0000-0000884A0000}"/>
    <cellStyle name="Normal 19 5 3 3 3" xfId="24384" xr:uid="{00000000-0005-0000-0000-0000894A0000}"/>
    <cellStyle name="Normal 19 5 3 4" xfId="11807" xr:uid="{00000000-0005-0000-0000-00008A4A0000}"/>
    <cellStyle name="Normal 19 5 3 5" xfId="21133" xr:uid="{00000000-0005-0000-0000-00008B4A0000}"/>
    <cellStyle name="Normal 19 5 4" xfId="4025" xr:uid="{00000000-0005-0000-0000-00008C4A0000}"/>
    <cellStyle name="Normal 19 5 4 2" xfId="8702" xr:uid="{00000000-0005-0000-0000-00008D4A0000}"/>
    <cellStyle name="Normal 19 5 4 2 2" xfId="18026" xr:uid="{00000000-0005-0000-0000-00008E4A0000}"/>
    <cellStyle name="Normal 19 5 4 2 3" xfId="27349" xr:uid="{00000000-0005-0000-0000-00008F4A0000}"/>
    <cellStyle name="Normal 19 5 4 3" xfId="13359" xr:uid="{00000000-0005-0000-0000-0000904A0000}"/>
    <cellStyle name="Normal 19 5 4 4" xfId="22683" xr:uid="{00000000-0005-0000-0000-0000914A0000}"/>
    <cellStyle name="Normal 19 5 5" xfId="5734" xr:uid="{00000000-0005-0000-0000-0000924A0000}"/>
    <cellStyle name="Normal 19 5 5 2" xfId="15058" xr:uid="{00000000-0005-0000-0000-0000934A0000}"/>
    <cellStyle name="Normal 19 5 5 3" xfId="24381" xr:uid="{00000000-0005-0000-0000-0000944A0000}"/>
    <cellStyle name="Normal 19 5 6" xfId="11804" xr:uid="{00000000-0005-0000-0000-0000954A0000}"/>
    <cellStyle name="Normal 19 5 7" xfId="21130" xr:uid="{00000000-0005-0000-0000-0000964A0000}"/>
    <cellStyle name="Normal 19 6" xfId="2304" xr:uid="{00000000-0005-0000-0000-0000974A0000}"/>
    <cellStyle name="Normal 19 6 2" xfId="2305" xr:uid="{00000000-0005-0000-0000-0000984A0000}"/>
    <cellStyle name="Normal 19 6 2 2" xfId="4030" xr:uid="{00000000-0005-0000-0000-0000994A0000}"/>
    <cellStyle name="Normal 19 6 2 2 2" xfId="8707" xr:uid="{00000000-0005-0000-0000-00009A4A0000}"/>
    <cellStyle name="Normal 19 6 2 2 2 2" xfId="18031" xr:uid="{00000000-0005-0000-0000-00009B4A0000}"/>
    <cellStyle name="Normal 19 6 2 2 2 3" xfId="27354" xr:uid="{00000000-0005-0000-0000-00009C4A0000}"/>
    <cellStyle name="Normal 19 6 2 2 3" xfId="13364" xr:uid="{00000000-0005-0000-0000-00009D4A0000}"/>
    <cellStyle name="Normal 19 6 2 2 4" xfId="22688" xr:uid="{00000000-0005-0000-0000-00009E4A0000}"/>
    <cellStyle name="Normal 19 6 2 3" xfId="5739" xr:uid="{00000000-0005-0000-0000-00009F4A0000}"/>
    <cellStyle name="Normal 19 6 2 3 2" xfId="15063" xr:uid="{00000000-0005-0000-0000-0000A04A0000}"/>
    <cellStyle name="Normal 19 6 2 3 3" xfId="24386" xr:uid="{00000000-0005-0000-0000-0000A14A0000}"/>
    <cellStyle name="Normal 19 6 2 4" xfId="11809" xr:uid="{00000000-0005-0000-0000-0000A24A0000}"/>
    <cellStyle name="Normal 19 6 2 5" xfId="21135" xr:uid="{00000000-0005-0000-0000-0000A34A0000}"/>
    <cellStyle name="Normal 19 6 3" xfId="4029" xr:uid="{00000000-0005-0000-0000-0000A44A0000}"/>
    <cellStyle name="Normal 19 6 3 2" xfId="8706" xr:uid="{00000000-0005-0000-0000-0000A54A0000}"/>
    <cellStyle name="Normal 19 6 3 2 2" xfId="18030" xr:uid="{00000000-0005-0000-0000-0000A64A0000}"/>
    <cellStyle name="Normal 19 6 3 2 3" xfId="27353" xr:uid="{00000000-0005-0000-0000-0000A74A0000}"/>
    <cellStyle name="Normal 19 6 3 3" xfId="13363" xr:uid="{00000000-0005-0000-0000-0000A84A0000}"/>
    <cellStyle name="Normal 19 6 3 4" xfId="22687" xr:uid="{00000000-0005-0000-0000-0000A94A0000}"/>
    <cellStyle name="Normal 19 6 4" xfId="5738" xr:uid="{00000000-0005-0000-0000-0000AA4A0000}"/>
    <cellStyle name="Normal 19 6 4 2" xfId="15062" xr:uid="{00000000-0005-0000-0000-0000AB4A0000}"/>
    <cellStyle name="Normal 19 6 4 3" xfId="24385" xr:uid="{00000000-0005-0000-0000-0000AC4A0000}"/>
    <cellStyle name="Normal 19 6 5" xfId="11808" xr:uid="{00000000-0005-0000-0000-0000AD4A0000}"/>
    <cellStyle name="Normal 19 6 6" xfId="21134" xr:uid="{00000000-0005-0000-0000-0000AE4A0000}"/>
    <cellStyle name="Normal 19 7" xfId="2306" xr:uid="{00000000-0005-0000-0000-0000AF4A0000}"/>
    <cellStyle name="Normal 19 7 2" xfId="4031" xr:uid="{00000000-0005-0000-0000-0000B04A0000}"/>
    <cellStyle name="Normal 19 7 2 2" xfId="8708" xr:uid="{00000000-0005-0000-0000-0000B14A0000}"/>
    <cellStyle name="Normal 19 7 2 2 2" xfId="18032" xr:uid="{00000000-0005-0000-0000-0000B24A0000}"/>
    <cellStyle name="Normal 19 7 2 2 3" xfId="27355" xr:uid="{00000000-0005-0000-0000-0000B34A0000}"/>
    <cellStyle name="Normal 19 7 2 3" xfId="13365" xr:uid="{00000000-0005-0000-0000-0000B44A0000}"/>
    <cellStyle name="Normal 19 7 2 4" xfId="22689" xr:uid="{00000000-0005-0000-0000-0000B54A0000}"/>
    <cellStyle name="Normal 19 7 3" xfId="5740" xr:uid="{00000000-0005-0000-0000-0000B64A0000}"/>
    <cellStyle name="Normal 19 7 3 2" xfId="15064" xr:uid="{00000000-0005-0000-0000-0000B74A0000}"/>
    <cellStyle name="Normal 19 7 3 3" xfId="24387" xr:uid="{00000000-0005-0000-0000-0000B84A0000}"/>
    <cellStyle name="Normal 19 7 4" xfId="11810" xr:uid="{00000000-0005-0000-0000-0000B94A0000}"/>
    <cellStyle name="Normal 19 7 5" xfId="21136" xr:uid="{00000000-0005-0000-0000-0000BA4A0000}"/>
    <cellStyle name="Normal 19 8" xfId="2307" xr:uid="{00000000-0005-0000-0000-0000BB4A0000}"/>
    <cellStyle name="Normal 19 8 2" xfId="4032" xr:uid="{00000000-0005-0000-0000-0000BC4A0000}"/>
    <cellStyle name="Normal 19 8 2 2" xfId="8709" xr:uid="{00000000-0005-0000-0000-0000BD4A0000}"/>
    <cellStyle name="Normal 19 8 2 2 2" xfId="18033" xr:uid="{00000000-0005-0000-0000-0000BE4A0000}"/>
    <cellStyle name="Normal 19 8 2 2 3" xfId="27356" xr:uid="{00000000-0005-0000-0000-0000BF4A0000}"/>
    <cellStyle name="Normal 19 8 2 3" xfId="13366" xr:uid="{00000000-0005-0000-0000-0000C04A0000}"/>
    <cellStyle name="Normal 19 8 2 4" xfId="22690" xr:uid="{00000000-0005-0000-0000-0000C14A0000}"/>
    <cellStyle name="Normal 19 8 3" xfId="5741" xr:uid="{00000000-0005-0000-0000-0000C24A0000}"/>
    <cellStyle name="Normal 19 8 3 2" xfId="15065" xr:uid="{00000000-0005-0000-0000-0000C34A0000}"/>
    <cellStyle name="Normal 19 8 3 3" xfId="24388" xr:uid="{00000000-0005-0000-0000-0000C44A0000}"/>
    <cellStyle name="Normal 19 8 4" xfId="11811" xr:uid="{00000000-0005-0000-0000-0000C54A0000}"/>
    <cellStyle name="Normal 19 8 5" xfId="21137" xr:uid="{00000000-0005-0000-0000-0000C64A0000}"/>
    <cellStyle name="Normal 19 9" xfId="2308" xr:uid="{00000000-0005-0000-0000-0000C74A0000}"/>
    <cellStyle name="Normal 19 9 2" xfId="4033" xr:uid="{00000000-0005-0000-0000-0000C84A0000}"/>
    <cellStyle name="Normal 19 9 2 2" xfId="8710" xr:uid="{00000000-0005-0000-0000-0000C94A0000}"/>
    <cellStyle name="Normal 19 9 2 2 2" xfId="18034" xr:uid="{00000000-0005-0000-0000-0000CA4A0000}"/>
    <cellStyle name="Normal 19 9 2 2 3" xfId="27357" xr:uid="{00000000-0005-0000-0000-0000CB4A0000}"/>
    <cellStyle name="Normal 19 9 2 3" xfId="13367" xr:uid="{00000000-0005-0000-0000-0000CC4A0000}"/>
    <cellStyle name="Normal 19 9 2 4" xfId="22691" xr:uid="{00000000-0005-0000-0000-0000CD4A0000}"/>
    <cellStyle name="Normal 19 9 3" xfId="5742" xr:uid="{00000000-0005-0000-0000-0000CE4A0000}"/>
    <cellStyle name="Normal 19 9 3 2" xfId="15066" xr:uid="{00000000-0005-0000-0000-0000CF4A0000}"/>
    <cellStyle name="Normal 19 9 3 3" xfId="24389" xr:uid="{00000000-0005-0000-0000-0000D04A0000}"/>
    <cellStyle name="Normal 19 9 4" xfId="11812" xr:uid="{00000000-0005-0000-0000-0000D14A0000}"/>
    <cellStyle name="Normal 19 9 5" xfId="21138" xr:uid="{00000000-0005-0000-0000-0000D24A0000}"/>
    <cellStyle name="Normal 2" xfId="3" xr:uid="{00000000-0005-0000-0000-0000D34A0000}"/>
    <cellStyle name="Normal 2 10" xfId="115" xr:uid="{00000000-0005-0000-0000-0000D44A0000}"/>
    <cellStyle name="Normal 2 10 2" xfId="1350" xr:uid="{00000000-0005-0000-0000-0000D54A0000}"/>
    <cellStyle name="Normal 2 10 2 2" xfId="6657" xr:uid="{00000000-0005-0000-0000-0000D64A0000}"/>
    <cellStyle name="Normal 2 10 2 2 2" xfId="15981" xr:uid="{00000000-0005-0000-0000-0000D74A0000}"/>
    <cellStyle name="Normal 2 10 2 2 3" xfId="25304" xr:uid="{00000000-0005-0000-0000-0000D84A0000}"/>
    <cellStyle name="Normal 2 10 2 3" xfId="10919" xr:uid="{00000000-0005-0000-0000-0000D94A0000}"/>
    <cellStyle name="Normal 2 10 2 4" xfId="20243" xr:uid="{00000000-0005-0000-0000-0000DA4A0000}"/>
    <cellStyle name="Normal 2 10 3" xfId="3138" xr:uid="{00000000-0005-0000-0000-0000DB4A0000}"/>
    <cellStyle name="Normal 2 10 3 2" xfId="7817" xr:uid="{00000000-0005-0000-0000-0000DC4A0000}"/>
    <cellStyle name="Normal 2 10 3 2 2" xfId="17141" xr:uid="{00000000-0005-0000-0000-0000DD4A0000}"/>
    <cellStyle name="Normal 2 10 3 2 3" xfId="26464" xr:uid="{00000000-0005-0000-0000-0000DE4A0000}"/>
    <cellStyle name="Normal 2 10 3 3" xfId="12524" xr:uid="{00000000-0005-0000-0000-0000DF4A0000}"/>
    <cellStyle name="Normal 2 10 3 4" xfId="21850" xr:uid="{00000000-0005-0000-0000-0000E04A0000}"/>
    <cellStyle name="Normal 2 10 4" xfId="4803" xr:uid="{00000000-0005-0000-0000-0000E14A0000}"/>
    <cellStyle name="Normal 2 10 4 2" xfId="14127" xr:uid="{00000000-0005-0000-0000-0000E24A0000}"/>
    <cellStyle name="Normal 2 10 4 3" xfId="23450" xr:uid="{00000000-0005-0000-0000-0000E34A0000}"/>
    <cellStyle name="Normal 2 11" xfId="16" xr:uid="{00000000-0005-0000-0000-0000E44A0000}"/>
    <cellStyle name="Normal 2 11 10" xfId="9731" xr:uid="{00000000-0005-0000-0000-0000E54A0000}"/>
    <cellStyle name="Normal 2 11 11" xfId="19055"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5" xr:uid="{00000000-0005-0000-0000-0000EC4A0000}"/>
    <cellStyle name="Normal 2 11 2 2 2 2 2 2 2" xfId="16059" xr:uid="{00000000-0005-0000-0000-0000ED4A0000}"/>
    <cellStyle name="Normal 2 11 2 2 2 2 2 2 3" xfId="25382" xr:uid="{00000000-0005-0000-0000-0000EE4A0000}"/>
    <cellStyle name="Normal 2 11 2 2 2 2 2 3" xfId="10689" xr:uid="{00000000-0005-0000-0000-0000EF4A0000}"/>
    <cellStyle name="Normal 2 11 2 2 2 2 2 4" xfId="20013" xr:uid="{00000000-0005-0000-0000-0000F04A0000}"/>
    <cellStyle name="Normal 2 11 2 2 2 2 3" xfId="7055" xr:uid="{00000000-0005-0000-0000-0000F14A0000}"/>
    <cellStyle name="Normal 2 11 2 2 2 2 3 2" xfId="16379" xr:uid="{00000000-0005-0000-0000-0000F24A0000}"/>
    <cellStyle name="Normal 2 11 2 2 2 2 3 3" xfId="25702" xr:uid="{00000000-0005-0000-0000-0000F34A0000}"/>
    <cellStyle name="Normal 2 11 2 2 2 2 4" xfId="9711" xr:uid="{00000000-0005-0000-0000-0000F44A0000}"/>
    <cellStyle name="Normal 2 11 2 2 2 2 4 2" xfId="19035" xr:uid="{00000000-0005-0000-0000-0000F54A0000}"/>
    <cellStyle name="Normal 2 11 2 2 2 2 4 3" xfId="28358" xr:uid="{00000000-0005-0000-0000-0000F64A0000}"/>
    <cellStyle name="Normal 2 11 2 2 2 2 5" xfId="10205" xr:uid="{00000000-0005-0000-0000-0000F74A0000}"/>
    <cellStyle name="Normal 2 11 2 2 2 2 6" xfId="19529" xr:uid="{00000000-0005-0000-0000-0000F84A0000}"/>
    <cellStyle name="Normal 2 11 2 2 2 3" xfId="848" xr:uid="{00000000-0005-0000-0000-0000F94A0000}"/>
    <cellStyle name="Normal 2 11 2 2 2 3 2" xfId="7347" xr:uid="{00000000-0005-0000-0000-0000FA4A0000}"/>
    <cellStyle name="Normal 2 11 2 2 2 3 2 2" xfId="16671" xr:uid="{00000000-0005-0000-0000-0000FB4A0000}"/>
    <cellStyle name="Normal 2 11 2 2 2 3 2 3" xfId="25994" xr:uid="{00000000-0005-0000-0000-0000FC4A0000}"/>
    <cellStyle name="Normal 2 11 2 2 2 3 3" xfId="10449" xr:uid="{00000000-0005-0000-0000-0000FD4A0000}"/>
    <cellStyle name="Normal 2 11 2 2 2 3 4" xfId="19773" xr:uid="{00000000-0005-0000-0000-0000FE4A0000}"/>
    <cellStyle name="Normal 2 11 2 2 2 4" xfId="7193" xr:uid="{00000000-0005-0000-0000-0000FF4A0000}"/>
    <cellStyle name="Normal 2 11 2 2 2 4 2" xfId="16517" xr:uid="{00000000-0005-0000-0000-0000004B0000}"/>
    <cellStyle name="Normal 2 11 2 2 2 4 3" xfId="25840" xr:uid="{00000000-0005-0000-0000-0000014B0000}"/>
    <cellStyle name="Normal 2 11 2 2 2 5" xfId="9471" xr:uid="{00000000-0005-0000-0000-0000024B0000}"/>
    <cellStyle name="Normal 2 11 2 2 2 5 2" xfId="18795" xr:uid="{00000000-0005-0000-0000-0000034B0000}"/>
    <cellStyle name="Normal 2 11 2 2 2 5 3" xfId="28118" xr:uid="{00000000-0005-0000-0000-0000044B0000}"/>
    <cellStyle name="Normal 2 11 2 2 2 6" xfId="9965" xr:uid="{00000000-0005-0000-0000-0000054B0000}"/>
    <cellStyle name="Normal 2 11 2 2 2 7" xfId="19289" xr:uid="{00000000-0005-0000-0000-0000064B0000}"/>
    <cellStyle name="Normal 2 11 2 2 3" xfId="478" xr:uid="{00000000-0005-0000-0000-0000074B0000}"/>
    <cellStyle name="Normal 2 11 2 2 3 2" xfId="966" xr:uid="{00000000-0005-0000-0000-0000084B0000}"/>
    <cellStyle name="Normal 2 11 2 2 3 2 2" xfId="6816" xr:uid="{00000000-0005-0000-0000-0000094B0000}"/>
    <cellStyle name="Normal 2 11 2 2 3 2 2 2" xfId="16140" xr:uid="{00000000-0005-0000-0000-00000A4B0000}"/>
    <cellStyle name="Normal 2 11 2 2 3 2 2 3" xfId="25463" xr:uid="{00000000-0005-0000-0000-00000B4B0000}"/>
    <cellStyle name="Normal 2 11 2 2 3 2 3" xfId="10567" xr:uid="{00000000-0005-0000-0000-00000C4B0000}"/>
    <cellStyle name="Normal 2 11 2 2 3 2 4" xfId="19891" xr:uid="{00000000-0005-0000-0000-00000D4B0000}"/>
    <cellStyle name="Normal 2 11 2 2 3 3" xfId="7128" xr:uid="{00000000-0005-0000-0000-00000E4B0000}"/>
    <cellStyle name="Normal 2 11 2 2 3 3 2" xfId="16452" xr:uid="{00000000-0005-0000-0000-00000F4B0000}"/>
    <cellStyle name="Normal 2 11 2 2 3 3 3" xfId="25775" xr:uid="{00000000-0005-0000-0000-0000104B0000}"/>
    <cellStyle name="Normal 2 11 2 2 3 4" xfId="9589" xr:uid="{00000000-0005-0000-0000-0000114B0000}"/>
    <cellStyle name="Normal 2 11 2 2 3 4 2" xfId="18913" xr:uid="{00000000-0005-0000-0000-0000124B0000}"/>
    <cellStyle name="Normal 2 11 2 2 3 4 3" xfId="28236" xr:uid="{00000000-0005-0000-0000-0000134B0000}"/>
    <cellStyle name="Normal 2 11 2 2 3 5" xfId="10083" xr:uid="{00000000-0005-0000-0000-0000144B0000}"/>
    <cellStyle name="Normal 2 11 2 2 3 6" xfId="19407" xr:uid="{00000000-0005-0000-0000-0000154B0000}"/>
    <cellStyle name="Normal 2 11 2 2 4" xfId="726" xr:uid="{00000000-0005-0000-0000-0000164B0000}"/>
    <cellStyle name="Normal 2 11 2 2 4 2" xfId="6990" xr:uid="{00000000-0005-0000-0000-0000174B0000}"/>
    <cellStyle name="Normal 2 11 2 2 4 2 2" xfId="16314" xr:uid="{00000000-0005-0000-0000-0000184B0000}"/>
    <cellStyle name="Normal 2 11 2 2 4 2 3" xfId="25637" xr:uid="{00000000-0005-0000-0000-0000194B0000}"/>
    <cellStyle name="Normal 2 11 2 2 4 3" xfId="10327" xr:uid="{00000000-0005-0000-0000-00001A4B0000}"/>
    <cellStyle name="Normal 2 11 2 2 4 4" xfId="19651" xr:uid="{00000000-0005-0000-0000-00001B4B0000}"/>
    <cellStyle name="Normal 2 11 2 2 5" xfId="7258" xr:uid="{00000000-0005-0000-0000-00001C4B0000}"/>
    <cellStyle name="Normal 2 11 2 2 5 2" xfId="16582" xr:uid="{00000000-0005-0000-0000-00001D4B0000}"/>
    <cellStyle name="Normal 2 11 2 2 5 3" xfId="25905" xr:uid="{00000000-0005-0000-0000-00001E4B0000}"/>
    <cellStyle name="Normal 2 11 2 2 6" xfId="9348" xr:uid="{00000000-0005-0000-0000-00001F4B0000}"/>
    <cellStyle name="Normal 2 11 2 2 6 2" xfId="18672" xr:uid="{00000000-0005-0000-0000-0000204B0000}"/>
    <cellStyle name="Normal 2 11 2 2 6 3" xfId="27995" xr:uid="{00000000-0005-0000-0000-0000214B0000}"/>
    <cellStyle name="Normal 2 11 2 2 7" xfId="9842" xr:uid="{00000000-0005-0000-0000-0000224B0000}"/>
    <cellStyle name="Normal 2 11 2 2 8" xfId="19166"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4" xr:uid="{00000000-0005-0000-0000-0000274B0000}"/>
    <cellStyle name="Normal 2 11 2 3 2 2 2 2" xfId="16098" xr:uid="{00000000-0005-0000-0000-0000284B0000}"/>
    <cellStyle name="Normal 2 11 2 3 2 2 2 3" xfId="25421" xr:uid="{00000000-0005-0000-0000-0000294B0000}"/>
    <cellStyle name="Normal 2 11 2 3 2 2 3" xfId="10633" xr:uid="{00000000-0005-0000-0000-00002A4B0000}"/>
    <cellStyle name="Normal 2 11 2 3 2 2 4" xfId="19957" xr:uid="{00000000-0005-0000-0000-00002B4B0000}"/>
    <cellStyle name="Normal 2 11 2 3 2 3" xfId="7094" xr:uid="{00000000-0005-0000-0000-00002C4B0000}"/>
    <cellStyle name="Normal 2 11 2 3 2 3 2" xfId="16418" xr:uid="{00000000-0005-0000-0000-00002D4B0000}"/>
    <cellStyle name="Normal 2 11 2 3 2 3 3" xfId="25741" xr:uid="{00000000-0005-0000-0000-00002E4B0000}"/>
    <cellStyle name="Normal 2 11 2 3 2 4" xfId="9655" xr:uid="{00000000-0005-0000-0000-00002F4B0000}"/>
    <cellStyle name="Normal 2 11 2 3 2 4 2" xfId="18979" xr:uid="{00000000-0005-0000-0000-0000304B0000}"/>
    <cellStyle name="Normal 2 11 2 3 2 4 3" xfId="28302" xr:uid="{00000000-0005-0000-0000-0000314B0000}"/>
    <cellStyle name="Normal 2 11 2 3 2 5" xfId="10149" xr:uid="{00000000-0005-0000-0000-0000324B0000}"/>
    <cellStyle name="Normal 2 11 2 3 2 6" xfId="19473" xr:uid="{00000000-0005-0000-0000-0000334B0000}"/>
    <cellStyle name="Normal 2 11 2 3 3" xfId="792" xr:uid="{00000000-0005-0000-0000-0000344B0000}"/>
    <cellStyle name="Normal 2 11 2 3 3 2" xfId="4686" xr:uid="{00000000-0005-0000-0000-0000354B0000}"/>
    <cellStyle name="Normal 2 11 2 3 3 2 2" xfId="14010" xr:uid="{00000000-0005-0000-0000-0000364B0000}"/>
    <cellStyle name="Normal 2 11 2 3 3 2 3" xfId="23333" xr:uid="{00000000-0005-0000-0000-0000374B0000}"/>
    <cellStyle name="Normal 2 11 2 3 3 3" xfId="10393" xr:uid="{00000000-0005-0000-0000-0000384B0000}"/>
    <cellStyle name="Normal 2 11 2 3 3 4" xfId="19717" xr:uid="{00000000-0005-0000-0000-0000394B0000}"/>
    <cellStyle name="Normal 2 11 2 3 4" xfId="7226" xr:uid="{00000000-0005-0000-0000-00003A4B0000}"/>
    <cellStyle name="Normal 2 11 2 3 4 2" xfId="16550" xr:uid="{00000000-0005-0000-0000-00003B4B0000}"/>
    <cellStyle name="Normal 2 11 2 3 4 3" xfId="25873" xr:uid="{00000000-0005-0000-0000-00003C4B0000}"/>
    <cellStyle name="Normal 2 11 2 3 5" xfId="9415" xr:uid="{00000000-0005-0000-0000-00003D4B0000}"/>
    <cellStyle name="Normal 2 11 2 3 5 2" xfId="18739" xr:uid="{00000000-0005-0000-0000-00003E4B0000}"/>
    <cellStyle name="Normal 2 11 2 3 5 3" xfId="28062" xr:uid="{00000000-0005-0000-0000-00003F4B0000}"/>
    <cellStyle name="Normal 2 11 2 3 6" xfId="9909" xr:uid="{00000000-0005-0000-0000-0000404B0000}"/>
    <cellStyle name="Normal 2 11 2 3 7" xfId="19233" xr:uid="{00000000-0005-0000-0000-0000414B0000}"/>
    <cellStyle name="Normal 2 11 2 4" xfId="419" xr:uid="{00000000-0005-0000-0000-0000424B0000}"/>
    <cellStyle name="Normal 2 11 2 4 2" xfId="907" xr:uid="{00000000-0005-0000-0000-0000434B0000}"/>
    <cellStyle name="Normal 2 11 2 4 2 2" xfId="6858" xr:uid="{00000000-0005-0000-0000-0000444B0000}"/>
    <cellStyle name="Normal 2 11 2 4 2 2 2" xfId="16182" xr:uid="{00000000-0005-0000-0000-0000454B0000}"/>
    <cellStyle name="Normal 2 11 2 4 2 2 3" xfId="25505" xr:uid="{00000000-0005-0000-0000-0000464B0000}"/>
    <cellStyle name="Normal 2 11 2 4 2 3" xfId="10508" xr:uid="{00000000-0005-0000-0000-0000474B0000}"/>
    <cellStyle name="Normal 2 11 2 4 2 4" xfId="19832" xr:uid="{00000000-0005-0000-0000-0000484B0000}"/>
    <cellStyle name="Normal 2 11 2 4 3" xfId="7164" xr:uid="{00000000-0005-0000-0000-0000494B0000}"/>
    <cellStyle name="Normal 2 11 2 4 3 2" xfId="16488" xr:uid="{00000000-0005-0000-0000-00004A4B0000}"/>
    <cellStyle name="Normal 2 11 2 4 3 3" xfId="25811" xr:uid="{00000000-0005-0000-0000-00004B4B0000}"/>
    <cellStyle name="Normal 2 11 2 4 4" xfId="9530" xr:uid="{00000000-0005-0000-0000-00004C4B0000}"/>
    <cellStyle name="Normal 2 11 2 4 4 2" xfId="18854" xr:uid="{00000000-0005-0000-0000-00004D4B0000}"/>
    <cellStyle name="Normal 2 11 2 4 4 3" xfId="28177" xr:uid="{00000000-0005-0000-0000-00004E4B0000}"/>
    <cellStyle name="Normal 2 11 2 4 5" xfId="10024" xr:uid="{00000000-0005-0000-0000-00004F4B0000}"/>
    <cellStyle name="Normal 2 11 2 4 6" xfId="19348" xr:uid="{00000000-0005-0000-0000-0000504B0000}"/>
    <cellStyle name="Normal 2 11 2 5" xfId="667" xr:uid="{00000000-0005-0000-0000-0000514B0000}"/>
    <cellStyle name="Normal 2 11 2 5 2" xfId="7035" xr:uid="{00000000-0005-0000-0000-0000524B0000}"/>
    <cellStyle name="Normal 2 11 2 5 2 2" xfId="16359" xr:uid="{00000000-0005-0000-0000-0000534B0000}"/>
    <cellStyle name="Normal 2 11 2 5 2 3" xfId="25682" xr:uid="{00000000-0005-0000-0000-0000544B0000}"/>
    <cellStyle name="Normal 2 11 2 5 3" xfId="10268" xr:uid="{00000000-0005-0000-0000-0000554B0000}"/>
    <cellStyle name="Normal 2 11 2 5 4" xfId="19592" xr:uid="{00000000-0005-0000-0000-0000564B0000}"/>
    <cellStyle name="Normal 2 11 2 6" xfId="7285" xr:uid="{00000000-0005-0000-0000-0000574B0000}"/>
    <cellStyle name="Normal 2 11 2 6 2" xfId="16609" xr:uid="{00000000-0005-0000-0000-0000584B0000}"/>
    <cellStyle name="Normal 2 11 2 6 3" xfId="25932" xr:uid="{00000000-0005-0000-0000-0000594B0000}"/>
    <cellStyle name="Normal 2 11 2 7" xfId="9289" xr:uid="{00000000-0005-0000-0000-00005A4B0000}"/>
    <cellStyle name="Normal 2 11 2 7 2" xfId="18613" xr:uid="{00000000-0005-0000-0000-00005B4B0000}"/>
    <cellStyle name="Normal 2 11 2 7 3" xfId="27936" xr:uid="{00000000-0005-0000-0000-00005C4B0000}"/>
    <cellStyle name="Normal 2 11 2 8" xfId="9783" xr:uid="{00000000-0005-0000-0000-00005D4B0000}"/>
    <cellStyle name="Normal 2 11 2 9" xfId="19107"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2" xr:uid="{00000000-0005-0000-0000-0000634B0000}"/>
    <cellStyle name="Normal 2 11 3 2 2 2 2 2" xfId="16086" xr:uid="{00000000-0005-0000-0000-0000644B0000}"/>
    <cellStyle name="Normal 2 11 3 2 2 2 2 3" xfId="25409" xr:uid="{00000000-0005-0000-0000-0000654B0000}"/>
    <cellStyle name="Normal 2 11 3 2 2 2 3" xfId="10650" xr:uid="{00000000-0005-0000-0000-0000664B0000}"/>
    <cellStyle name="Normal 2 11 3 2 2 2 4" xfId="19974" xr:uid="{00000000-0005-0000-0000-0000674B0000}"/>
    <cellStyle name="Normal 2 11 3 2 2 3" xfId="7079" xr:uid="{00000000-0005-0000-0000-0000684B0000}"/>
    <cellStyle name="Normal 2 11 3 2 2 3 2" xfId="16403" xr:uid="{00000000-0005-0000-0000-0000694B0000}"/>
    <cellStyle name="Normal 2 11 3 2 2 3 3" xfId="25726" xr:uid="{00000000-0005-0000-0000-00006A4B0000}"/>
    <cellStyle name="Normal 2 11 3 2 2 4" xfId="9672" xr:uid="{00000000-0005-0000-0000-00006B4B0000}"/>
    <cellStyle name="Normal 2 11 3 2 2 4 2" xfId="18996" xr:uid="{00000000-0005-0000-0000-00006C4B0000}"/>
    <cellStyle name="Normal 2 11 3 2 2 4 3" xfId="28319" xr:uid="{00000000-0005-0000-0000-00006D4B0000}"/>
    <cellStyle name="Normal 2 11 3 2 2 5" xfId="10166" xr:uid="{00000000-0005-0000-0000-00006E4B0000}"/>
    <cellStyle name="Normal 2 11 3 2 2 6" xfId="19490" xr:uid="{00000000-0005-0000-0000-00006F4B0000}"/>
    <cellStyle name="Normal 2 11 3 2 3" xfId="809" xr:uid="{00000000-0005-0000-0000-0000704B0000}"/>
    <cellStyle name="Normal 2 11 3 2 3 2" xfId="6936" xr:uid="{00000000-0005-0000-0000-0000714B0000}"/>
    <cellStyle name="Normal 2 11 3 2 3 2 2" xfId="16260" xr:uid="{00000000-0005-0000-0000-0000724B0000}"/>
    <cellStyle name="Normal 2 11 3 2 3 2 3" xfId="25583" xr:uid="{00000000-0005-0000-0000-0000734B0000}"/>
    <cellStyle name="Normal 2 11 3 2 3 3" xfId="10410" xr:uid="{00000000-0005-0000-0000-0000744B0000}"/>
    <cellStyle name="Normal 2 11 3 2 3 4" xfId="19734" xr:uid="{00000000-0005-0000-0000-0000754B0000}"/>
    <cellStyle name="Normal 2 11 3 2 4" xfId="7211" xr:uid="{00000000-0005-0000-0000-0000764B0000}"/>
    <cellStyle name="Normal 2 11 3 2 4 2" xfId="16535" xr:uid="{00000000-0005-0000-0000-0000774B0000}"/>
    <cellStyle name="Normal 2 11 3 2 4 3" xfId="25858" xr:uid="{00000000-0005-0000-0000-0000784B0000}"/>
    <cellStyle name="Normal 2 11 3 2 5" xfId="9432" xr:uid="{00000000-0005-0000-0000-0000794B0000}"/>
    <cellStyle name="Normal 2 11 3 2 5 2" xfId="18756" xr:uid="{00000000-0005-0000-0000-00007A4B0000}"/>
    <cellStyle name="Normal 2 11 3 2 5 3" xfId="28079" xr:uid="{00000000-0005-0000-0000-00007B4B0000}"/>
    <cellStyle name="Normal 2 11 3 2 6" xfId="9926" xr:uid="{00000000-0005-0000-0000-00007C4B0000}"/>
    <cellStyle name="Normal 2 11 3 2 7" xfId="19250" xr:uid="{00000000-0005-0000-0000-00007D4B0000}"/>
    <cellStyle name="Normal 2 11 3 3" xfId="439" xr:uid="{00000000-0005-0000-0000-00007E4B0000}"/>
    <cellStyle name="Normal 2 11 3 3 2" xfId="927" xr:uid="{00000000-0005-0000-0000-00007F4B0000}"/>
    <cellStyle name="Normal 2 11 3 3 2 2" xfId="6843" xr:uid="{00000000-0005-0000-0000-0000804B0000}"/>
    <cellStyle name="Normal 2 11 3 3 2 2 2" xfId="16167" xr:uid="{00000000-0005-0000-0000-0000814B0000}"/>
    <cellStyle name="Normal 2 11 3 3 2 2 3" xfId="25490" xr:uid="{00000000-0005-0000-0000-0000824B0000}"/>
    <cellStyle name="Normal 2 11 3 3 2 3" xfId="10528" xr:uid="{00000000-0005-0000-0000-0000834B0000}"/>
    <cellStyle name="Normal 2 11 3 3 2 4" xfId="19852" xr:uid="{00000000-0005-0000-0000-0000844B0000}"/>
    <cellStyle name="Normal 2 11 3 3 3" xfId="7148" xr:uid="{00000000-0005-0000-0000-0000854B0000}"/>
    <cellStyle name="Normal 2 11 3 3 3 2" xfId="16472" xr:uid="{00000000-0005-0000-0000-0000864B0000}"/>
    <cellStyle name="Normal 2 11 3 3 3 3" xfId="25795" xr:uid="{00000000-0005-0000-0000-0000874B0000}"/>
    <cellStyle name="Normal 2 11 3 3 4" xfId="9550" xr:uid="{00000000-0005-0000-0000-0000884B0000}"/>
    <cellStyle name="Normal 2 11 3 3 4 2" xfId="18874" xr:uid="{00000000-0005-0000-0000-0000894B0000}"/>
    <cellStyle name="Normal 2 11 3 3 4 3" xfId="28197" xr:uid="{00000000-0005-0000-0000-00008A4B0000}"/>
    <cellStyle name="Normal 2 11 3 3 5" xfId="10044" xr:uid="{00000000-0005-0000-0000-00008B4B0000}"/>
    <cellStyle name="Normal 2 11 3 3 6" xfId="19368" xr:uid="{00000000-0005-0000-0000-00008C4B0000}"/>
    <cellStyle name="Normal 2 11 3 4" xfId="687" xr:uid="{00000000-0005-0000-0000-00008D4B0000}"/>
    <cellStyle name="Normal 2 11 3 4 2" xfId="7023" xr:uid="{00000000-0005-0000-0000-00008E4B0000}"/>
    <cellStyle name="Normal 2 11 3 4 2 2" xfId="16347" xr:uid="{00000000-0005-0000-0000-00008F4B0000}"/>
    <cellStyle name="Normal 2 11 3 4 2 3" xfId="25670" xr:uid="{00000000-0005-0000-0000-0000904B0000}"/>
    <cellStyle name="Normal 2 11 3 4 3" xfId="10288" xr:uid="{00000000-0005-0000-0000-0000914B0000}"/>
    <cellStyle name="Normal 2 11 3 4 4" xfId="19612" xr:uid="{00000000-0005-0000-0000-0000924B0000}"/>
    <cellStyle name="Normal 2 11 3 5" xfId="7279" xr:uid="{00000000-0005-0000-0000-0000934B0000}"/>
    <cellStyle name="Normal 2 11 3 5 2" xfId="16603" xr:uid="{00000000-0005-0000-0000-0000944B0000}"/>
    <cellStyle name="Normal 2 11 3 5 3" xfId="25926" xr:uid="{00000000-0005-0000-0000-0000954B0000}"/>
    <cellStyle name="Normal 2 11 3 6" xfId="9309" xr:uid="{00000000-0005-0000-0000-0000964B0000}"/>
    <cellStyle name="Normal 2 11 3 6 2" xfId="18633" xr:uid="{00000000-0005-0000-0000-0000974B0000}"/>
    <cellStyle name="Normal 2 11 3 6 3" xfId="27956" xr:uid="{00000000-0005-0000-0000-0000984B0000}"/>
    <cellStyle name="Normal 2 11 3 7" xfId="9803" xr:uid="{00000000-0005-0000-0000-0000994B0000}"/>
    <cellStyle name="Normal 2 11 3 8" xfId="19127"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4" xr:uid="{00000000-0005-0000-0000-00009E4B0000}"/>
    <cellStyle name="Normal 2 11 4 2 2 2 2" xfId="15608" xr:uid="{00000000-0005-0000-0000-00009F4B0000}"/>
    <cellStyle name="Normal 2 11 4 2 2 2 3" xfId="24931" xr:uid="{00000000-0005-0000-0000-0000A04B0000}"/>
    <cellStyle name="Normal 2 11 4 2 2 3" xfId="10622" xr:uid="{00000000-0005-0000-0000-0000A14B0000}"/>
    <cellStyle name="Normal 2 11 4 2 2 4" xfId="19946" xr:uid="{00000000-0005-0000-0000-0000A24B0000}"/>
    <cellStyle name="Normal 2 11 4 2 3" xfId="7103" xr:uid="{00000000-0005-0000-0000-0000A34B0000}"/>
    <cellStyle name="Normal 2 11 4 2 3 2" xfId="16427" xr:uid="{00000000-0005-0000-0000-0000A44B0000}"/>
    <cellStyle name="Normal 2 11 4 2 3 3" xfId="25750" xr:uid="{00000000-0005-0000-0000-0000A54B0000}"/>
    <cellStyle name="Normal 2 11 4 2 4" xfId="9644" xr:uid="{00000000-0005-0000-0000-0000A64B0000}"/>
    <cellStyle name="Normal 2 11 4 2 4 2" xfId="18968" xr:uid="{00000000-0005-0000-0000-0000A74B0000}"/>
    <cellStyle name="Normal 2 11 4 2 4 3" xfId="28291" xr:uid="{00000000-0005-0000-0000-0000A84B0000}"/>
    <cellStyle name="Normal 2 11 4 2 5" xfId="10138" xr:uid="{00000000-0005-0000-0000-0000A94B0000}"/>
    <cellStyle name="Normal 2 11 4 2 6" xfId="19462" xr:uid="{00000000-0005-0000-0000-0000AA4B0000}"/>
    <cellStyle name="Normal 2 11 4 3" xfId="781" xr:uid="{00000000-0005-0000-0000-0000AB4B0000}"/>
    <cellStyle name="Normal 2 11 4 3 2" xfId="6956" xr:uid="{00000000-0005-0000-0000-0000AC4B0000}"/>
    <cellStyle name="Normal 2 11 4 3 2 2" xfId="16280" xr:uid="{00000000-0005-0000-0000-0000AD4B0000}"/>
    <cellStyle name="Normal 2 11 4 3 2 3" xfId="25603" xr:uid="{00000000-0005-0000-0000-0000AE4B0000}"/>
    <cellStyle name="Normal 2 11 4 3 3" xfId="10382" xr:uid="{00000000-0005-0000-0000-0000AF4B0000}"/>
    <cellStyle name="Normal 2 11 4 3 4" xfId="19706" xr:uid="{00000000-0005-0000-0000-0000B04B0000}"/>
    <cellStyle name="Normal 2 11 4 4" xfId="7235" xr:uid="{00000000-0005-0000-0000-0000B14B0000}"/>
    <cellStyle name="Normal 2 11 4 4 2" xfId="16559" xr:uid="{00000000-0005-0000-0000-0000B24B0000}"/>
    <cellStyle name="Normal 2 11 4 4 3" xfId="25882" xr:uid="{00000000-0005-0000-0000-0000B34B0000}"/>
    <cellStyle name="Normal 2 11 4 5" xfId="9403" xr:uid="{00000000-0005-0000-0000-0000B44B0000}"/>
    <cellStyle name="Normal 2 11 4 5 2" xfId="18727" xr:uid="{00000000-0005-0000-0000-0000B54B0000}"/>
    <cellStyle name="Normal 2 11 4 5 3" xfId="28050" xr:uid="{00000000-0005-0000-0000-0000B64B0000}"/>
    <cellStyle name="Normal 2 11 4 6" xfId="9897" xr:uid="{00000000-0005-0000-0000-0000B74B0000}"/>
    <cellStyle name="Normal 2 11 4 7" xfId="19221" xr:uid="{00000000-0005-0000-0000-0000B84B0000}"/>
    <cellStyle name="Normal 2 11 5" xfId="380" xr:uid="{00000000-0005-0000-0000-0000B94B0000}"/>
    <cellStyle name="Normal 2 11 5 2" xfId="868" xr:uid="{00000000-0005-0000-0000-0000BA4B0000}"/>
    <cellStyle name="Normal 2 11 5 2 2" xfId="6895" xr:uid="{00000000-0005-0000-0000-0000BB4B0000}"/>
    <cellStyle name="Normal 2 11 5 2 2 2" xfId="16219" xr:uid="{00000000-0005-0000-0000-0000BC4B0000}"/>
    <cellStyle name="Normal 2 11 5 2 2 3" xfId="25542" xr:uid="{00000000-0005-0000-0000-0000BD4B0000}"/>
    <cellStyle name="Normal 2 11 5 2 3" xfId="10469" xr:uid="{00000000-0005-0000-0000-0000BE4B0000}"/>
    <cellStyle name="Normal 2 11 5 2 4" xfId="19793" xr:uid="{00000000-0005-0000-0000-0000BF4B0000}"/>
    <cellStyle name="Normal 2 11 5 3" xfId="7181" xr:uid="{00000000-0005-0000-0000-0000C04B0000}"/>
    <cellStyle name="Normal 2 11 5 3 2" xfId="16505" xr:uid="{00000000-0005-0000-0000-0000C14B0000}"/>
    <cellStyle name="Normal 2 11 5 3 3" xfId="25828" xr:uid="{00000000-0005-0000-0000-0000C24B0000}"/>
    <cellStyle name="Normal 2 11 5 4" xfId="9491" xr:uid="{00000000-0005-0000-0000-0000C34B0000}"/>
    <cellStyle name="Normal 2 11 5 4 2" xfId="18815" xr:uid="{00000000-0005-0000-0000-0000C44B0000}"/>
    <cellStyle name="Normal 2 11 5 4 3" xfId="28138" xr:uid="{00000000-0005-0000-0000-0000C54B0000}"/>
    <cellStyle name="Normal 2 11 5 5" xfId="9985" xr:uid="{00000000-0005-0000-0000-0000C64B0000}"/>
    <cellStyle name="Normal 2 11 5 6" xfId="19309" xr:uid="{00000000-0005-0000-0000-0000C74B0000}"/>
    <cellStyle name="Normal 2 11 6" xfId="640" xr:uid="{00000000-0005-0000-0000-0000C84B0000}"/>
    <cellStyle name="Normal 2 11 6 2" xfId="7039" xr:uid="{00000000-0005-0000-0000-0000C94B0000}"/>
    <cellStyle name="Normal 2 11 6 2 2" xfId="16363" xr:uid="{00000000-0005-0000-0000-0000CA4B0000}"/>
    <cellStyle name="Normal 2 11 6 2 3" xfId="25686" xr:uid="{00000000-0005-0000-0000-0000CB4B0000}"/>
    <cellStyle name="Normal 2 11 6 3" xfId="10241" xr:uid="{00000000-0005-0000-0000-0000CC4B0000}"/>
    <cellStyle name="Normal 2 11 6 4" xfId="19565" xr:uid="{00000000-0005-0000-0000-0000CD4B0000}"/>
    <cellStyle name="Normal 2 11 7" xfId="2887" xr:uid="{00000000-0005-0000-0000-0000CE4B0000}"/>
    <cellStyle name="Normal 2 11 8" xfId="7321" xr:uid="{00000000-0005-0000-0000-0000CF4B0000}"/>
    <cellStyle name="Normal 2 11 8 2" xfId="16645" xr:uid="{00000000-0005-0000-0000-0000D04B0000}"/>
    <cellStyle name="Normal 2 11 8 3" xfId="25968" xr:uid="{00000000-0005-0000-0000-0000D14B0000}"/>
    <cellStyle name="Normal 2 11 9" xfId="9237" xr:uid="{00000000-0005-0000-0000-0000D24B0000}"/>
    <cellStyle name="Normal 2 11 9 2" xfId="18561" xr:uid="{00000000-0005-0000-0000-0000D34B0000}"/>
    <cellStyle name="Normal 2 11 9 3" xfId="27884"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4" xr:uid="{00000000-0005-0000-0000-0000DA4B0000}"/>
    <cellStyle name="Normal 2 12 2 2 2 2 2 2" xfId="16058" xr:uid="{00000000-0005-0000-0000-0000DB4B0000}"/>
    <cellStyle name="Normal 2 12 2 2 2 2 2 3" xfId="25381" xr:uid="{00000000-0005-0000-0000-0000DC4B0000}"/>
    <cellStyle name="Normal 2 12 2 2 2 2 3" xfId="10690" xr:uid="{00000000-0005-0000-0000-0000DD4B0000}"/>
    <cellStyle name="Normal 2 12 2 2 2 2 4" xfId="20014" xr:uid="{00000000-0005-0000-0000-0000DE4B0000}"/>
    <cellStyle name="Normal 2 12 2 2 2 3" xfId="5238" xr:uid="{00000000-0005-0000-0000-0000DF4B0000}"/>
    <cellStyle name="Normal 2 12 2 2 2 3 2" xfId="14562" xr:uid="{00000000-0005-0000-0000-0000E04B0000}"/>
    <cellStyle name="Normal 2 12 2 2 2 3 3" xfId="23885" xr:uid="{00000000-0005-0000-0000-0000E14B0000}"/>
    <cellStyle name="Normal 2 12 2 2 2 4" xfId="9712" xr:uid="{00000000-0005-0000-0000-0000E24B0000}"/>
    <cellStyle name="Normal 2 12 2 2 2 4 2" xfId="19036" xr:uid="{00000000-0005-0000-0000-0000E34B0000}"/>
    <cellStyle name="Normal 2 12 2 2 2 4 3" xfId="28359" xr:uid="{00000000-0005-0000-0000-0000E44B0000}"/>
    <cellStyle name="Normal 2 12 2 2 2 5" xfId="10206" xr:uid="{00000000-0005-0000-0000-0000E54B0000}"/>
    <cellStyle name="Normal 2 12 2 2 2 6" xfId="19530" xr:uid="{00000000-0005-0000-0000-0000E64B0000}"/>
    <cellStyle name="Normal 2 12 2 2 3" xfId="849" xr:uid="{00000000-0005-0000-0000-0000E74B0000}"/>
    <cellStyle name="Normal 2 12 2 2 3 2" xfId="6909" xr:uid="{00000000-0005-0000-0000-0000E84B0000}"/>
    <cellStyle name="Normal 2 12 2 2 3 2 2" xfId="16233" xr:uid="{00000000-0005-0000-0000-0000E94B0000}"/>
    <cellStyle name="Normal 2 12 2 2 3 2 3" xfId="25556" xr:uid="{00000000-0005-0000-0000-0000EA4B0000}"/>
    <cellStyle name="Normal 2 12 2 2 3 3" xfId="10450" xr:uid="{00000000-0005-0000-0000-0000EB4B0000}"/>
    <cellStyle name="Normal 2 12 2 2 3 4" xfId="19774" xr:uid="{00000000-0005-0000-0000-0000EC4B0000}"/>
    <cellStyle name="Normal 2 12 2 2 4" xfId="7192" xr:uid="{00000000-0005-0000-0000-0000ED4B0000}"/>
    <cellStyle name="Normal 2 12 2 2 4 2" xfId="16516" xr:uid="{00000000-0005-0000-0000-0000EE4B0000}"/>
    <cellStyle name="Normal 2 12 2 2 4 3" xfId="25839" xr:uid="{00000000-0005-0000-0000-0000EF4B0000}"/>
    <cellStyle name="Normal 2 12 2 2 5" xfId="9472" xr:uid="{00000000-0005-0000-0000-0000F04B0000}"/>
    <cellStyle name="Normal 2 12 2 2 5 2" xfId="18796" xr:uid="{00000000-0005-0000-0000-0000F14B0000}"/>
    <cellStyle name="Normal 2 12 2 2 5 3" xfId="28119" xr:uid="{00000000-0005-0000-0000-0000F24B0000}"/>
    <cellStyle name="Normal 2 12 2 2 6" xfId="9966" xr:uid="{00000000-0005-0000-0000-0000F34B0000}"/>
    <cellStyle name="Normal 2 12 2 2 7" xfId="19290" xr:uid="{00000000-0005-0000-0000-0000F44B0000}"/>
    <cellStyle name="Normal 2 12 2 3" xfId="479" xr:uid="{00000000-0005-0000-0000-0000F54B0000}"/>
    <cellStyle name="Normal 2 12 2 3 2" xfId="967" xr:uid="{00000000-0005-0000-0000-0000F64B0000}"/>
    <cellStyle name="Normal 2 12 2 3 2 2" xfId="5481" xr:uid="{00000000-0005-0000-0000-0000F74B0000}"/>
    <cellStyle name="Normal 2 12 2 3 2 2 2" xfId="14805" xr:uid="{00000000-0005-0000-0000-0000F84B0000}"/>
    <cellStyle name="Normal 2 12 2 3 2 2 3" xfId="24128" xr:uid="{00000000-0005-0000-0000-0000F94B0000}"/>
    <cellStyle name="Normal 2 12 2 3 2 3" xfId="10568" xr:uid="{00000000-0005-0000-0000-0000FA4B0000}"/>
    <cellStyle name="Normal 2 12 2 3 2 4" xfId="19892" xr:uid="{00000000-0005-0000-0000-0000FB4B0000}"/>
    <cellStyle name="Normal 2 12 2 3 3" xfId="7127" xr:uid="{00000000-0005-0000-0000-0000FC4B0000}"/>
    <cellStyle name="Normal 2 12 2 3 3 2" xfId="16451" xr:uid="{00000000-0005-0000-0000-0000FD4B0000}"/>
    <cellStyle name="Normal 2 12 2 3 3 3" xfId="25774" xr:uid="{00000000-0005-0000-0000-0000FE4B0000}"/>
    <cellStyle name="Normal 2 12 2 3 4" xfId="9590" xr:uid="{00000000-0005-0000-0000-0000FF4B0000}"/>
    <cellStyle name="Normal 2 12 2 3 4 2" xfId="18914" xr:uid="{00000000-0005-0000-0000-0000004C0000}"/>
    <cellStyle name="Normal 2 12 2 3 4 3" xfId="28237" xr:uid="{00000000-0005-0000-0000-0000014C0000}"/>
    <cellStyle name="Normal 2 12 2 3 5" xfId="10084" xr:uid="{00000000-0005-0000-0000-0000024C0000}"/>
    <cellStyle name="Normal 2 12 2 3 6" xfId="19408" xr:uid="{00000000-0005-0000-0000-0000034C0000}"/>
    <cellStyle name="Normal 2 12 2 4" xfId="727" xr:uid="{00000000-0005-0000-0000-0000044C0000}"/>
    <cellStyle name="Normal 2 12 2 4 2" xfId="6993" xr:uid="{00000000-0005-0000-0000-0000054C0000}"/>
    <cellStyle name="Normal 2 12 2 4 2 2" xfId="16317" xr:uid="{00000000-0005-0000-0000-0000064C0000}"/>
    <cellStyle name="Normal 2 12 2 4 2 3" xfId="25640" xr:uid="{00000000-0005-0000-0000-0000074C0000}"/>
    <cellStyle name="Normal 2 12 2 4 3" xfId="10328" xr:uid="{00000000-0005-0000-0000-0000084C0000}"/>
    <cellStyle name="Normal 2 12 2 4 4" xfId="19652" xr:uid="{00000000-0005-0000-0000-0000094C0000}"/>
    <cellStyle name="Normal 2 12 2 5" xfId="7257" xr:uid="{00000000-0005-0000-0000-00000A4C0000}"/>
    <cellStyle name="Normal 2 12 2 5 2" xfId="16581" xr:uid="{00000000-0005-0000-0000-00000B4C0000}"/>
    <cellStyle name="Normal 2 12 2 5 3" xfId="25904" xr:uid="{00000000-0005-0000-0000-00000C4C0000}"/>
    <cellStyle name="Normal 2 12 2 6" xfId="9349" xr:uid="{00000000-0005-0000-0000-00000D4C0000}"/>
    <cellStyle name="Normal 2 12 2 6 2" xfId="18673" xr:uid="{00000000-0005-0000-0000-00000E4C0000}"/>
    <cellStyle name="Normal 2 12 2 6 3" xfId="27996" xr:uid="{00000000-0005-0000-0000-00000F4C0000}"/>
    <cellStyle name="Normal 2 12 2 7" xfId="9843" xr:uid="{00000000-0005-0000-0000-0000104C0000}"/>
    <cellStyle name="Normal 2 12 2 8" xfId="19167"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2" xr:uid="{00000000-0005-0000-0000-0000154C0000}"/>
    <cellStyle name="Normal 2 12 3 2 2 2 2" xfId="15606" xr:uid="{00000000-0005-0000-0000-0000164C0000}"/>
    <cellStyle name="Normal 2 12 3 2 2 2 3" xfId="24929" xr:uid="{00000000-0005-0000-0000-0000174C0000}"/>
    <cellStyle name="Normal 2 12 3 2 2 3" xfId="10634" xr:uid="{00000000-0005-0000-0000-0000184C0000}"/>
    <cellStyle name="Normal 2 12 3 2 2 4" xfId="19958" xr:uid="{00000000-0005-0000-0000-0000194C0000}"/>
    <cellStyle name="Normal 2 12 3 2 3" xfId="7093" xr:uid="{00000000-0005-0000-0000-00001A4C0000}"/>
    <cellStyle name="Normal 2 12 3 2 3 2" xfId="16417" xr:uid="{00000000-0005-0000-0000-00001B4C0000}"/>
    <cellStyle name="Normal 2 12 3 2 3 3" xfId="25740" xr:uid="{00000000-0005-0000-0000-00001C4C0000}"/>
    <cellStyle name="Normal 2 12 3 2 4" xfId="9656" xr:uid="{00000000-0005-0000-0000-00001D4C0000}"/>
    <cellStyle name="Normal 2 12 3 2 4 2" xfId="18980" xr:uid="{00000000-0005-0000-0000-00001E4C0000}"/>
    <cellStyle name="Normal 2 12 3 2 4 3" xfId="28303" xr:uid="{00000000-0005-0000-0000-00001F4C0000}"/>
    <cellStyle name="Normal 2 12 3 2 5" xfId="10150" xr:uid="{00000000-0005-0000-0000-0000204C0000}"/>
    <cellStyle name="Normal 2 12 3 2 6" xfId="19474" xr:uid="{00000000-0005-0000-0000-0000214C0000}"/>
    <cellStyle name="Normal 2 12 3 3" xfId="793" xr:uid="{00000000-0005-0000-0000-0000224C0000}"/>
    <cellStyle name="Normal 2 12 3 3 2" xfId="6944" xr:uid="{00000000-0005-0000-0000-0000234C0000}"/>
    <cellStyle name="Normal 2 12 3 3 2 2" xfId="16268" xr:uid="{00000000-0005-0000-0000-0000244C0000}"/>
    <cellStyle name="Normal 2 12 3 3 2 3" xfId="25591" xr:uid="{00000000-0005-0000-0000-0000254C0000}"/>
    <cellStyle name="Normal 2 12 3 3 3" xfId="10394" xr:uid="{00000000-0005-0000-0000-0000264C0000}"/>
    <cellStyle name="Normal 2 12 3 3 4" xfId="19718" xr:uid="{00000000-0005-0000-0000-0000274C0000}"/>
    <cellStyle name="Normal 2 12 3 4" xfId="7225" xr:uid="{00000000-0005-0000-0000-0000284C0000}"/>
    <cellStyle name="Normal 2 12 3 4 2" xfId="16549" xr:uid="{00000000-0005-0000-0000-0000294C0000}"/>
    <cellStyle name="Normal 2 12 3 4 3" xfId="25872" xr:uid="{00000000-0005-0000-0000-00002A4C0000}"/>
    <cellStyle name="Normal 2 12 3 5" xfId="9416" xr:uid="{00000000-0005-0000-0000-00002B4C0000}"/>
    <cellStyle name="Normal 2 12 3 5 2" xfId="18740" xr:uid="{00000000-0005-0000-0000-00002C4C0000}"/>
    <cellStyle name="Normal 2 12 3 5 3" xfId="28063" xr:uid="{00000000-0005-0000-0000-00002D4C0000}"/>
    <cellStyle name="Normal 2 12 3 6" xfId="9910" xr:uid="{00000000-0005-0000-0000-00002E4C0000}"/>
    <cellStyle name="Normal 2 12 3 7" xfId="19234" xr:uid="{00000000-0005-0000-0000-00002F4C0000}"/>
    <cellStyle name="Normal 2 12 4" xfId="420" xr:uid="{00000000-0005-0000-0000-0000304C0000}"/>
    <cellStyle name="Normal 2 12 4 2" xfId="908" xr:uid="{00000000-0005-0000-0000-0000314C0000}"/>
    <cellStyle name="Normal 2 12 4 2 2" xfId="6857" xr:uid="{00000000-0005-0000-0000-0000324C0000}"/>
    <cellStyle name="Normal 2 12 4 2 2 2" xfId="16181" xr:uid="{00000000-0005-0000-0000-0000334C0000}"/>
    <cellStyle name="Normal 2 12 4 2 2 3" xfId="25504" xr:uid="{00000000-0005-0000-0000-0000344C0000}"/>
    <cellStyle name="Normal 2 12 4 2 3" xfId="10509" xr:uid="{00000000-0005-0000-0000-0000354C0000}"/>
    <cellStyle name="Normal 2 12 4 2 4" xfId="19833" xr:uid="{00000000-0005-0000-0000-0000364C0000}"/>
    <cellStyle name="Normal 2 12 4 3" xfId="7163" xr:uid="{00000000-0005-0000-0000-0000374C0000}"/>
    <cellStyle name="Normal 2 12 4 3 2" xfId="16487" xr:uid="{00000000-0005-0000-0000-0000384C0000}"/>
    <cellStyle name="Normal 2 12 4 3 3" xfId="25810" xr:uid="{00000000-0005-0000-0000-0000394C0000}"/>
    <cellStyle name="Normal 2 12 4 4" xfId="9531" xr:uid="{00000000-0005-0000-0000-00003A4C0000}"/>
    <cellStyle name="Normal 2 12 4 4 2" xfId="18855" xr:uid="{00000000-0005-0000-0000-00003B4C0000}"/>
    <cellStyle name="Normal 2 12 4 4 3" xfId="28178" xr:uid="{00000000-0005-0000-0000-00003C4C0000}"/>
    <cellStyle name="Normal 2 12 4 5" xfId="10025" xr:uid="{00000000-0005-0000-0000-00003D4C0000}"/>
    <cellStyle name="Normal 2 12 4 6" xfId="19349" xr:uid="{00000000-0005-0000-0000-00003E4C0000}"/>
    <cellStyle name="Normal 2 12 5" xfId="668" xr:uid="{00000000-0005-0000-0000-00003F4C0000}"/>
    <cellStyle name="Normal 2 12 5 2" xfId="7034" xr:uid="{00000000-0005-0000-0000-0000404C0000}"/>
    <cellStyle name="Normal 2 12 5 2 2" xfId="16358" xr:uid="{00000000-0005-0000-0000-0000414C0000}"/>
    <cellStyle name="Normal 2 12 5 2 3" xfId="25681" xr:uid="{00000000-0005-0000-0000-0000424C0000}"/>
    <cellStyle name="Normal 2 12 5 3" xfId="10269" xr:uid="{00000000-0005-0000-0000-0000434C0000}"/>
    <cellStyle name="Normal 2 12 5 4" xfId="19593" xr:uid="{00000000-0005-0000-0000-0000444C0000}"/>
    <cellStyle name="Normal 2 12 6" xfId="7290" xr:uid="{00000000-0005-0000-0000-0000454C0000}"/>
    <cellStyle name="Normal 2 12 6 2" xfId="16614" xr:uid="{00000000-0005-0000-0000-0000464C0000}"/>
    <cellStyle name="Normal 2 12 6 3" xfId="25937" xr:uid="{00000000-0005-0000-0000-0000474C0000}"/>
    <cellStyle name="Normal 2 12 7" xfId="9290" xr:uid="{00000000-0005-0000-0000-0000484C0000}"/>
    <cellStyle name="Normal 2 12 7 2" xfId="18614" xr:uid="{00000000-0005-0000-0000-0000494C0000}"/>
    <cellStyle name="Normal 2 12 7 3" xfId="27937" xr:uid="{00000000-0005-0000-0000-00004A4C0000}"/>
    <cellStyle name="Normal 2 12 8" xfId="9784" xr:uid="{00000000-0005-0000-0000-00004B4C0000}"/>
    <cellStyle name="Normal 2 12 9" xfId="19108"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3" xr:uid="{00000000-0005-0000-0000-0000524C0000}"/>
    <cellStyle name="Normal 2 13 2 2 2 2 2 2" xfId="16057" xr:uid="{00000000-0005-0000-0000-0000534C0000}"/>
    <cellStyle name="Normal 2 13 2 2 2 2 2 3" xfId="25380" xr:uid="{00000000-0005-0000-0000-0000544C0000}"/>
    <cellStyle name="Normal 2 13 2 2 2 2 3" xfId="10691" xr:uid="{00000000-0005-0000-0000-0000554C0000}"/>
    <cellStyle name="Normal 2 13 2 2 2 2 4" xfId="20015" xr:uid="{00000000-0005-0000-0000-0000564C0000}"/>
    <cellStyle name="Normal 2 13 2 2 2 3" xfId="7043" xr:uid="{00000000-0005-0000-0000-0000574C0000}"/>
    <cellStyle name="Normal 2 13 2 2 2 3 2" xfId="16367" xr:uid="{00000000-0005-0000-0000-0000584C0000}"/>
    <cellStyle name="Normal 2 13 2 2 2 3 3" xfId="25690" xr:uid="{00000000-0005-0000-0000-0000594C0000}"/>
    <cellStyle name="Normal 2 13 2 2 2 4" xfId="9713" xr:uid="{00000000-0005-0000-0000-00005A4C0000}"/>
    <cellStyle name="Normal 2 13 2 2 2 4 2" xfId="19037" xr:uid="{00000000-0005-0000-0000-00005B4C0000}"/>
    <cellStyle name="Normal 2 13 2 2 2 4 3" xfId="28360" xr:uid="{00000000-0005-0000-0000-00005C4C0000}"/>
    <cellStyle name="Normal 2 13 2 2 2 5" xfId="10207" xr:uid="{00000000-0005-0000-0000-00005D4C0000}"/>
    <cellStyle name="Normal 2 13 2 2 2 6" xfId="19531" xr:uid="{00000000-0005-0000-0000-00005E4C0000}"/>
    <cellStyle name="Normal 2 13 2 2 3" xfId="850" xr:uid="{00000000-0005-0000-0000-00005F4C0000}"/>
    <cellStyle name="Normal 2 13 2 2 3 2" xfId="6910" xr:uid="{00000000-0005-0000-0000-0000604C0000}"/>
    <cellStyle name="Normal 2 13 2 2 3 2 2" xfId="16234" xr:uid="{00000000-0005-0000-0000-0000614C0000}"/>
    <cellStyle name="Normal 2 13 2 2 3 2 3" xfId="25557" xr:uid="{00000000-0005-0000-0000-0000624C0000}"/>
    <cellStyle name="Normal 2 13 2 2 3 3" xfId="10451" xr:uid="{00000000-0005-0000-0000-0000634C0000}"/>
    <cellStyle name="Normal 2 13 2 2 3 4" xfId="19775" xr:uid="{00000000-0005-0000-0000-0000644C0000}"/>
    <cellStyle name="Normal 2 13 2 2 4" xfId="7191" xr:uid="{00000000-0005-0000-0000-0000654C0000}"/>
    <cellStyle name="Normal 2 13 2 2 4 2" xfId="16515" xr:uid="{00000000-0005-0000-0000-0000664C0000}"/>
    <cellStyle name="Normal 2 13 2 2 4 3" xfId="25838" xr:uid="{00000000-0005-0000-0000-0000674C0000}"/>
    <cellStyle name="Normal 2 13 2 2 5" xfId="9473" xr:uid="{00000000-0005-0000-0000-0000684C0000}"/>
    <cellStyle name="Normal 2 13 2 2 5 2" xfId="18797" xr:uid="{00000000-0005-0000-0000-0000694C0000}"/>
    <cellStyle name="Normal 2 13 2 2 5 3" xfId="28120" xr:uid="{00000000-0005-0000-0000-00006A4C0000}"/>
    <cellStyle name="Normal 2 13 2 2 6" xfId="9967" xr:uid="{00000000-0005-0000-0000-00006B4C0000}"/>
    <cellStyle name="Normal 2 13 2 2 7" xfId="19291" xr:uid="{00000000-0005-0000-0000-00006C4C0000}"/>
    <cellStyle name="Normal 2 13 2 3" xfId="480" xr:uid="{00000000-0005-0000-0000-00006D4C0000}"/>
    <cellStyle name="Normal 2 13 2 3 2" xfId="968" xr:uid="{00000000-0005-0000-0000-00006E4C0000}"/>
    <cellStyle name="Normal 2 13 2 3 2 2" xfId="5482" xr:uid="{00000000-0005-0000-0000-00006F4C0000}"/>
    <cellStyle name="Normal 2 13 2 3 2 2 2" xfId="14806" xr:uid="{00000000-0005-0000-0000-0000704C0000}"/>
    <cellStyle name="Normal 2 13 2 3 2 2 3" xfId="24129" xr:uid="{00000000-0005-0000-0000-0000714C0000}"/>
    <cellStyle name="Normal 2 13 2 3 2 3" xfId="10569" xr:uid="{00000000-0005-0000-0000-0000724C0000}"/>
    <cellStyle name="Normal 2 13 2 3 2 4" xfId="19893" xr:uid="{00000000-0005-0000-0000-0000734C0000}"/>
    <cellStyle name="Normal 2 13 2 3 3" xfId="5896" xr:uid="{00000000-0005-0000-0000-0000744C0000}"/>
    <cellStyle name="Normal 2 13 2 3 3 2" xfId="15220" xr:uid="{00000000-0005-0000-0000-0000754C0000}"/>
    <cellStyle name="Normal 2 13 2 3 3 3" xfId="24543" xr:uid="{00000000-0005-0000-0000-0000764C0000}"/>
    <cellStyle name="Normal 2 13 2 3 4" xfId="9591" xr:uid="{00000000-0005-0000-0000-0000774C0000}"/>
    <cellStyle name="Normal 2 13 2 3 4 2" xfId="18915" xr:uid="{00000000-0005-0000-0000-0000784C0000}"/>
    <cellStyle name="Normal 2 13 2 3 4 3" xfId="28238" xr:uid="{00000000-0005-0000-0000-0000794C0000}"/>
    <cellStyle name="Normal 2 13 2 3 5" xfId="10085" xr:uid="{00000000-0005-0000-0000-00007A4C0000}"/>
    <cellStyle name="Normal 2 13 2 3 6" xfId="19409" xr:uid="{00000000-0005-0000-0000-00007B4C0000}"/>
    <cellStyle name="Normal 2 13 2 4" xfId="728" xr:uid="{00000000-0005-0000-0000-00007C4C0000}"/>
    <cellStyle name="Normal 2 13 2 4 2" xfId="5334" xr:uid="{00000000-0005-0000-0000-00007D4C0000}"/>
    <cellStyle name="Normal 2 13 2 4 2 2" xfId="14658" xr:uid="{00000000-0005-0000-0000-00007E4C0000}"/>
    <cellStyle name="Normal 2 13 2 4 2 3" xfId="23981" xr:uid="{00000000-0005-0000-0000-00007F4C0000}"/>
    <cellStyle name="Normal 2 13 2 4 3" xfId="10329" xr:uid="{00000000-0005-0000-0000-0000804C0000}"/>
    <cellStyle name="Normal 2 13 2 4 4" xfId="19653" xr:uid="{00000000-0005-0000-0000-0000814C0000}"/>
    <cellStyle name="Normal 2 13 2 5" xfId="7256" xr:uid="{00000000-0005-0000-0000-0000824C0000}"/>
    <cellStyle name="Normal 2 13 2 5 2" xfId="16580" xr:uid="{00000000-0005-0000-0000-0000834C0000}"/>
    <cellStyle name="Normal 2 13 2 5 3" xfId="25903" xr:uid="{00000000-0005-0000-0000-0000844C0000}"/>
    <cellStyle name="Normal 2 13 2 6" xfId="9350" xr:uid="{00000000-0005-0000-0000-0000854C0000}"/>
    <cellStyle name="Normal 2 13 2 6 2" xfId="18674" xr:uid="{00000000-0005-0000-0000-0000864C0000}"/>
    <cellStyle name="Normal 2 13 2 6 3" xfId="27997" xr:uid="{00000000-0005-0000-0000-0000874C0000}"/>
    <cellStyle name="Normal 2 13 2 7" xfId="9844" xr:uid="{00000000-0005-0000-0000-0000884C0000}"/>
    <cellStyle name="Normal 2 13 2 8" xfId="19168"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3" xr:uid="{00000000-0005-0000-0000-00008D4C0000}"/>
    <cellStyle name="Normal 2 13 3 2 2 2 2" xfId="16097" xr:uid="{00000000-0005-0000-0000-00008E4C0000}"/>
    <cellStyle name="Normal 2 13 3 2 2 2 3" xfId="25420" xr:uid="{00000000-0005-0000-0000-00008F4C0000}"/>
    <cellStyle name="Normal 2 13 3 2 2 3" xfId="10635" xr:uid="{00000000-0005-0000-0000-0000904C0000}"/>
    <cellStyle name="Normal 2 13 3 2 2 4" xfId="19959" xr:uid="{00000000-0005-0000-0000-0000914C0000}"/>
    <cellStyle name="Normal 2 13 3 2 3" xfId="7092" xr:uid="{00000000-0005-0000-0000-0000924C0000}"/>
    <cellStyle name="Normal 2 13 3 2 3 2" xfId="16416" xr:uid="{00000000-0005-0000-0000-0000934C0000}"/>
    <cellStyle name="Normal 2 13 3 2 3 3" xfId="25739" xr:uid="{00000000-0005-0000-0000-0000944C0000}"/>
    <cellStyle name="Normal 2 13 3 2 4" xfId="9657" xr:uid="{00000000-0005-0000-0000-0000954C0000}"/>
    <cellStyle name="Normal 2 13 3 2 4 2" xfId="18981" xr:uid="{00000000-0005-0000-0000-0000964C0000}"/>
    <cellStyle name="Normal 2 13 3 2 4 3" xfId="28304" xr:uid="{00000000-0005-0000-0000-0000974C0000}"/>
    <cellStyle name="Normal 2 13 3 2 5" xfId="10151" xr:uid="{00000000-0005-0000-0000-0000984C0000}"/>
    <cellStyle name="Normal 2 13 3 2 6" xfId="19475" xr:uid="{00000000-0005-0000-0000-0000994C0000}"/>
    <cellStyle name="Normal 2 13 3 3" xfId="794" xr:uid="{00000000-0005-0000-0000-00009A4C0000}"/>
    <cellStyle name="Normal 2 13 3 3 2" xfId="6947" xr:uid="{00000000-0005-0000-0000-00009B4C0000}"/>
    <cellStyle name="Normal 2 13 3 3 2 2" xfId="16271" xr:uid="{00000000-0005-0000-0000-00009C4C0000}"/>
    <cellStyle name="Normal 2 13 3 3 2 3" xfId="25594" xr:uid="{00000000-0005-0000-0000-00009D4C0000}"/>
    <cellStyle name="Normal 2 13 3 3 3" xfId="10395" xr:uid="{00000000-0005-0000-0000-00009E4C0000}"/>
    <cellStyle name="Normal 2 13 3 3 4" xfId="19719" xr:uid="{00000000-0005-0000-0000-00009F4C0000}"/>
    <cellStyle name="Normal 2 13 3 4" xfId="7224" xr:uid="{00000000-0005-0000-0000-0000A04C0000}"/>
    <cellStyle name="Normal 2 13 3 4 2" xfId="16548" xr:uid="{00000000-0005-0000-0000-0000A14C0000}"/>
    <cellStyle name="Normal 2 13 3 4 3" xfId="25871" xr:uid="{00000000-0005-0000-0000-0000A24C0000}"/>
    <cellStyle name="Normal 2 13 3 5" xfId="9417" xr:uid="{00000000-0005-0000-0000-0000A34C0000}"/>
    <cellStyle name="Normal 2 13 3 5 2" xfId="18741" xr:uid="{00000000-0005-0000-0000-0000A44C0000}"/>
    <cellStyle name="Normal 2 13 3 5 3" xfId="28064" xr:uid="{00000000-0005-0000-0000-0000A54C0000}"/>
    <cellStyle name="Normal 2 13 3 6" xfId="9911" xr:uid="{00000000-0005-0000-0000-0000A64C0000}"/>
    <cellStyle name="Normal 2 13 3 7" xfId="19235" xr:uid="{00000000-0005-0000-0000-0000A74C0000}"/>
    <cellStyle name="Normal 2 13 4" xfId="421" xr:uid="{00000000-0005-0000-0000-0000A84C0000}"/>
    <cellStyle name="Normal 2 13 4 2" xfId="909" xr:uid="{00000000-0005-0000-0000-0000A94C0000}"/>
    <cellStyle name="Normal 2 13 4 2 2" xfId="6856" xr:uid="{00000000-0005-0000-0000-0000AA4C0000}"/>
    <cellStyle name="Normal 2 13 4 2 2 2" xfId="16180" xr:uid="{00000000-0005-0000-0000-0000AB4C0000}"/>
    <cellStyle name="Normal 2 13 4 2 2 3" xfId="25503" xr:uid="{00000000-0005-0000-0000-0000AC4C0000}"/>
    <cellStyle name="Normal 2 13 4 2 3" xfId="10510" xr:uid="{00000000-0005-0000-0000-0000AD4C0000}"/>
    <cellStyle name="Normal 2 13 4 2 4" xfId="19834" xr:uid="{00000000-0005-0000-0000-0000AE4C0000}"/>
    <cellStyle name="Normal 2 13 4 3" xfId="7162" xr:uid="{00000000-0005-0000-0000-0000AF4C0000}"/>
    <cellStyle name="Normal 2 13 4 3 2" xfId="16486" xr:uid="{00000000-0005-0000-0000-0000B04C0000}"/>
    <cellStyle name="Normal 2 13 4 3 3" xfId="25809" xr:uid="{00000000-0005-0000-0000-0000B14C0000}"/>
    <cellStyle name="Normal 2 13 4 4" xfId="9532" xr:uid="{00000000-0005-0000-0000-0000B24C0000}"/>
    <cellStyle name="Normal 2 13 4 4 2" xfId="18856" xr:uid="{00000000-0005-0000-0000-0000B34C0000}"/>
    <cellStyle name="Normal 2 13 4 4 3" xfId="28179" xr:uid="{00000000-0005-0000-0000-0000B44C0000}"/>
    <cellStyle name="Normal 2 13 4 5" xfId="10026" xr:uid="{00000000-0005-0000-0000-0000B54C0000}"/>
    <cellStyle name="Normal 2 13 4 6" xfId="19350" xr:uid="{00000000-0005-0000-0000-0000B64C0000}"/>
    <cellStyle name="Normal 2 13 5" xfId="669" xr:uid="{00000000-0005-0000-0000-0000B74C0000}"/>
    <cellStyle name="Normal 2 13 5 2" xfId="7033" xr:uid="{00000000-0005-0000-0000-0000B84C0000}"/>
    <cellStyle name="Normal 2 13 5 2 2" xfId="16357" xr:uid="{00000000-0005-0000-0000-0000B94C0000}"/>
    <cellStyle name="Normal 2 13 5 2 3" xfId="25680" xr:uid="{00000000-0005-0000-0000-0000BA4C0000}"/>
    <cellStyle name="Normal 2 13 5 3" xfId="10270" xr:uid="{00000000-0005-0000-0000-0000BB4C0000}"/>
    <cellStyle name="Normal 2 13 5 4" xfId="19594" xr:uid="{00000000-0005-0000-0000-0000BC4C0000}"/>
    <cellStyle name="Normal 2 13 6" xfId="7289" xr:uid="{00000000-0005-0000-0000-0000BD4C0000}"/>
    <cellStyle name="Normal 2 13 6 2" xfId="16613" xr:uid="{00000000-0005-0000-0000-0000BE4C0000}"/>
    <cellStyle name="Normal 2 13 6 3" xfId="25936" xr:uid="{00000000-0005-0000-0000-0000BF4C0000}"/>
    <cellStyle name="Normal 2 13 7" xfId="9291" xr:uid="{00000000-0005-0000-0000-0000C04C0000}"/>
    <cellStyle name="Normal 2 13 7 2" xfId="18615" xr:uid="{00000000-0005-0000-0000-0000C14C0000}"/>
    <cellStyle name="Normal 2 13 7 3" xfId="27938" xr:uid="{00000000-0005-0000-0000-0000C24C0000}"/>
    <cellStyle name="Normal 2 13 8" xfId="9785" xr:uid="{00000000-0005-0000-0000-0000C34C0000}"/>
    <cellStyle name="Normal 2 13 9" xfId="19109"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2" xr:uid="{00000000-0005-0000-0000-0000CA4C0000}"/>
    <cellStyle name="Normal 2 14 2 2 2 2 2 2" xfId="16056" xr:uid="{00000000-0005-0000-0000-0000CB4C0000}"/>
    <cellStyle name="Normal 2 14 2 2 2 2 2 3" xfId="25379" xr:uid="{00000000-0005-0000-0000-0000CC4C0000}"/>
    <cellStyle name="Normal 2 14 2 2 2 2 3" xfId="10692" xr:uid="{00000000-0005-0000-0000-0000CD4C0000}"/>
    <cellStyle name="Normal 2 14 2 2 2 2 4" xfId="20016" xr:uid="{00000000-0005-0000-0000-0000CE4C0000}"/>
    <cellStyle name="Normal 2 14 2 2 2 3" xfId="7053" xr:uid="{00000000-0005-0000-0000-0000CF4C0000}"/>
    <cellStyle name="Normal 2 14 2 2 2 3 2" xfId="16377" xr:uid="{00000000-0005-0000-0000-0000D04C0000}"/>
    <cellStyle name="Normal 2 14 2 2 2 3 3" xfId="25700" xr:uid="{00000000-0005-0000-0000-0000D14C0000}"/>
    <cellStyle name="Normal 2 14 2 2 2 4" xfId="9714" xr:uid="{00000000-0005-0000-0000-0000D24C0000}"/>
    <cellStyle name="Normal 2 14 2 2 2 4 2" xfId="19038" xr:uid="{00000000-0005-0000-0000-0000D34C0000}"/>
    <cellStyle name="Normal 2 14 2 2 2 4 3" xfId="28361" xr:uid="{00000000-0005-0000-0000-0000D44C0000}"/>
    <cellStyle name="Normal 2 14 2 2 2 5" xfId="10208" xr:uid="{00000000-0005-0000-0000-0000D54C0000}"/>
    <cellStyle name="Normal 2 14 2 2 2 6" xfId="19532" xr:uid="{00000000-0005-0000-0000-0000D64C0000}"/>
    <cellStyle name="Normal 2 14 2 2 3" xfId="851" xr:uid="{00000000-0005-0000-0000-0000D74C0000}"/>
    <cellStyle name="Normal 2 14 2 2 3 2" xfId="5472" xr:uid="{00000000-0005-0000-0000-0000D84C0000}"/>
    <cellStyle name="Normal 2 14 2 2 3 2 2" xfId="14796" xr:uid="{00000000-0005-0000-0000-0000D94C0000}"/>
    <cellStyle name="Normal 2 14 2 2 3 2 3" xfId="24119" xr:uid="{00000000-0005-0000-0000-0000DA4C0000}"/>
    <cellStyle name="Normal 2 14 2 2 3 3" xfId="10452" xr:uid="{00000000-0005-0000-0000-0000DB4C0000}"/>
    <cellStyle name="Normal 2 14 2 2 3 4" xfId="19776" xr:uid="{00000000-0005-0000-0000-0000DC4C0000}"/>
    <cellStyle name="Normal 2 14 2 2 4" xfId="7190" xr:uid="{00000000-0005-0000-0000-0000DD4C0000}"/>
    <cellStyle name="Normal 2 14 2 2 4 2" xfId="16514" xr:uid="{00000000-0005-0000-0000-0000DE4C0000}"/>
    <cellStyle name="Normal 2 14 2 2 4 3" xfId="25837" xr:uid="{00000000-0005-0000-0000-0000DF4C0000}"/>
    <cellStyle name="Normal 2 14 2 2 5" xfId="9474" xr:uid="{00000000-0005-0000-0000-0000E04C0000}"/>
    <cellStyle name="Normal 2 14 2 2 5 2" xfId="18798" xr:uid="{00000000-0005-0000-0000-0000E14C0000}"/>
    <cellStyle name="Normal 2 14 2 2 5 3" xfId="28121" xr:uid="{00000000-0005-0000-0000-0000E24C0000}"/>
    <cellStyle name="Normal 2 14 2 2 6" xfId="9968" xr:uid="{00000000-0005-0000-0000-0000E34C0000}"/>
    <cellStyle name="Normal 2 14 2 2 7" xfId="19292" xr:uid="{00000000-0005-0000-0000-0000E44C0000}"/>
    <cellStyle name="Normal 2 14 2 3" xfId="481" xr:uid="{00000000-0005-0000-0000-0000E54C0000}"/>
    <cellStyle name="Normal 2 14 2 3 2" xfId="969" xr:uid="{00000000-0005-0000-0000-0000E64C0000}"/>
    <cellStyle name="Normal 2 14 2 3 2 2" xfId="6811" xr:uid="{00000000-0005-0000-0000-0000E74C0000}"/>
    <cellStyle name="Normal 2 14 2 3 2 2 2" xfId="16135" xr:uid="{00000000-0005-0000-0000-0000E84C0000}"/>
    <cellStyle name="Normal 2 14 2 3 2 2 3" xfId="25458" xr:uid="{00000000-0005-0000-0000-0000E94C0000}"/>
    <cellStyle name="Normal 2 14 2 3 2 3" xfId="10570" xr:uid="{00000000-0005-0000-0000-0000EA4C0000}"/>
    <cellStyle name="Normal 2 14 2 3 2 4" xfId="19894" xr:uid="{00000000-0005-0000-0000-0000EB4C0000}"/>
    <cellStyle name="Normal 2 14 2 3 3" xfId="5979" xr:uid="{00000000-0005-0000-0000-0000EC4C0000}"/>
    <cellStyle name="Normal 2 14 2 3 3 2" xfId="15303" xr:uid="{00000000-0005-0000-0000-0000ED4C0000}"/>
    <cellStyle name="Normal 2 14 2 3 3 3" xfId="24626" xr:uid="{00000000-0005-0000-0000-0000EE4C0000}"/>
    <cellStyle name="Normal 2 14 2 3 4" xfId="9592" xr:uid="{00000000-0005-0000-0000-0000EF4C0000}"/>
    <cellStyle name="Normal 2 14 2 3 4 2" xfId="18916" xr:uid="{00000000-0005-0000-0000-0000F04C0000}"/>
    <cellStyle name="Normal 2 14 2 3 4 3" xfId="28239" xr:uid="{00000000-0005-0000-0000-0000F14C0000}"/>
    <cellStyle name="Normal 2 14 2 3 5" xfId="10086" xr:uid="{00000000-0005-0000-0000-0000F24C0000}"/>
    <cellStyle name="Normal 2 14 2 3 6" xfId="19410" xr:uid="{00000000-0005-0000-0000-0000F34C0000}"/>
    <cellStyle name="Normal 2 14 2 4" xfId="729" xr:uid="{00000000-0005-0000-0000-0000F44C0000}"/>
    <cellStyle name="Normal 2 14 2 4 2" xfId="6991" xr:uid="{00000000-0005-0000-0000-0000F54C0000}"/>
    <cellStyle name="Normal 2 14 2 4 2 2" xfId="16315" xr:uid="{00000000-0005-0000-0000-0000F64C0000}"/>
    <cellStyle name="Normal 2 14 2 4 2 3" xfId="25638" xr:uid="{00000000-0005-0000-0000-0000F74C0000}"/>
    <cellStyle name="Normal 2 14 2 4 3" xfId="10330" xr:uid="{00000000-0005-0000-0000-0000F84C0000}"/>
    <cellStyle name="Normal 2 14 2 4 4" xfId="19654" xr:uid="{00000000-0005-0000-0000-0000F94C0000}"/>
    <cellStyle name="Normal 2 14 2 5" xfId="7255" xr:uid="{00000000-0005-0000-0000-0000FA4C0000}"/>
    <cellStyle name="Normal 2 14 2 5 2" xfId="16579" xr:uid="{00000000-0005-0000-0000-0000FB4C0000}"/>
    <cellStyle name="Normal 2 14 2 5 3" xfId="25902" xr:uid="{00000000-0005-0000-0000-0000FC4C0000}"/>
    <cellStyle name="Normal 2 14 2 6" xfId="9351" xr:uid="{00000000-0005-0000-0000-0000FD4C0000}"/>
    <cellStyle name="Normal 2 14 2 6 2" xfId="18675" xr:uid="{00000000-0005-0000-0000-0000FE4C0000}"/>
    <cellStyle name="Normal 2 14 2 6 3" xfId="27998" xr:uid="{00000000-0005-0000-0000-0000FF4C0000}"/>
    <cellStyle name="Normal 2 14 2 7" xfId="9845" xr:uid="{00000000-0005-0000-0000-0000004D0000}"/>
    <cellStyle name="Normal 2 14 2 8" xfId="19169"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6" xr:uid="{00000000-0005-0000-0000-0000054D0000}"/>
    <cellStyle name="Normal 2 14 3 2 2 2 2" xfId="15600" xr:uid="{00000000-0005-0000-0000-0000064D0000}"/>
    <cellStyle name="Normal 2 14 3 2 2 2 3" xfId="24923" xr:uid="{00000000-0005-0000-0000-0000074D0000}"/>
    <cellStyle name="Normal 2 14 3 2 2 3" xfId="10636" xr:uid="{00000000-0005-0000-0000-0000084D0000}"/>
    <cellStyle name="Normal 2 14 3 2 2 4" xfId="19960" xr:uid="{00000000-0005-0000-0000-0000094D0000}"/>
    <cellStyle name="Normal 2 14 3 2 3" xfId="7091" xr:uid="{00000000-0005-0000-0000-00000A4D0000}"/>
    <cellStyle name="Normal 2 14 3 2 3 2" xfId="16415" xr:uid="{00000000-0005-0000-0000-00000B4D0000}"/>
    <cellStyle name="Normal 2 14 3 2 3 3" xfId="25738" xr:uid="{00000000-0005-0000-0000-00000C4D0000}"/>
    <cellStyle name="Normal 2 14 3 2 4" xfId="9658" xr:uid="{00000000-0005-0000-0000-00000D4D0000}"/>
    <cellStyle name="Normal 2 14 3 2 4 2" xfId="18982" xr:uid="{00000000-0005-0000-0000-00000E4D0000}"/>
    <cellStyle name="Normal 2 14 3 2 4 3" xfId="28305" xr:uid="{00000000-0005-0000-0000-00000F4D0000}"/>
    <cellStyle name="Normal 2 14 3 2 5" xfId="10152" xr:uid="{00000000-0005-0000-0000-0000104D0000}"/>
    <cellStyle name="Normal 2 14 3 2 6" xfId="19476" xr:uid="{00000000-0005-0000-0000-0000114D0000}"/>
    <cellStyle name="Normal 2 14 3 3" xfId="795" xr:uid="{00000000-0005-0000-0000-0000124D0000}"/>
    <cellStyle name="Normal 2 14 3 3 2" xfId="5460" xr:uid="{00000000-0005-0000-0000-0000134D0000}"/>
    <cellStyle name="Normal 2 14 3 3 2 2" xfId="14784" xr:uid="{00000000-0005-0000-0000-0000144D0000}"/>
    <cellStyle name="Normal 2 14 3 3 2 3" xfId="24107" xr:uid="{00000000-0005-0000-0000-0000154D0000}"/>
    <cellStyle name="Normal 2 14 3 3 3" xfId="10396" xr:uid="{00000000-0005-0000-0000-0000164D0000}"/>
    <cellStyle name="Normal 2 14 3 3 4" xfId="19720" xr:uid="{00000000-0005-0000-0000-0000174D0000}"/>
    <cellStyle name="Normal 2 14 3 4" xfId="7223" xr:uid="{00000000-0005-0000-0000-0000184D0000}"/>
    <cellStyle name="Normal 2 14 3 4 2" xfId="16547" xr:uid="{00000000-0005-0000-0000-0000194D0000}"/>
    <cellStyle name="Normal 2 14 3 4 3" xfId="25870" xr:uid="{00000000-0005-0000-0000-00001A4D0000}"/>
    <cellStyle name="Normal 2 14 3 5" xfId="9418" xr:uid="{00000000-0005-0000-0000-00001B4D0000}"/>
    <cellStyle name="Normal 2 14 3 5 2" xfId="18742" xr:uid="{00000000-0005-0000-0000-00001C4D0000}"/>
    <cellStyle name="Normal 2 14 3 5 3" xfId="28065" xr:uid="{00000000-0005-0000-0000-00001D4D0000}"/>
    <cellStyle name="Normal 2 14 3 6" xfId="9912" xr:uid="{00000000-0005-0000-0000-00001E4D0000}"/>
    <cellStyle name="Normal 2 14 3 7" xfId="19236" xr:uid="{00000000-0005-0000-0000-00001F4D0000}"/>
    <cellStyle name="Normal 2 14 4" xfId="422" xr:uid="{00000000-0005-0000-0000-0000204D0000}"/>
    <cellStyle name="Normal 2 14 4 2" xfId="910" xr:uid="{00000000-0005-0000-0000-0000214D0000}"/>
    <cellStyle name="Normal 2 14 4 2 2" xfId="6855" xr:uid="{00000000-0005-0000-0000-0000224D0000}"/>
    <cellStyle name="Normal 2 14 4 2 2 2" xfId="16179" xr:uid="{00000000-0005-0000-0000-0000234D0000}"/>
    <cellStyle name="Normal 2 14 4 2 2 3" xfId="25502" xr:uid="{00000000-0005-0000-0000-0000244D0000}"/>
    <cellStyle name="Normal 2 14 4 2 3" xfId="10511" xr:uid="{00000000-0005-0000-0000-0000254D0000}"/>
    <cellStyle name="Normal 2 14 4 2 4" xfId="19835" xr:uid="{00000000-0005-0000-0000-0000264D0000}"/>
    <cellStyle name="Normal 2 14 4 3" xfId="7161" xr:uid="{00000000-0005-0000-0000-0000274D0000}"/>
    <cellStyle name="Normal 2 14 4 3 2" xfId="16485" xr:uid="{00000000-0005-0000-0000-0000284D0000}"/>
    <cellStyle name="Normal 2 14 4 3 3" xfId="25808" xr:uid="{00000000-0005-0000-0000-0000294D0000}"/>
    <cellStyle name="Normal 2 14 4 4" xfId="9533" xr:uid="{00000000-0005-0000-0000-00002A4D0000}"/>
    <cellStyle name="Normal 2 14 4 4 2" xfId="18857" xr:uid="{00000000-0005-0000-0000-00002B4D0000}"/>
    <cellStyle name="Normal 2 14 4 4 3" xfId="28180" xr:uid="{00000000-0005-0000-0000-00002C4D0000}"/>
    <cellStyle name="Normal 2 14 4 5" xfId="10027" xr:uid="{00000000-0005-0000-0000-00002D4D0000}"/>
    <cellStyle name="Normal 2 14 4 6" xfId="19351" xr:uid="{00000000-0005-0000-0000-00002E4D0000}"/>
    <cellStyle name="Normal 2 14 5" xfId="670" xr:uid="{00000000-0005-0000-0000-00002F4D0000}"/>
    <cellStyle name="Normal 2 14 5 2" xfId="7032" xr:uid="{00000000-0005-0000-0000-0000304D0000}"/>
    <cellStyle name="Normal 2 14 5 2 2" xfId="16356" xr:uid="{00000000-0005-0000-0000-0000314D0000}"/>
    <cellStyle name="Normal 2 14 5 2 3" xfId="25679" xr:uid="{00000000-0005-0000-0000-0000324D0000}"/>
    <cellStyle name="Normal 2 14 5 3" xfId="10271" xr:uid="{00000000-0005-0000-0000-0000334D0000}"/>
    <cellStyle name="Normal 2 14 5 4" xfId="19595" xr:uid="{00000000-0005-0000-0000-0000344D0000}"/>
    <cellStyle name="Normal 2 14 6" xfId="7288" xr:uid="{00000000-0005-0000-0000-0000354D0000}"/>
    <cellStyle name="Normal 2 14 6 2" xfId="16612" xr:uid="{00000000-0005-0000-0000-0000364D0000}"/>
    <cellStyle name="Normal 2 14 6 3" xfId="25935" xr:uid="{00000000-0005-0000-0000-0000374D0000}"/>
    <cellStyle name="Normal 2 14 7" xfId="9292" xr:uid="{00000000-0005-0000-0000-0000384D0000}"/>
    <cellStyle name="Normal 2 14 7 2" xfId="18616" xr:uid="{00000000-0005-0000-0000-0000394D0000}"/>
    <cellStyle name="Normal 2 14 7 3" xfId="27939" xr:uid="{00000000-0005-0000-0000-00003A4D0000}"/>
    <cellStyle name="Normal 2 14 8" xfId="9786" xr:uid="{00000000-0005-0000-0000-00003B4D0000}"/>
    <cellStyle name="Normal 2 14 9" xfId="19110"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1" xr:uid="{00000000-0005-0000-0000-0000424D0000}"/>
    <cellStyle name="Normal 2 15 2 2 2 2 2 2" xfId="16055" xr:uid="{00000000-0005-0000-0000-0000434D0000}"/>
    <cellStyle name="Normal 2 15 2 2 2 2 2 3" xfId="25378" xr:uid="{00000000-0005-0000-0000-0000444D0000}"/>
    <cellStyle name="Normal 2 15 2 2 2 2 3" xfId="10693" xr:uid="{00000000-0005-0000-0000-0000454D0000}"/>
    <cellStyle name="Normal 2 15 2 2 2 2 4" xfId="20017" xr:uid="{00000000-0005-0000-0000-0000464D0000}"/>
    <cellStyle name="Normal 2 15 2 2 2 3" xfId="7052" xr:uid="{00000000-0005-0000-0000-0000474D0000}"/>
    <cellStyle name="Normal 2 15 2 2 2 3 2" xfId="16376" xr:uid="{00000000-0005-0000-0000-0000484D0000}"/>
    <cellStyle name="Normal 2 15 2 2 2 3 3" xfId="25699" xr:uid="{00000000-0005-0000-0000-0000494D0000}"/>
    <cellStyle name="Normal 2 15 2 2 2 4" xfId="9715" xr:uid="{00000000-0005-0000-0000-00004A4D0000}"/>
    <cellStyle name="Normal 2 15 2 2 2 4 2" xfId="19039" xr:uid="{00000000-0005-0000-0000-00004B4D0000}"/>
    <cellStyle name="Normal 2 15 2 2 2 4 3" xfId="28362" xr:uid="{00000000-0005-0000-0000-00004C4D0000}"/>
    <cellStyle name="Normal 2 15 2 2 2 5" xfId="10209" xr:uid="{00000000-0005-0000-0000-00004D4D0000}"/>
    <cellStyle name="Normal 2 15 2 2 2 6" xfId="19533" xr:uid="{00000000-0005-0000-0000-00004E4D0000}"/>
    <cellStyle name="Normal 2 15 2 2 3" xfId="852" xr:uid="{00000000-0005-0000-0000-00004F4D0000}"/>
    <cellStyle name="Normal 2 15 2 2 3 2" xfId="7346" xr:uid="{00000000-0005-0000-0000-0000504D0000}"/>
    <cellStyle name="Normal 2 15 2 2 3 2 2" xfId="16670" xr:uid="{00000000-0005-0000-0000-0000514D0000}"/>
    <cellStyle name="Normal 2 15 2 2 3 2 3" xfId="25993" xr:uid="{00000000-0005-0000-0000-0000524D0000}"/>
    <cellStyle name="Normal 2 15 2 2 3 3" xfId="10453" xr:uid="{00000000-0005-0000-0000-0000534D0000}"/>
    <cellStyle name="Normal 2 15 2 2 3 4" xfId="19777" xr:uid="{00000000-0005-0000-0000-0000544D0000}"/>
    <cellStyle name="Normal 2 15 2 2 4" xfId="7189" xr:uid="{00000000-0005-0000-0000-0000554D0000}"/>
    <cellStyle name="Normal 2 15 2 2 4 2" xfId="16513" xr:uid="{00000000-0005-0000-0000-0000564D0000}"/>
    <cellStyle name="Normal 2 15 2 2 4 3" xfId="25836" xr:uid="{00000000-0005-0000-0000-0000574D0000}"/>
    <cellStyle name="Normal 2 15 2 2 5" xfId="9475" xr:uid="{00000000-0005-0000-0000-0000584D0000}"/>
    <cellStyle name="Normal 2 15 2 2 5 2" xfId="18799" xr:uid="{00000000-0005-0000-0000-0000594D0000}"/>
    <cellStyle name="Normal 2 15 2 2 5 3" xfId="28122" xr:uid="{00000000-0005-0000-0000-00005A4D0000}"/>
    <cellStyle name="Normal 2 15 2 2 6" xfId="9969" xr:uid="{00000000-0005-0000-0000-00005B4D0000}"/>
    <cellStyle name="Normal 2 15 2 2 7" xfId="19293" xr:uid="{00000000-0005-0000-0000-00005C4D0000}"/>
    <cellStyle name="Normal 2 15 2 3" xfId="482" xr:uid="{00000000-0005-0000-0000-00005D4D0000}"/>
    <cellStyle name="Normal 2 15 2 3 2" xfId="970" xr:uid="{00000000-0005-0000-0000-00005E4D0000}"/>
    <cellStyle name="Normal 2 15 2 3 2 2" xfId="4563" xr:uid="{00000000-0005-0000-0000-00005F4D0000}"/>
    <cellStyle name="Normal 2 15 2 3 2 2 2" xfId="13887" xr:uid="{00000000-0005-0000-0000-0000604D0000}"/>
    <cellStyle name="Normal 2 15 2 3 2 2 3" xfId="23210" xr:uid="{00000000-0005-0000-0000-0000614D0000}"/>
    <cellStyle name="Normal 2 15 2 3 2 3" xfId="10571" xr:uid="{00000000-0005-0000-0000-0000624D0000}"/>
    <cellStyle name="Normal 2 15 2 3 2 4" xfId="19895" xr:uid="{00000000-0005-0000-0000-0000634D0000}"/>
    <cellStyle name="Normal 2 15 2 3 3" xfId="7121" xr:uid="{00000000-0005-0000-0000-0000644D0000}"/>
    <cellStyle name="Normal 2 15 2 3 3 2" xfId="16445" xr:uid="{00000000-0005-0000-0000-0000654D0000}"/>
    <cellStyle name="Normal 2 15 2 3 3 3" xfId="25768" xr:uid="{00000000-0005-0000-0000-0000664D0000}"/>
    <cellStyle name="Normal 2 15 2 3 4" xfId="9593" xr:uid="{00000000-0005-0000-0000-0000674D0000}"/>
    <cellStyle name="Normal 2 15 2 3 4 2" xfId="18917" xr:uid="{00000000-0005-0000-0000-0000684D0000}"/>
    <cellStyle name="Normal 2 15 2 3 4 3" xfId="28240" xr:uid="{00000000-0005-0000-0000-0000694D0000}"/>
    <cellStyle name="Normal 2 15 2 3 5" xfId="10087" xr:uid="{00000000-0005-0000-0000-00006A4D0000}"/>
    <cellStyle name="Normal 2 15 2 3 6" xfId="19411" xr:uid="{00000000-0005-0000-0000-00006B4D0000}"/>
    <cellStyle name="Normal 2 15 2 4" xfId="730" xr:uid="{00000000-0005-0000-0000-00006C4D0000}"/>
    <cellStyle name="Normal 2 15 2 4 2" xfId="6992" xr:uid="{00000000-0005-0000-0000-00006D4D0000}"/>
    <cellStyle name="Normal 2 15 2 4 2 2" xfId="16316" xr:uid="{00000000-0005-0000-0000-00006E4D0000}"/>
    <cellStyle name="Normal 2 15 2 4 2 3" xfId="25639" xr:uid="{00000000-0005-0000-0000-00006F4D0000}"/>
    <cellStyle name="Normal 2 15 2 4 3" xfId="10331" xr:uid="{00000000-0005-0000-0000-0000704D0000}"/>
    <cellStyle name="Normal 2 15 2 4 4" xfId="19655" xr:uid="{00000000-0005-0000-0000-0000714D0000}"/>
    <cellStyle name="Normal 2 15 2 5" xfId="7254" xr:uid="{00000000-0005-0000-0000-0000724D0000}"/>
    <cellStyle name="Normal 2 15 2 5 2" xfId="16578" xr:uid="{00000000-0005-0000-0000-0000734D0000}"/>
    <cellStyle name="Normal 2 15 2 5 3" xfId="25901" xr:uid="{00000000-0005-0000-0000-0000744D0000}"/>
    <cellStyle name="Normal 2 15 2 6" xfId="9352" xr:uid="{00000000-0005-0000-0000-0000754D0000}"/>
    <cellStyle name="Normal 2 15 2 6 2" xfId="18676" xr:uid="{00000000-0005-0000-0000-0000764D0000}"/>
    <cellStyle name="Normal 2 15 2 6 3" xfId="27999" xr:uid="{00000000-0005-0000-0000-0000774D0000}"/>
    <cellStyle name="Normal 2 15 2 7" xfId="9846" xr:uid="{00000000-0005-0000-0000-0000784D0000}"/>
    <cellStyle name="Normal 2 15 2 8" xfId="19170"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1" xr:uid="{00000000-0005-0000-0000-00007D4D0000}"/>
    <cellStyle name="Normal 2 15 3 2 2 2 2" xfId="16665" xr:uid="{00000000-0005-0000-0000-00007E4D0000}"/>
    <cellStyle name="Normal 2 15 3 2 2 2 3" xfId="25988" xr:uid="{00000000-0005-0000-0000-00007F4D0000}"/>
    <cellStyle name="Normal 2 15 3 2 2 3" xfId="10637" xr:uid="{00000000-0005-0000-0000-0000804D0000}"/>
    <cellStyle name="Normal 2 15 3 2 2 4" xfId="19961" xr:uid="{00000000-0005-0000-0000-0000814D0000}"/>
    <cellStyle name="Normal 2 15 3 2 3" xfId="7090" xr:uid="{00000000-0005-0000-0000-0000824D0000}"/>
    <cellStyle name="Normal 2 15 3 2 3 2" xfId="16414" xr:uid="{00000000-0005-0000-0000-0000834D0000}"/>
    <cellStyle name="Normal 2 15 3 2 3 3" xfId="25737" xr:uid="{00000000-0005-0000-0000-0000844D0000}"/>
    <cellStyle name="Normal 2 15 3 2 4" xfId="9659" xr:uid="{00000000-0005-0000-0000-0000854D0000}"/>
    <cellStyle name="Normal 2 15 3 2 4 2" xfId="18983" xr:uid="{00000000-0005-0000-0000-0000864D0000}"/>
    <cellStyle name="Normal 2 15 3 2 4 3" xfId="28306" xr:uid="{00000000-0005-0000-0000-0000874D0000}"/>
    <cellStyle name="Normal 2 15 3 2 5" xfId="10153" xr:uid="{00000000-0005-0000-0000-0000884D0000}"/>
    <cellStyle name="Normal 2 15 3 2 6" xfId="19477" xr:uid="{00000000-0005-0000-0000-0000894D0000}"/>
    <cellStyle name="Normal 2 15 3 3" xfId="796" xr:uid="{00000000-0005-0000-0000-00008A4D0000}"/>
    <cellStyle name="Normal 2 15 3 3 2" xfId="6945" xr:uid="{00000000-0005-0000-0000-00008B4D0000}"/>
    <cellStyle name="Normal 2 15 3 3 2 2" xfId="16269" xr:uid="{00000000-0005-0000-0000-00008C4D0000}"/>
    <cellStyle name="Normal 2 15 3 3 2 3" xfId="25592" xr:uid="{00000000-0005-0000-0000-00008D4D0000}"/>
    <cellStyle name="Normal 2 15 3 3 3" xfId="10397" xr:uid="{00000000-0005-0000-0000-00008E4D0000}"/>
    <cellStyle name="Normal 2 15 3 3 4" xfId="19721" xr:uid="{00000000-0005-0000-0000-00008F4D0000}"/>
    <cellStyle name="Normal 2 15 3 4" xfId="7222" xr:uid="{00000000-0005-0000-0000-0000904D0000}"/>
    <cellStyle name="Normal 2 15 3 4 2" xfId="16546" xr:uid="{00000000-0005-0000-0000-0000914D0000}"/>
    <cellStyle name="Normal 2 15 3 4 3" xfId="25869" xr:uid="{00000000-0005-0000-0000-0000924D0000}"/>
    <cellStyle name="Normal 2 15 3 5" xfId="9419" xr:uid="{00000000-0005-0000-0000-0000934D0000}"/>
    <cellStyle name="Normal 2 15 3 5 2" xfId="18743" xr:uid="{00000000-0005-0000-0000-0000944D0000}"/>
    <cellStyle name="Normal 2 15 3 5 3" xfId="28066" xr:uid="{00000000-0005-0000-0000-0000954D0000}"/>
    <cellStyle name="Normal 2 15 3 6" xfId="9913" xr:uid="{00000000-0005-0000-0000-0000964D0000}"/>
    <cellStyle name="Normal 2 15 3 7" xfId="19237" xr:uid="{00000000-0005-0000-0000-0000974D0000}"/>
    <cellStyle name="Normal 2 15 4" xfId="423" xr:uid="{00000000-0005-0000-0000-0000984D0000}"/>
    <cellStyle name="Normal 2 15 4 2" xfId="911" xr:uid="{00000000-0005-0000-0000-0000994D0000}"/>
    <cellStyle name="Normal 2 15 4 2 2" xfId="6854" xr:uid="{00000000-0005-0000-0000-00009A4D0000}"/>
    <cellStyle name="Normal 2 15 4 2 2 2" xfId="16178" xr:uid="{00000000-0005-0000-0000-00009B4D0000}"/>
    <cellStyle name="Normal 2 15 4 2 2 3" xfId="25501" xr:uid="{00000000-0005-0000-0000-00009C4D0000}"/>
    <cellStyle name="Normal 2 15 4 2 3" xfId="10512" xr:uid="{00000000-0005-0000-0000-00009D4D0000}"/>
    <cellStyle name="Normal 2 15 4 2 4" xfId="19836" xr:uid="{00000000-0005-0000-0000-00009E4D0000}"/>
    <cellStyle name="Normal 2 15 4 3" xfId="7160" xr:uid="{00000000-0005-0000-0000-00009F4D0000}"/>
    <cellStyle name="Normal 2 15 4 3 2" xfId="16484" xr:uid="{00000000-0005-0000-0000-0000A04D0000}"/>
    <cellStyle name="Normal 2 15 4 3 3" xfId="25807" xr:uid="{00000000-0005-0000-0000-0000A14D0000}"/>
    <cellStyle name="Normal 2 15 4 4" xfId="9534" xr:uid="{00000000-0005-0000-0000-0000A24D0000}"/>
    <cellStyle name="Normal 2 15 4 4 2" xfId="18858" xr:uid="{00000000-0005-0000-0000-0000A34D0000}"/>
    <cellStyle name="Normal 2 15 4 4 3" xfId="28181" xr:uid="{00000000-0005-0000-0000-0000A44D0000}"/>
    <cellStyle name="Normal 2 15 4 5" xfId="10028" xr:uid="{00000000-0005-0000-0000-0000A54D0000}"/>
    <cellStyle name="Normal 2 15 4 6" xfId="19352" xr:uid="{00000000-0005-0000-0000-0000A64D0000}"/>
    <cellStyle name="Normal 2 15 5" xfId="671" xr:uid="{00000000-0005-0000-0000-0000A74D0000}"/>
    <cellStyle name="Normal 2 15 5 2" xfId="4612" xr:uid="{00000000-0005-0000-0000-0000A84D0000}"/>
    <cellStyle name="Normal 2 15 5 2 2" xfId="13936" xr:uid="{00000000-0005-0000-0000-0000A94D0000}"/>
    <cellStyle name="Normal 2 15 5 2 3" xfId="23259" xr:uid="{00000000-0005-0000-0000-0000AA4D0000}"/>
    <cellStyle name="Normal 2 15 5 3" xfId="10272" xr:uid="{00000000-0005-0000-0000-0000AB4D0000}"/>
    <cellStyle name="Normal 2 15 5 4" xfId="19596" xr:uid="{00000000-0005-0000-0000-0000AC4D0000}"/>
    <cellStyle name="Normal 2 15 6" xfId="7287" xr:uid="{00000000-0005-0000-0000-0000AD4D0000}"/>
    <cellStyle name="Normal 2 15 6 2" xfId="16611" xr:uid="{00000000-0005-0000-0000-0000AE4D0000}"/>
    <cellStyle name="Normal 2 15 6 3" xfId="25934" xr:uid="{00000000-0005-0000-0000-0000AF4D0000}"/>
    <cellStyle name="Normal 2 15 7" xfId="9293" xr:uid="{00000000-0005-0000-0000-0000B04D0000}"/>
    <cellStyle name="Normal 2 15 7 2" xfId="18617" xr:uid="{00000000-0005-0000-0000-0000B14D0000}"/>
    <cellStyle name="Normal 2 15 7 3" xfId="27940" xr:uid="{00000000-0005-0000-0000-0000B24D0000}"/>
    <cellStyle name="Normal 2 15 8" xfId="9787" xr:uid="{00000000-0005-0000-0000-0000B34D0000}"/>
    <cellStyle name="Normal 2 15 9" xfId="19111"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0" xr:uid="{00000000-0005-0000-0000-0000BA4D0000}"/>
    <cellStyle name="Normal 2 16 2 2 2 2 2 2" xfId="16054" xr:uid="{00000000-0005-0000-0000-0000BB4D0000}"/>
    <cellStyle name="Normal 2 16 2 2 2 2 2 3" xfId="25377" xr:uid="{00000000-0005-0000-0000-0000BC4D0000}"/>
    <cellStyle name="Normal 2 16 2 2 2 2 3" xfId="10694" xr:uid="{00000000-0005-0000-0000-0000BD4D0000}"/>
    <cellStyle name="Normal 2 16 2 2 2 2 4" xfId="20018" xr:uid="{00000000-0005-0000-0000-0000BE4D0000}"/>
    <cellStyle name="Normal 2 16 2 2 2 3" xfId="7051" xr:uid="{00000000-0005-0000-0000-0000BF4D0000}"/>
    <cellStyle name="Normal 2 16 2 2 2 3 2" xfId="16375" xr:uid="{00000000-0005-0000-0000-0000C04D0000}"/>
    <cellStyle name="Normal 2 16 2 2 2 3 3" xfId="25698" xr:uid="{00000000-0005-0000-0000-0000C14D0000}"/>
    <cellStyle name="Normal 2 16 2 2 2 4" xfId="9716" xr:uid="{00000000-0005-0000-0000-0000C24D0000}"/>
    <cellStyle name="Normal 2 16 2 2 2 4 2" xfId="19040" xr:uid="{00000000-0005-0000-0000-0000C34D0000}"/>
    <cellStyle name="Normal 2 16 2 2 2 4 3" xfId="28363" xr:uid="{00000000-0005-0000-0000-0000C44D0000}"/>
    <cellStyle name="Normal 2 16 2 2 2 5" xfId="10210" xr:uid="{00000000-0005-0000-0000-0000C54D0000}"/>
    <cellStyle name="Normal 2 16 2 2 2 6" xfId="19534" xr:uid="{00000000-0005-0000-0000-0000C64D0000}"/>
    <cellStyle name="Normal 2 16 2 2 3" xfId="853" xr:uid="{00000000-0005-0000-0000-0000C74D0000}"/>
    <cellStyle name="Normal 2 16 2 2 3 2" xfId="6896" xr:uid="{00000000-0005-0000-0000-0000C84D0000}"/>
    <cellStyle name="Normal 2 16 2 2 3 2 2" xfId="16220" xr:uid="{00000000-0005-0000-0000-0000C94D0000}"/>
    <cellStyle name="Normal 2 16 2 2 3 2 3" xfId="25543" xr:uid="{00000000-0005-0000-0000-0000CA4D0000}"/>
    <cellStyle name="Normal 2 16 2 2 3 3" xfId="10454" xr:uid="{00000000-0005-0000-0000-0000CB4D0000}"/>
    <cellStyle name="Normal 2 16 2 2 3 4" xfId="19778" xr:uid="{00000000-0005-0000-0000-0000CC4D0000}"/>
    <cellStyle name="Normal 2 16 2 2 4" xfId="7188" xr:uid="{00000000-0005-0000-0000-0000CD4D0000}"/>
    <cellStyle name="Normal 2 16 2 2 4 2" xfId="16512" xr:uid="{00000000-0005-0000-0000-0000CE4D0000}"/>
    <cellStyle name="Normal 2 16 2 2 4 3" xfId="25835" xr:uid="{00000000-0005-0000-0000-0000CF4D0000}"/>
    <cellStyle name="Normal 2 16 2 2 5" xfId="9476" xr:uid="{00000000-0005-0000-0000-0000D04D0000}"/>
    <cellStyle name="Normal 2 16 2 2 5 2" xfId="18800" xr:uid="{00000000-0005-0000-0000-0000D14D0000}"/>
    <cellStyle name="Normal 2 16 2 2 5 3" xfId="28123" xr:uid="{00000000-0005-0000-0000-0000D24D0000}"/>
    <cellStyle name="Normal 2 16 2 2 6" xfId="9970" xr:uid="{00000000-0005-0000-0000-0000D34D0000}"/>
    <cellStyle name="Normal 2 16 2 2 7" xfId="19294" xr:uid="{00000000-0005-0000-0000-0000D44D0000}"/>
    <cellStyle name="Normal 2 16 2 3" xfId="483" xr:uid="{00000000-0005-0000-0000-0000D54D0000}"/>
    <cellStyle name="Normal 2 16 2 3 2" xfId="971" xr:uid="{00000000-0005-0000-0000-0000D64D0000}"/>
    <cellStyle name="Normal 2 16 2 3 2 2" xfId="6814" xr:uid="{00000000-0005-0000-0000-0000D74D0000}"/>
    <cellStyle name="Normal 2 16 2 3 2 2 2" xfId="16138" xr:uid="{00000000-0005-0000-0000-0000D84D0000}"/>
    <cellStyle name="Normal 2 16 2 3 2 2 3" xfId="25461" xr:uid="{00000000-0005-0000-0000-0000D94D0000}"/>
    <cellStyle name="Normal 2 16 2 3 2 3" xfId="10572" xr:uid="{00000000-0005-0000-0000-0000DA4D0000}"/>
    <cellStyle name="Normal 2 16 2 3 2 4" xfId="19896" xr:uid="{00000000-0005-0000-0000-0000DB4D0000}"/>
    <cellStyle name="Normal 2 16 2 3 3" xfId="7124" xr:uid="{00000000-0005-0000-0000-0000DC4D0000}"/>
    <cellStyle name="Normal 2 16 2 3 3 2" xfId="16448" xr:uid="{00000000-0005-0000-0000-0000DD4D0000}"/>
    <cellStyle name="Normal 2 16 2 3 3 3" xfId="25771" xr:uid="{00000000-0005-0000-0000-0000DE4D0000}"/>
    <cellStyle name="Normal 2 16 2 3 4" xfId="9594" xr:uid="{00000000-0005-0000-0000-0000DF4D0000}"/>
    <cellStyle name="Normal 2 16 2 3 4 2" xfId="18918" xr:uid="{00000000-0005-0000-0000-0000E04D0000}"/>
    <cellStyle name="Normal 2 16 2 3 4 3" xfId="28241" xr:uid="{00000000-0005-0000-0000-0000E14D0000}"/>
    <cellStyle name="Normal 2 16 2 3 5" xfId="10088" xr:uid="{00000000-0005-0000-0000-0000E24D0000}"/>
    <cellStyle name="Normal 2 16 2 3 6" xfId="19412" xr:uid="{00000000-0005-0000-0000-0000E34D0000}"/>
    <cellStyle name="Normal 2 16 2 4" xfId="731" xr:uid="{00000000-0005-0000-0000-0000E44D0000}"/>
    <cellStyle name="Normal 2 16 2 4 2" xfId="4626" xr:uid="{00000000-0005-0000-0000-0000E54D0000}"/>
    <cellStyle name="Normal 2 16 2 4 2 2" xfId="13950" xr:uid="{00000000-0005-0000-0000-0000E64D0000}"/>
    <cellStyle name="Normal 2 16 2 4 2 3" xfId="23273" xr:uid="{00000000-0005-0000-0000-0000E74D0000}"/>
    <cellStyle name="Normal 2 16 2 4 3" xfId="10332" xr:uid="{00000000-0005-0000-0000-0000E84D0000}"/>
    <cellStyle name="Normal 2 16 2 4 4" xfId="19656" xr:uid="{00000000-0005-0000-0000-0000E94D0000}"/>
    <cellStyle name="Normal 2 16 2 5" xfId="7253" xr:uid="{00000000-0005-0000-0000-0000EA4D0000}"/>
    <cellStyle name="Normal 2 16 2 5 2" xfId="16577" xr:uid="{00000000-0005-0000-0000-0000EB4D0000}"/>
    <cellStyle name="Normal 2 16 2 5 3" xfId="25900" xr:uid="{00000000-0005-0000-0000-0000EC4D0000}"/>
    <cellStyle name="Normal 2 16 2 6" xfId="9353" xr:uid="{00000000-0005-0000-0000-0000ED4D0000}"/>
    <cellStyle name="Normal 2 16 2 6 2" xfId="18677" xr:uid="{00000000-0005-0000-0000-0000EE4D0000}"/>
    <cellStyle name="Normal 2 16 2 6 3" xfId="28000" xr:uid="{00000000-0005-0000-0000-0000EF4D0000}"/>
    <cellStyle name="Normal 2 16 2 7" xfId="9847" xr:uid="{00000000-0005-0000-0000-0000F04D0000}"/>
    <cellStyle name="Normal 2 16 2 8" xfId="19171"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2" xr:uid="{00000000-0005-0000-0000-0000F54D0000}"/>
    <cellStyle name="Normal 2 16 3 2 2 2 2" xfId="16096" xr:uid="{00000000-0005-0000-0000-0000F64D0000}"/>
    <cellStyle name="Normal 2 16 3 2 2 2 3" xfId="25419" xr:uid="{00000000-0005-0000-0000-0000F74D0000}"/>
    <cellStyle name="Normal 2 16 3 2 2 3" xfId="10638" xr:uid="{00000000-0005-0000-0000-0000F84D0000}"/>
    <cellStyle name="Normal 2 16 3 2 2 4" xfId="19962" xr:uid="{00000000-0005-0000-0000-0000F94D0000}"/>
    <cellStyle name="Normal 2 16 3 2 3" xfId="7089" xr:uid="{00000000-0005-0000-0000-0000FA4D0000}"/>
    <cellStyle name="Normal 2 16 3 2 3 2" xfId="16413" xr:uid="{00000000-0005-0000-0000-0000FB4D0000}"/>
    <cellStyle name="Normal 2 16 3 2 3 3" xfId="25736" xr:uid="{00000000-0005-0000-0000-0000FC4D0000}"/>
    <cellStyle name="Normal 2 16 3 2 4" xfId="9660" xr:uid="{00000000-0005-0000-0000-0000FD4D0000}"/>
    <cellStyle name="Normal 2 16 3 2 4 2" xfId="18984" xr:uid="{00000000-0005-0000-0000-0000FE4D0000}"/>
    <cellStyle name="Normal 2 16 3 2 4 3" xfId="28307" xr:uid="{00000000-0005-0000-0000-0000FF4D0000}"/>
    <cellStyle name="Normal 2 16 3 2 5" xfId="10154" xr:uid="{00000000-0005-0000-0000-0000004E0000}"/>
    <cellStyle name="Normal 2 16 3 2 6" xfId="19478" xr:uid="{00000000-0005-0000-0000-0000014E0000}"/>
    <cellStyle name="Normal 2 16 3 3" xfId="797" xr:uid="{00000000-0005-0000-0000-0000024E0000}"/>
    <cellStyle name="Normal 2 16 3 3 2" xfId="6946" xr:uid="{00000000-0005-0000-0000-0000034E0000}"/>
    <cellStyle name="Normal 2 16 3 3 2 2" xfId="16270" xr:uid="{00000000-0005-0000-0000-0000044E0000}"/>
    <cellStyle name="Normal 2 16 3 3 2 3" xfId="25593" xr:uid="{00000000-0005-0000-0000-0000054E0000}"/>
    <cellStyle name="Normal 2 16 3 3 3" xfId="10398" xr:uid="{00000000-0005-0000-0000-0000064E0000}"/>
    <cellStyle name="Normal 2 16 3 3 4" xfId="19722" xr:uid="{00000000-0005-0000-0000-0000074E0000}"/>
    <cellStyle name="Normal 2 16 3 4" xfId="7221" xr:uid="{00000000-0005-0000-0000-0000084E0000}"/>
    <cellStyle name="Normal 2 16 3 4 2" xfId="16545" xr:uid="{00000000-0005-0000-0000-0000094E0000}"/>
    <cellStyle name="Normal 2 16 3 4 3" xfId="25868" xr:uid="{00000000-0005-0000-0000-00000A4E0000}"/>
    <cellStyle name="Normal 2 16 3 5" xfId="9420" xr:uid="{00000000-0005-0000-0000-00000B4E0000}"/>
    <cellStyle name="Normal 2 16 3 5 2" xfId="18744" xr:uid="{00000000-0005-0000-0000-00000C4E0000}"/>
    <cellStyle name="Normal 2 16 3 5 3" xfId="28067" xr:uid="{00000000-0005-0000-0000-00000D4E0000}"/>
    <cellStyle name="Normal 2 16 3 6" xfId="9914" xr:uid="{00000000-0005-0000-0000-00000E4E0000}"/>
    <cellStyle name="Normal 2 16 3 7" xfId="19238" xr:uid="{00000000-0005-0000-0000-00000F4E0000}"/>
    <cellStyle name="Normal 2 16 4" xfId="424" xr:uid="{00000000-0005-0000-0000-0000104E0000}"/>
    <cellStyle name="Normal 2 16 4 2" xfId="912" xr:uid="{00000000-0005-0000-0000-0000114E0000}"/>
    <cellStyle name="Normal 2 16 4 2 2" xfId="6853" xr:uid="{00000000-0005-0000-0000-0000124E0000}"/>
    <cellStyle name="Normal 2 16 4 2 2 2" xfId="16177" xr:uid="{00000000-0005-0000-0000-0000134E0000}"/>
    <cellStyle name="Normal 2 16 4 2 2 3" xfId="25500" xr:uid="{00000000-0005-0000-0000-0000144E0000}"/>
    <cellStyle name="Normal 2 16 4 2 3" xfId="10513" xr:uid="{00000000-0005-0000-0000-0000154E0000}"/>
    <cellStyle name="Normal 2 16 4 2 4" xfId="19837" xr:uid="{00000000-0005-0000-0000-0000164E0000}"/>
    <cellStyle name="Normal 2 16 4 3" xfId="7159" xr:uid="{00000000-0005-0000-0000-0000174E0000}"/>
    <cellStyle name="Normal 2 16 4 3 2" xfId="16483" xr:uid="{00000000-0005-0000-0000-0000184E0000}"/>
    <cellStyle name="Normal 2 16 4 3 3" xfId="25806" xr:uid="{00000000-0005-0000-0000-0000194E0000}"/>
    <cellStyle name="Normal 2 16 4 4" xfId="9535" xr:uid="{00000000-0005-0000-0000-00001A4E0000}"/>
    <cellStyle name="Normal 2 16 4 4 2" xfId="18859" xr:uid="{00000000-0005-0000-0000-00001B4E0000}"/>
    <cellStyle name="Normal 2 16 4 4 3" xfId="28182" xr:uid="{00000000-0005-0000-0000-00001C4E0000}"/>
    <cellStyle name="Normal 2 16 4 5" xfId="10029" xr:uid="{00000000-0005-0000-0000-00001D4E0000}"/>
    <cellStyle name="Normal 2 16 4 6" xfId="19353" xr:uid="{00000000-0005-0000-0000-00001E4E0000}"/>
    <cellStyle name="Normal 2 16 5" xfId="672" xr:uid="{00000000-0005-0000-0000-00001F4E0000}"/>
    <cellStyle name="Normal 2 16 5 2" xfId="5983" xr:uid="{00000000-0005-0000-0000-0000204E0000}"/>
    <cellStyle name="Normal 2 16 5 2 2" xfId="15307" xr:uid="{00000000-0005-0000-0000-0000214E0000}"/>
    <cellStyle name="Normal 2 16 5 2 3" xfId="24630" xr:uid="{00000000-0005-0000-0000-0000224E0000}"/>
    <cellStyle name="Normal 2 16 5 3" xfId="10273" xr:uid="{00000000-0005-0000-0000-0000234E0000}"/>
    <cellStyle name="Normal 2 16 5 4" xfId="19597" xr:uid="{00000000-0005-0000-0000-0000244E0000}"/>
    <cellStyle name="Normal 2 16 6" xfId="7286" xr:uid="{00000000-0005-0000-0000-0000254E0000}"/>
    <cellStyle name="Normal 2 16 6 2" xfId="16610" xr:uid="{00000000-0005-0000-0000-0000264E0000}"/>
    <cellStyle name="Normal 2 16 6 3" xfId="25933" xr:uid="{00000000-0005-0000-0000-0000274E0000}"/>
    <cellStyle name="Normal 2 16 7" xfId="9294" xr:uid="{00000000-0005-0000-0000-0000284E0000}"/>
    <cellStyle name="Normal 2 16 7 2" xfId="18618" xr:uid="{00000000-0005-0000-0000-0000294E0000}"/>
    <cellStyle name="Normal 2 16 7 3" xfId="27941" xr:uid="{00000000-0005-0000-0000-00002A4E0000}"/>
    <cellStyle name="Normal 2 16 8" xfId="9788" xr:uid="{00000000-0005-0000-0000-00002B4E0000}"/>
    <cellStyle name="Normal 2 16 9" xfId="19112"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89" xr:uid="{00000000-0005-0000-0000-0000324E0000}"/>
    <cellStyle name="Normal 2 19 2 2 2 2" xfId="14813" xr:uid="{00000000-0005-0000-0000-0000334E0000}"/>
    <cellStyle name="Normal 2 19 2 2 2 3" xfId="24136" xr:uid="{00000000-0005-0000-0000-0000344E0000}"/>
    <cellStyle name="Normal 2 19 2 2 3" xfId="10601" xr:uid="{00000000-0005-0000-0000-0000354E0000}"/>
    <cellStyle name="Normal 2 19 2 2 4" xfId="19925" xr:uid="{00000000-0005-0000-0000-0000364E0000}"/>
    <cellStyle name="Normal 2 19 2 3" xfId="7112" xr:uid="{00000000-0005-0000-0000-0000374E0000}"/>
    <cellStyle name="Normal 2 19 2 3 2" xfId="16436" xr:uid="{00000000-0005-0000-0000-0000384E0000}"/>
    <cellStyle name="Normal 2 19 2 3 3" xfId="25759" xr:uid="{00000000-0005-0000-0000-0000394E0000}"/>
    <cellStyle name="Normal 2 19 2 4" xfId="9623" xr:uid="{00000000-0005-0000-0000-00003A4E0000}"/>
    <cellStyle name="Normal 2 19 2 4 2" xfId="18947" xr:uid="{00000000-0005-0000-0000-00003B4E0000}"/>
    <cellStyle name="Normal 2 19 2 4 3" xfId="28270" xr:uid="{00000000-0005-0000-0000-00003C4E0000}"/>
    <cellStyle name="Normal 2 19 2 5" xfId="10117" xr:uid="{00000000-0005-0000-0000-00003D4E0000}"/>
    <cellStyle name="Normal 2 19 2 6" xfId="19441" xr:uid="{00000000-0005-0000-0000-00003E4E0000}"/>
    <cellStyle name="Normal 2 19 3" xfId="760" xr:uid="{00000000-0005-0000-0000-00003F4E0000}"/>
    <cellStyle name="Normal 2 19 3 2" xfId="6971" xr:uid="{00000000-0005-0000-0000-0000404E0000}"/>
    <cellStyle name="Normal 2 19 3 2 2" xfId="16295" xr:uid="{00000000-0005-0000-0000-0000414E0000}"/>
    <cellStyle name="Normal 2 19 3 2 3" xfId="25618" xr:uid="{00000000-0005-0000-0000-0000424E0000}"/>
    <cellStyle name="Normal 2 19 3 3" xfId="10361" xr:uid="{00000000-0005-0000-0000-0000434E0000}"/>
    <cellStyle name="Normal 2 19 3 4" xfId="19685" xr:uid="{00000000-0005-0000-0000-0000444E0000}"/>
    <cellStyle name="Normal 2 19 4" xfId="7243" xr:uid="{00000000-0005-0000-0000-0000454E0000}"/>
    <cellStyle name="Normal 2 19 4 2" xfId="16567" xr:uid="{00000000-0005-0000-0000-0000464E0000}"/>
    <cellStyle name="Normal 2 19 4 3" xfId="25890" xr:uid="{00000000-0005-0000-0000-0000474E0000}"/>
    <cellStyle name="Normal 2 19 5" xfId="9382" xr:uid="{00000000-0005-0000-0000-0000484E0000}"/>
    <cellStyle name="Normal 2 19 5 2" xfId="18706" xr:uid="{00000000-0005-0000-0000-0000494E0000}"/>
    <cellStyle name="Normal 2 19 5 3" xfId="28029" xr:uid="{00000000-0005-0000-0000-00004A4E0000}"/>
    <cellStyle name="Normal 2 19 6" xfId="9876" xr:uid="{00000000-0005-0000-0000-00004B4E0000}"/>
    <cellStyle name="Normal 2 19 7" xfId="19200" xr:uid="{00000000-0005-0000-0000-00004C4E0000}"/>
    <cellStyle name="Normal 2 19 8" xfId="28546"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29" xr:uid="{00000000-0005-0000-0000-0000594E0000}"/>
    <cellStyle name="Normal 2 2 16 2 2 2 2 2" xfId="16053" xr:uid="{00000000-0005-0000-0000-00005A4E0000}"/>
    <cellStyle name="Normal 2 2 16 2 2 2 2 3" xfId="25376" xr:uid="{00000000-0005-0000-0000-00005B4E0000}"/>
    <cellStyle name="Normal 2 2 16 2 2 2 3" xfId="10695" xr:uid="{00000000-0005-0000-0000-00005C4E0000}"/>
    <cellStyle name="Normal 2 2 16 2 2 2 4" xfId="20019" xr:uid="{00000000-0005-0000-0000-00005D4E0000}"/>
    <cellStyle name="Normal 2 2 16 2 2 3" xfId="7050" xr:uid="{00000000-0005-0000-0000-00005E4E0000}"/>
    <cellStyle name="Normal 2 2 16 2 2 3 2" xfId="16374" xr:uid="{00000000-0005-0000-0000-00005F4E0000}"/>
    <cellStyle name="Normal 2 2 16 2 2 3 3" xfId="25697" xr:uid="{00000000-0005-0000-0000-0000604E0000}"/>
    <cellStyle name="Normal 2 2 16 2 2 4" xfId="9717" xr:uid="{00000000-0005-0000-0000-0000614E0000}"/>
    <cellStyle name="Normal 2 2 16 2 2 4 2" xfId="19041" xr:uid="{00000000-0005-0000-0000-0000624E0000}"/>
    <cellStyle name="Normal 2 2 16 2 2 4 3" xfId="28364" xr:uid="{00000000-0005-0000-0000-0000634E0000}"/>
    <cellStyle name="Normal 2 2 16 2 2 5" xfId="10211" xr:uid="{00000000-0005-0000-0000-0000644E0000}"/>
    <cellStyle name="Normal 2 2 16 2 2 6" xfId="19535" xr:uid="{00000000-0005-0000-0000-0000654E0000}"/>
    <cellStyle name="Normal 2 2 16 2 3" xfId="854" xr:uid="{00000000-0005-0000-0000-0000664E0000}"/>
    <cellStyle name="Normal 2 2 16 2 3 2" xfId="6908" xr:uid="{00000000-0005-0000-0000-0000674E0000}"/>
    <cellStyle name="Normal 2 2 16 2 3 2 2" xfId="16232" xr:uid="{00000000-0005-0000-0000-0000684E0000}"/>
    <cellStyle name="Normal 2 2 16 2 3 2 3" xfId="25555" xr:uid="{00000000-0005-0000-0000-0000694E0000}"/>
    <cellStyle name="Normal 2 2 16 2 3 3" xfId="10455" xr:uid="{00000000-0005-0000-0000-00006A4E0000}"/>
    <cellStyle name="Normal 2 2 16 2 3 4" xfId="19779" xr:uid="{00000000-0005-0000-0000-00006B4E0000}"/>
    <cellStyle name="Normal 2 2 16 2 4" xfId="7187" xr:uid="{00000000-0005-0000-0000-00006C4E0000}"/>
    <cellStyle name="Normal 2 2 16 2 4 2" xfId="16511" xr:uid="{00000000-0005-0000-0000-00006D4E0000}"/>
    <cellStyle name="Normal 2 2 16 2 4 3" xfId="25834" xr:uid="{00000000-0005-0000-0000-00006E4E0000}"/>
    <cellStyle name="Normal 2 2 16 2 5" xfId="9477" xr:uid="{00000000-0005-0000-0000-00006F4E0000}"/>
    <cellStyle name="Normal 2 2 16 2 5 2" xfId="18801" xr:uid="{00000000-0005-0000-0000-0000704E0000}"/>
    <cellStyle name="Normal 2 2 16 2 5 3" xfId="28124" xr:uid="{00000000-0005-0000-0000-0000714E0000}"/>
    <cellStyle name="Normal 2 2 16 2 6" xfId="9971" xr:uid="{00000000-0005-0000-0000-0000724E0000}"/>
    <cellStyle name="Normal 2 2 16 2 7" xfId="19295" xr:uid="{00000000-0005-0000-0000-0000734E0000}"/>
    <cellStyle name="Normal 2 2 16 3" xfId="484" xr:uid="{00000000-0005-0000-0000-0000744E0000}"/>
    <cellStyle name="Normal 2 2 16 3 2" xfId="972" xr:uid="{00000000-0005-0000-0000-0000754E0000}"/>
    <cellStyle name="Normal 2 2 16 3 2 2" xfId="5483" xr:uid="{00000000-0005-0000-0000-0000764E0000}"/>
    <cellStyle name="Normal 2 2 16 3 2 2 2" xfId="14807" xr:uid="{00000000-0005-0000-0000-0000774E0000}"/>
    <cellStyle name="Normal 2 2 16 3 2 2 3" xfId="24130" xr:uid="{00000000-0005-0000-0000-0000784E0000}"/>
    <cellStyle name="Normal 2 2 16 3 2 3" xfId="10573" xr:uid="{00000000-0005-0000-0000-0000794E0000}"/>
    <cellStyle name="Normal 2 2 16 3 2 4" xfId="19897" xr:uid="{00000000-0005-0000-0000-00007A4E0000}"/>
    <cellStyle name="Normal 2 2 16 3 3" xfId="7123" xr:uid="{00000000-0005-0000-0000-00007B4E0000}"/>
    <cellStyle name="Normal 2 2 16 3 3 2" xfId="16447" xr:uid="{00000000-0005-0000-0000-00007C4E0000}"/>
    <cellStyle name="Normal 2 2 16 3 3 3" xfId="25770" xr:uid="{00000000-0005-0000-0000-00007D4E0000}"/>
    <cellStyle name="Normal 2 2 16 3 4" xfId="9595" xr:uid="{00000000-0005-0000-0000-00007E4E0000}"/>
    <cellStyle name="Normal 2 2 16 3 4 2" xfId="18919" xr:uid="{00000000-0005-0000-0000-00007F4E0000}"/>
    <cellStyle name="Normal 2 2 16 3 4 3" xfId="28242" xr:uid="{00000000-0005-0000-0000-0000804E0000}"/>
    <cellStyle name="Normal 2 2 16 3 5" xfId="10089" xr:uid="{00000000-0005-0000-0000-0000814E0000}"/>
    <cellStyle name="Normal 2 2 16 3 6" xfId="19413" xr:uid="{00000000-0005-0000-0000-0000824E0000}"/>
    <cellStyle name="Normal 2 2 16 4" xfId="732" xr:uid="{00000000-0005-0000-0000-0000834E0000}"/>
    <cellStyle name="Normal 2 2 16 4 2" xfId="5362" xr:uid="{00000000-0005-0000-0000-0000844E0000}"/>
    <cellStyle name="Normal 2 2 16 4 2 2" xfId="14686" xr:uid="{00000000-0005-0000-0000-0000854E0000}"/>
    <cellStyle name="Normal 2 2 16 4 2 3" xfId="24009" xr:uid="{00000000-0005-0000-0000-0000864E0000}"/>
    <cellStyle name="Normal 2 2 16 4 3" xfId="10333" xr:uid="{00000000-0005-0000-0000-0000874E0000}"/>
    <cellStyle name="Normal 2 2 16 4 4" xfId="19657" xr:uid="{00000000-0005-0000-0000-0000884E0000}"/>
    <cellStyle name="Normal 2 2 16 5" xfId="7252" xr:uid="{00000000-0005-0000-0000-0000894E0000}"/>
    <cellStyle name="Normal 2 2 16 5 2" xfId="16576" xr:uid="{00000000-0005-0000-0000-00008A4E0000}"/>
    <cellStyle name="Normal 2 2 16 5 3" xfId="25899" xr:uid="{00000000-0005-0000-0000-00008B4E0000}"/>
    <cellStyle name="Normal 2 2 16 6" xfId="9354" xr:uid="{00000000-0005-0000-0000-00008C4E0000}"/>
    <cellStyle name="Normal 2 2 16 6 2" xfId="18678" xr:uid="{00000000-0005-0000-0000-00008D4E0000}"/>
    <cellStyle name="Normal 2 2 16 6 3" xfId="28001" xr:uid="{00000000-0005-0000-0000-00008E4E0000}"/>
    <cellStyle name="Normal 2 2 16 7" xfId="9848" xr:uid="{00000000-0005-0000-0000-00008F4E0000}"/>
    <cellStyle name="Normal 2 2 16 8" xfId="19172"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5" xr:uid="{00000000-0005-0000-0000-0000944E0000}"/>
    <cellStyle name="Normal 2 2 18 2 2 2" xfId="16669" xr:uid="{00000000-0005-0000-0000-0000954E0000}"/>
    <cellStyle name="Normal 2 2 18 2 2 3" xfId="25992" xr:uid="{00000000-0005-0000-0000-0000964E0000}"/>
    <cellStyle name="Normal 2 2 18 2 3" xfId="10514" xr:uid="{00000000-0005-0000-0000-0000974E0000}"/>
    <cellStyle name="Normal 2 2 18 2 4" xfId="19838" xr:uid="{00000000-0005-0000-0000-0000984E0000}"/>
    <cellStyle name="Normal 2 2 18 3" xfId="7158" xr:uid="{00000000-0005-0000-0000-0000994E0000}"/>
    <cellStyle name="Normal 2 2 18 3 2" xfId="16482" xr:uid="{00000000-0005-0000-0000-00009A4E0000}"/>
    <cellStyle name="Normal 2 2 18 3 3" xfId="25805" xr:uid="{00000000-0005-0000-0000-00009B4E0000}"/>
    <cellStyle name="Normal 2 2 18 4" xfId="9536" xr:uid="{00000000-0005-0000-0000-00009C4E0000}"/>
    <cellStyle name="Normal 2 2 18 4 2" xfId="18860" xr:uid="{00000000-0005-0000-0000-00009D4E0000}"/>
    <cellStyle name="Normal 2 2 18 4 3" xfId="28183" xr:uid="{00000000-0005-0000-0000-00009E4E0000}"/>
    <cellStyle name="Normal 2 2 18 5" xfId="10030" xr:uid="{00000000-0005-0000-0000-00009F4E0000}"/>
    <cellStyle name="Normal 2 2 18 6" xfId="19354" xr:uid="{00000000-0005-0000-0000-0000A04E0000}"/>
    <cellStyle name="Normal 2 2 19" xfId="673" xr:uid="{00000000-0005-0000-0000-0000A14E0000}"/>
    <cellStyle name="Normal 2 2 19 2" xfId="4629" xr:uid="{00000000-0005-0000-0000-0000A24E0000}"/>
    <cellStyle name="Normal 2 2 19 2 2" xfId="13953" xr:uid="{00000000-0005-0000-0000-0000A34E0000}"/>
    <cellStyle name="Normal 2 2 19 2 3" xfId="23276" xr:uid="{00000000-0005-0000-0000-0000A44E0000}"/>
    <cellStyle name="Normal 2 2 19 3" xfId="10274" xr:uid="{00000000-0005-0000-0000-0000A54E0000}"/>
    <cellStyle name="Normal 2 2 19 4" xfId="19598"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7" xr:uid="{00000000-0005-0000-0000-0000B04E0000}"/>
    <cellStyle name="Normal 2 2 2 15 2 2 2 2" xfId="16111" xr:uid="{00000000-0005-0000-0000-0000B14E0000}"/>
    <cellStyle name="Normal 2 2 2 15 2 2 2 3" xfId="25434" xr:uid="{00000000-0005-0000-0000-0000B24E0000}"/>
    <cellStyle name="Normal 2 2 2 15 2 2 3" xfId="10615" xr:uid="{00000000-0005-0000-0000-0000B34E0000}"/>
    <cellStyle name="Normal 2 2 2 15 2 2 4" xfId="19939" xr:uid="{00000000-0005-0000-0000-0000B44E0000}"/>
    <cellStyle name="Normal 2 2 2 15 2 3" xfId="7107" xr:uid="{00000000-0005-0000-0000-0000B54E0000}"/>
    <cellStyle name="Normal 2 2 2 15 2 3 2" xfId="16431" xr:uid="{00000000-0005-0000-0000-0000B64E0000}"/>
    <cellStyle name="Normal 2 2 2 15 2 3 3" xfId="25754" xr:uid="{00000000-0005-0000-0000-0000B74E0000}"/>
    <cellStyle name="Normal 2 2 2 15 2 4" xfId="9637" xr:uid="{00000000-0005-0000-0000-0000B84E0000}"/>
    <cellStyle name="Normal 2 2 2 15 2 4 2" xfId="18961" xr:uid="{00000000-0005-0000-0000-0000B94E0000}"/>
    <cellStyle name="Normal 2 2 2 15 2 4 3" xfId="28284" xr:uid="{00000000-0005-0000-0000-0000BA4E0000}"/>
    <cellStyle name="Normal 2 2 2 15 2 5" xfId="10131" xr:uid="{00000000-0005-0000-0000-0000BB4E0000}"/>
    <cellStyle name="Normal 2 2 2 15 2 6" xfId="19455" xr:uid="{00000000-0005-0000-0000-0000BC4E0000}"/>
    <cellStyle name="Normal 2 2 2 15 3" xfId="774" xr:uid="{00000000-0005-0000-0000-0000BD4E0000}"/>
    <cellStyle name="Normal 2 2 2 15 3 2" xfId="4677" xr:uid="{00000000-0005-0000-0000-0000BE4E0000}"/>
    <cellStyle name="Normal 2 2 2 15 3 2 2" xfId="14001" xr:uid="{00000000-0005-0000-0000-0000BF4E0000}"/>
    <cellStyle name="Normal 2 2 2 15 3 2 3" xfId="23324" xr:uid="{00000000-0005-0000-0000-0000C04E0000}"/>
    <cellStyle name="Normal 2 2 2 15 3 3" xfId="10375" xr:uid="{00000000-0005-0000-0000-0000C14E0000}"/>
    <cellStyle name="Normal 2 2 2 15 3 4" xfId="19699" xr:uid="{00000000-0005-0000-0000-0000C24E0000}"/>
    <cellStyle name="Normal 2 2 2 15 4" xfId="7242" xr:uid="{00000000-0005-0000-0000-0000C34E0000}"/>
    <cellStyle name="Normal 2 2 2 15 4 2" xfId="16566" xr:uid="{00000000-0005-0000-0000-0000C44E0000}"/>
    <cellStyle name="Normal 2 2 2 15 4 3" xfId="25889" xr:uid="{00000000-0005-0000-0000-0000C54E0000}"/>
    <cellStyle name="Normal 2 2 2 15 5" xfId="9396" xr:uid="{00000000-0005-0000-0000-0000C64E0000}"/>
    <cellStyle name="Normal 2 2 2 15 5 2" xfId="18720" xr:uid="{00000000-0005-0000-0000-0000C74E0000}"/>
    <cellStyle name="Normal 2 2 2 15 5 3" xfId="28043" xr:uid="{00000000-0005-0000-0000-0000C84E0000}"/>
    <cellStyle name="Normal 2 2 2 15 6" xfId="9890" xr:uid="{00000000-0005-0000-0000-0000C94E0000}"/>
    <cellStyle name="Normal 2 2 2 15 7" xfId="19214" xr:uid="{00000000-0005-0000-0000-0000CA4E0000}"/>
    <cellStyle name="Normal 2 2 2 16" xfId="1149" xr:uid="{00000000-0005-0000-0000-0000CB4E0000}"/>
    <cellStyle name="Normal 2 2 2 16 2" xfId="6700" xr:uid="{00000000-0005-0000-0000-0000CC4E0000}"/>
    <cellStyle name="Normal 2 2 2 16 2 2" xfId="16024" xr:uid="{00000000-0005-0000-0000-0000CD4E0000}"/>
    <cellStyle name="Normal 2 2 2 16 2 3" xfId="25347" xr:uid="{00000000-0005-0000-0000-0000CE4E0000}"/>
    <cellStyle name="Normal 2 2 2 16 3" xfId="10748" xr:uid="{00000000-0005-0000-0000-0000CF4E0000}"/>
    <cellStyle name="Normal 2 2 2 16 4" xfId="20072" xr:uid="{00000000-0005-0000-0000-0000D04E0000}"/>
    <cellStyle name="Normal 2 2 2 17" xfId="2967" xr:uid="{00000000-0005-0000-0000-0000D14E0000}"/>
    <cellStyle name="Normal 2 2 2 17 2" xfId="7646" xr:uid="{00000000-0005-0000-0000-0000D24E0000}"/>
    <cellStyle name="Normal 2 2 2 17 2 2" xfId="16970" xr:uid="{00000000-0005-0000-0000-0000D34E0000}"/>
    <cellStyle name="Normal 2 2 2 17 2 3" xfId="26293" xr:uid="{00000000-0005-0000-0000-0000D44E0000}"/>
    <cellStyle name="Normal 2 2 2 17 3" xfId="12368" xr:uid="{00000000-0005-0000-0000-0000D54E0000}"/>
    <cellStyle name="Normal 2 2 2 17 4" xfId="21694" xr:uid="{00000000-0005-0000-0000-0000D64E0000}"/>
    <cellStyle name="Normal 2 2 2 18" xfId="4610" xr:uid="{00000000-0005-0000-0000-0000D74E0000}"/>
    <cellStyle name="Normal 2 2 2 18 2" xfId="13934" xr:uid="{00000000-0005-0000-0000-0000D84E0000}"/>
    <cellStyle name="Normal 2 2 2 18 3" xfId="23257" xr:uid="{00000000-0005-0000-0000-0000D94E0000}"/>
    <cellStyle name="Normal 2 2 2 19" xfId="28478" xr:uid="{00000000-0005-0000-0000-0000DA4E0000}"/>
    <cellStyle name="Normal 2 2 2 2" xfId="134" xr:uid="{00000000-0005-0000-0000-0000DB4E0000}"/>
    <cellStyle name="Normal 2 2 2 2 2" xfId="135" xr:uid="{00000000-0005-0000-0000-0000DC4E0000}"/>
    <cellStyle name="Normal 2 2 2 2 2 2" xfId="2311" xr:uid="{00000000-0005-0000-0000-0000DD4E0000}"/>
    <cellStyle name="Normal 2 2 2 2 2 2 2" xfId="4036" xr:uid="{00000000-0005-0000-0000-0000DE4E0000}"/>
    <cellStyle name="Normal 2 2 2 2 2 2 2 2" xfId="8713" xr:uid="{00000000-0005-0000-0000-0000DF4E0000}"/>
    <cellStyle name="Normal 2 2 2 2 2 2 2 2 2" xfId="18037" xr:uid="{00000000-0005-0000-0000-0000E04E0000}"/>
    <cellStyle name="Normal 2 2 2 2 2 2 2 2 3" xfId="27360" xr:uid="{00000000-0005-0000-0000-0000E14E0000}"/>
    <cellStyle name="Normal 2 2 2 2 2 2 2 3" xfId="13370" xr:uid="{00000000-0005-0000-0000-0000E24E0000}"/>
    <cellStyle name="Normal 2 2 2 2 2 2 2 4" xfId="22694" xr:uid="{00000000-0005-0000-0000-0000E34E0000}"/>
    <cellStyle name="Normal 2 2 2 2 2 2 3" xfId="5746" xr:uid="{00000000-0005-0000-0000-0000E44E0000}"/>
    <cellStyle name="Normal 2 2 2 2 2 2 3 2" xfId="15070" xr:uid="{00000000-0005-0000-0000-0000E54E0000}"/>
    <cellStyle name="Normal 2 2 2 2 2 2 3 3" xfId="24393" xr:uid="{00000000-0005-0000-0000-0000E64E0000}"/>
    <cellStyle name="Normal 2 2 2 2 2 2 4" xfId="11815" xr:uid="{00000000-0005-0000-0000-0000E74E0000}"/>
    <cellStyle name="Normal 2 2 2 2 2 2 5" xfId="21141" xr:uid="{00000000-0005-0000-0000-0000E84E0000}"/>
    <cellStyle name="Normal 2 2 2 2 2 3" xfId="2310" xr:uid="{00000000-0005-0000-0000-0000E94E0000}"/>
    <cellStyle name="Normal 2 2 2 2 2 3 2" xfId="7533" xr:uid="{00000000-0005-0000-0000-0000EA4E0000}"/>
    <cellStyle name="Normal 2 2 2 2 2 3 2 2" xfId="16857" xr:uid="{00000000-0005-0000-0000-0000EB4E0000}"/>
    <cellStyle name="Normal 2 2 2 2 2 3 2 3" xfId="26180" xr:uid="{00000000-0005-0000-0000-0000EC4E0000}"/>
    <cellStyle name="Normal 2 2 2 2 2 3 3" xfId="11814" xr:uid="{00000000-0005-0000-0000-0000ED4E0000}"/>
    <cellStyle name="Normal 2 2 2 2 2 3 4" xfId="21140" xr:uid="{00000000-0005-0000-0000-0000EE4E0000}"/>
    <cellStyle name="Normal 2 2 2 2 2 4" xfId="4035" xr:uid="{00000000-0005-0000-0000-0000EF4E0000}"/>
    <cellStyle name="Normal 2 2 2 2 2 4 2" xfId="8712" xr:uid="{00000000-0005-0000-0000-0000F04E0000}"/>
    <cellStyle name="Normal 2 2 2 2 2 4 2 2" xfId="18036" xr:uid="{00000000-0005-0000-0000-0000F14E0000}"/>
    <cellStyle name="Normal 2 2 2 2 2 4 2 3" xfId="27359" xr:uid="{00000000-0005-0000-0000-0000F24E0000}"/>
    <cellStyle name="Normal 2 2 2 2 2 4 3" xfId="13369" xr:uid="{00000000-0005-0000-0000-0000F34E0000}"/>
    <cellStyle name="Normal 2 2 2 2 2 4 4" xfId="22693" xr:uid="{00000000-0005-0000-0000-0000F44E0000}"/>
    <cellStyle name="Normal 2 2 2 2 2 5" xfId="5745" xr:uid="{00000000-0005-0000-0000-0000F54E0000}"/>
    <cellStyle name="Normal 2 2 2 2 2 5 2" xfId="15069" xr:uid="{00000000-0005-0000-0000-0000F64E0000}"/>
    <cellStyle name="Normal 2 2 2 2 2 5 3" xfId="24392" xr:uid="{00000000-0005-0000-0000-0000F74E0000}"/>
    <cellStyle name="Normal 2 2 2 2 3" xfId="136" xr:uid="{00000000-0005-0000-0000-0000F84E0000}"/>
    <cellStyle name="Normal 2 2 2 2 3 2" xfId="2312" xr:uid="{00000000-0005-0000-0000-0000F94E0000}"/>
    <cellStyle name="Normal 2 2 2 2 3 2 2" xfId="7534" xr:uid="{00000000-0005-0000-0000-0000FA4E0000}"/>
    <cellStyle name="Normal 2 2 2 2 3 2 2 2" xfId="16858" xr:uid="{00000000-0005-0000-0000-0000FB4E0000}"/>
    <cellStyle name="Normal 2 2 2 2 3 2 2 3" xfId="26181" xr:uid="{00000000-0005-0000-0000-0000FC4E0000}"/>
    <cellStyle name="Normal 2 2 2 2 3 2 3" xfId="11816" xr:uid="{00000000-0005-0000-0000-0000FD4E0000}"/>
    <cellStyle name="Normal 2 2 2 2 3 2 4" xfId="21142" xr:uid="{00000000-0005-0000-0000-0000FE4E0000}"/>
    <cellStyle name="Normal 2 2 2 2 3 3" xfId="4037" xr:uid="{00000000-0005-0000-0000-0000FF4E0000}"/>
    <cellStyle name="Normal 2 2 2 2 3 3 2" xfId="8714" xr:uid="{00000000-0005-0000-0000-0000004F0000}"/>
    <cellStyle name="Normal 2 2 2 2 3 3 2 2" xfId="18038" xr:uid="{00000000-0005-0000-0000-0000014F0000}"/>
    <cellStyle name="Normal 2 2 2 2 3 3 2 3" xfId="27361" xr:uid="{00000000-0005-0000-0000-0000024F0000}"/>
    <cellStyle name="Normal 2 2 2 2 3 3 3" xfId="13371" xr:uid="{00000000-0005-0000-0000-0000034F0000}"/>
    <cellStyle name="Normal 2 2 2 2 3 3 4" xfId="22695" xr:uid="{00000000-0005-0000-0000-0000044F0000}"/>
    <cellStyle name="Normal 2 2 2 2 3 4" xfId="5747" xr:uid="{00000000-0005-0000-0000-0000054F0000}"/>
    <cellStyle name="Normal 2 2 2 2 3 4 2" xfId="15071" xr:uid="{00000000-0005-0000-0000-0000064F0000}"/>
    <cellStyle name="Normal 2 2 2 2 3 4 3" xfId="24394" xr:uid="{00000000-0005-0000-0000-0000074F0000}"/>
    <cellStyle name="Normal 2 2 2 2 4" xfId="137" xr:uid="{00000000-0005-0000-0000-0000084F0000}"/>
    <cellStyle name="Normal 2 2 2 2 4 2" xfId="2313" xr:uid="{00000000-0005-0000-0000-0000094F0000}"/>
    <cellStyle name="Normal 2 2 2 2 4 2 2" xfId="7535" xr:uid="{00000000-0005-0000-0000-00000A4F0000}"/>
    <cellStyle name="Normal 2 2 2 2 4 2 2 2" xfId="16859" xr:uid="{00000000-0005-0000-0000-00000B4F0000}"/>
    <cellStyle name="Normal 2 2 2 2 4 2 2 3" xfId="26182" xr:uid="{00000000-0005-0000-0000-00000C4F0000}"/>
    <cellStyle name="Normal 2 2 2 2 4 2 3" xfId="11817" xr:uid="{00000000-0005-0000-0000-00000D4F0000}"/>
    <cellStyle name="Normal 2 2 2 2 4 2 4" xfId="21143" xr:uid="{00000000-0005-0000-0000-00000E4F0000}"/>
    <cellStyle name="Normal 2 2 2 2 4 3" xfId="4038" xr:uid="{00000000-0005-0000-0000-00000F4F0000}"/>
    <cellStyle name="Normal 2 2 2 2 4 3 2" xfId="8715" xr:uid="{00000000-0005-0000-0000-0000104F0000}"/>
    <cellStyle name="Normal 2 2 2 2 4 3 2 2" xfId="18039" xr:uid="{00000000-0005-0000-0000-0000114F0000}"/>
    <cellStyle name="Normal 2 2 2 2 4 3 2 3" xfId="27362" xr:uid="{00000000-0005-0000-0000-0000124F0000}"/>
    <cellStyle name="Normal 2 2 2 2 4 3 3" xfId="13372" xr:uid="{00000000-0005-0000-0000-0000134F0000}"/>
    <cellStyle name="Normal 2 2 2 2 4 3 4" xfId="22696" xr:uid="{00000000-0005-0000-0000-0000144F0000}"/>
    <cellStyle name="Normal 2 2 2 2 4 4" xfId="5748" xr:uid="{00000000-0005-0000-0000-0000154F0000}"/>
    <cellStyle name="Normal 2 2 2 2 4 4 2" xfId="15072" xr:uid="{00000000-0005-0000-0000-0000164F0000}"/>
    <cellStyle name="Normal 2 2 2 2 4 4 3" xfId="24395" xr:uid="{00000000-0005-0000-0000-0000174F0000}"/>
    <cellStyle name="Normal 2 2 2 2 5" xfId="138" xr:uid="{00000000-0005-0000-0000-0000184F0000}"/>
    <cellStyle name="Normal 2 2 2 2 5 2" xfId="2314" xr:uid="{00000000-0005-0000-0000-0000194F0000}"/>
    <cellStyle name="Normal 2 2 2 2 5 2 2" xfId="7536" xr:uid="{00000000-0005-0000-0000-00001A4F0000}"/>
    <cellStyle name="Normal 2 2 2 2 5 2 2 2" xfId="16860" xr:uid="{00000000-0005-0000-0000-00001B4F0000}"/>
    <cellStyle name="Normal 2 2 2 2 5 2 2 3" xfId="26183" xr:uid="{00000000-0005-0000-0000-00001C4F0000}"/>
    <cellStyle name="Normal 2 2 2 2 5 2 3" xfId="11818" xr:uid="{00000000-0005-0000-0000-00001D4F0000}"/>
    <cellStyle name="Normal 2 2 2 2 5 2 4" xfId="21144" xr:uid="{00000000-0005-0000-0000-00001E4F0000}"/>
    <cellStyle name="Normal 2 2 2 2 5 3" xfId="4039" xr:uid="{00000000-0005-0000-0000-00001F4F0000}"/>
    <cellStyle name="Normal 2 2 2 2 5 3 2" xfId="8716" xr:uid="{00000000-0005-0000-0000-0000204F0000}"/>
    <cellStyle name="Normal 2 2 2 2 5 3 2 2" xfId="18040" xr:uid="{00000000-0005-0000-0000-0000214F0000}"/>
    <cellStyle name="Normal 2 2 2 2 5 3 2 3" xfId="27363" xr:uid="{00000000-0005-0000-0000-0000224F0000}"/>
    <cellStyle name="Normal 2 2 2 2 5 3 3" xfId="13373" xr:uid="{00000000-0005-0000-0000-0000234F0000}"/>
    <cellStyle name="Normal 2 2 2 2 5 3 4" xfId="22697" xr:uid="{00000000-0005-0000-0000-0000244F0000}"/>
    <cellStyle name="Normal 2 2 2 2 5 4" xfId="5749" xr:uid="{00000000-0005-0000-0000-0000254F0000}"/>
    <cellStyle name="Normal 2 2 2 2 5 4 2" xfId="15073" xr:uid="{00000000-0005-0000-0000-0000264F0000}"/>
    <cellStyle name="Normal 2 2 2 2 5 4 3" xfId="24396" xr:uid="{00000000-0005-0000-0000-0000274F0000}"/>
    <cellStyle name="Normal 2 2 2 2 6" xfId="139" xr:uid="{00000000-0005-0000-0000-0000284F0000}"/>
    <cellStyle name="Normal 2 2 2 2 6 2" xfId="2309" xr:uid="{00000000-0005-0000-0000-0000294F0000}"/>
    <cellStyle name="Normal 2 2 2 2 6 2 2" xfId="7532" xr:uid="{00000000-0005-0000-0000-00002A4F0000}"/>
    <cellStyle name="Normal 2 2 2 2 6 2 2 2" xfId="16856" xr:uid="{00000000-0005-0000-0000-00002B4F0000}"/>
    <cellStyle name="Normal 2 2 2 2 6 2 2 3" xfId="26179" xr:uid="{00000000-0005-0000-0000-00002C4F0000}"/>
    <cellStyle name="Normal 2 2 2 2 6 2 3" xfId="11813" xr:uid="{00000000-0005-0000-0000-00002D4F0000}"/>
    <cellStyle name="Normal 2 2 2 2 6 2 4" xfId="21139" xr:uid="{00000000-0005-0000-0000-00002E4F0000}"/>
    <cellStyle name="Normal 2 2 2 2 6 3" xfId="4034" xr:uid="{00000000-0005-0000-0000-00002F4F0000}"/>
    <cellStyle name="Normal 2 2 2 2 6 3 2" xfId="8711" xr:uid="{00000000-0005-0000-0000-0000304F0000}"/>
    <cellStyle name="Normal 2 2 2 2 6 3 2 2" xfId="18035" xr:uid="{00000000-0005-0000-0000-0000314F0000}"/>
    <cellStyle name="Normal 2 2 2 2 6 3 2 3" xfId="27358" xr:uid="{00000000-0005-0000-0000-0000324F0000}"/>
    <cellStyle name="Normal 2 2 2 2 6 3 3" xfId="13368" xr:uid="{00000000-0005-0000-0000-0000334F0000}"/>
    <cellStyle name="Normal 2 2 2 2 6 3 4" xfId="22692" xr:uid="{00000000-0005-0000-0000-0000344F0000}"/>
    <cellStyle name="Normal 2 2 2 2 6 4" xfId="5744" xr:uid="{00000000-0005-0000-0000-0000354F0000}"/>
    <cellStyle name="Normal 2 2 2 2 6 4 2" xfId="15068" xr:uid="{00000000-0005-0000-0000-0000364F0000}"/>
    <cellStyle name="Normal 2 2 2 2 6 4 3" xfId="24391" xr:uid="{00000000-0005-0000-0000-0000374F0000}"/>
    <cellStyle name="Normal 2 2 2 2 7" xfId="140" xr:uid="{00000000-0005-0000-0000-0000384F0000}"/>
    <cellStyle name="Normal 2 2 2 2 8" xfId="141" xr:uid="{00000000-0005-0000-0000-0000394F0000}"/>
    <cellStyle name="Normal 2 2 2 2 9" xfId="1168"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5" xr:uid="{00000000-0005-0000-0000-0000424F0000}"/>
    <cellStyle name="Normal 2 2 20 2" xfId="18619" xr:uid="{00000000-0005-0000-0000-0000434F0000}"/>
    <cellStyle name="Normal 2 2 20 3" xfId="27942" xr:uid="{00000000-0005-0000-0000-0000444F0000}"/>
    <cellStyle name="Normal 2 2 21" xfId="9789" xr:uid="{00000000-0005-0000-0000-0000454F0000}"/>
    <cellStyle name="Normal 2 2 22" xfId="19113" xr:uid="{00000000-0005-0000-0000-0000464F0000}"/>
    <cellStyle name="Normal 2 2 23" xfId="28461" xr:uid="{00000000-0005-0000-0000-0000474F0000}"/>
    <cellStyle name="Normal 2 2 3" xfId="149" xr:uid="{00000000-0005-0000-0000-0000484F0000}"/>
    <cellStyle name="Normal 2 2 3 2" xfId="307" xr:uid="{00000000-0005-0000-0000-0000494F0000}"/>
    <cellStyle name="Normal 2 2 3 2 2" xfId="1287" xr:uid="{00000000-0005-0000-0000-00004A4F0000}"/>
    <cellStyle name="Normal 2 2 3 2 2 2" xfId="28734" xr:uid="{00000000-0005-0000-0000-00004B4F0000}"/>
    <cellStyle name="Normal 2 2 3 2 2 3" xfId="28793" xr:uid="{00000000-0005-0000-0000-00004C4F0000}"/>
    <cellStyle name="Normal 2 2 3 2 3" xfId="28585" xr:uid="{00000000-0005-0000-0000-00004D4F0000}"/>
    <cellStyle name="Normal 2 2 3 2 4" xfId="28788" xr:uid="{00000000-0005-0000-0000-00004E4F0000}"/>
    <cellStyle name="Normal 2 2 3 3" xfId="279" xr:uid="{00000000-0005-0000-0000-00004F4F0000}"/>
    <cellStyle name="Normal 2 2 3 3 2" xfId="2315" xr:uid="{00000000-0005-0000-0000-0000504F0000}"/>
    <cellStyle name="Normal 2 2 3 3 2 2" xfId="28876" xr:uid="{00000000-0005-0000-0000-0000514F0000}"/>
    <cellStyle name="Normal 2 2 3 3 3" xfId="28733" xr:uid="{00000000-0005-0000-0000-0000524F0000}"/>
    <cellStyle name="Normal 2 2 3 4" xfId="28566" xr:uid="{00000000-0005-0000-0000-0000534F0000}"/>
    <cellStyle name="Normal 2 2 3 5" xfId="28785" xr:uid="{00000000-0005-0000-0000-0000544F0000}"/>
    <cellStyle name="Normal 2 2 3_DHO-SF" xfId="28577" xr:uid="{00000000-0005-0000-0000-0000554F0000}"/>
    <cellStyle name="Normal 2 2 4" xfId="150" xr:uid="{00000000-0005-0000-0000-0000564F0000}"/>
    <cellStyle name="Normal 2 2 4 2" xfId="2316" xr:uid="{00000000-0005-0000-0000-0000574F0000}"/>
    <cellStyle name="Normal 2 2 4 2 2" xfId="4040" xr:uid="{00000000-0005-0000-0000-0000584F0000}"/>
    <cellStyle name="Normal 2 2 4 2 2 2" xfId="8717" xr:uid="{00000000-0005-0000-0000-0000594F0000}"/>
    <cellStyle name="Normal 2 2 4 2 2 2 2" xfId="18041" xr:uid="{00000000-0005-0000-0000-00005A4F0000}"/>
    <cellStyle name="Normal 2 2 4 2 2 2 3" xfId="27364" xr:uid="{00000000-0005-0000-0000-00005B4F0000}"/>
    <cellStyle name="Normal 2 2 4 2 2 3" xfId="13374" xr:uid="{00000000-0005-0000-0000-00005C4F0000}"/>
    <cellStyle name="Normal 2 2 4 2 2 4" xfId="22698" xr:uid="{00000000-0005-0000-0000-00005D4F0000}"/>
    <cellStyle name="Normal 2 2 4 2 3" xfId="5751" xr:uid="{00000000-0005-0000-0000-00005E4F0000}"/>
    <cellStyle name="Normal 2 2 4 2 3 2" xfId="15075" xr:uid="{00000000-0005-0000-0000-00005F4F0000}"/>
    <cellStyle name="Normal 2 2 4 2 3 3" xfId="24398" xr:uid="{00000000-0005-0000-0000-0000604F0000}"/>
    <cellStyle name="Normal 2 2 4 2 4" xfId="11819" xr:uid="{00000000-0005-0000-0000-0000614F0000}"/>
    <cellStyle name="Normal 2 2 4 2 5" xfId="21145" xr:uid="{00000000-0005-0000-0000-0000624F0000}"/>
    <cellStyle name="Normal 2 2 4 2 6" xfId="28844" xr:uid="{00000000-0005-0000-0000-0000634F0000}"/>
    <cellStyle name="Normal 2 2 4 3" xfId="1162" xr:uid="{00000000-0005-0000-0000-0000644F0000}"/>
    <cellStyle name="Normal 2 2 4 3 2" xfId="28782" xr:uid="{00000000-0005-0000-0000-0000654F0000}"/>
    <cellStyle name="Normal 2 2 4 4" xfId="28477" xr:uid="{00000000-0005-0000-0000-0000664F0000}"/>
    <cellStyle name="Normal 2 2 5" xfId="151" xr:uid="{00000000-0005-0000-0000-0000674F0000}"/>
    <cellStyle name="Normal 2 2 5 2" xfId="2888" xr:uid="{00000000-0005-0000-0000-0000684F0000}"/>
    <cellStyle name="Normal 2 2 5 3" xfId="28839" xr:uid="{00000000-0005-0000-0000-0000694F0000}"/>
    <cellStyle name="Normal 2 2 6" xfId="152" xr:uid="{00000000-0005-0000-0000-00006A4F0000}"/>
    <cellStyle name="Normal 2 2 6 2" xfId="28781"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8" xr:uid="{00000000-0005-0000-0000-0000724F0000}"/>
    <cellStyle name="Normal 2 2 8 2 2 2 2 2 2" xfId="16052" xr:uid="{00000000-0005-0000-0000-0000734F0000}"/>
    <cellStyle name="Normal 2 2 8 2 2 2 2 2 3" xfId="25375" xr:uid="{00000000-0005-0000-0000-0000744F0000}"/>
    <cellStyle name="Normal 2 2 8 2 2 2 2 3" xfId="10696" xr:uid="{00000000-0005-0000-0000-0000754F0000}"/>
    <cellStyle name="Normal 2 2 8 2 2 2 2 4" xfId="20020" xr:uid="{00000000-0005-0000-0000-0000764F0000}"/>
    <cellStyle name="Normal 2 2 8 2 2 2 3" xfId="7049" xr:uid="{00000000-0005-0000-0000-0000774F0000}"/>
    <cellStyle name="Normal 2 2 8 2 2 2 3 2" xfId="16373" xr:uid="{00000000-0005-0000-0000-0000784F0000}"/>
    <cellStyle name="Normal 2 2 8 2 2 2 3 3" xfId="25696" xr:uid="{00000000-0005-0000-0000-0000794F0000}"/>
    <cellStyle name="Normal 2 2 8 2 2 2 4" xfId="9718" xr:uid="{00000000-0005-0000-0000-00007A4F0000}"/>
    <cellStyle name="Normal 2 2 8 2 2 2 4 2" xfId="19042" xr:uid="{00000000-0005-0000-0000-00007B4F0000}"/>
    <cellStyle name="Normal 2 2 8 2 2 2 4 3" xfId="28365" xr:uid="{00000000-0005-0000-0000-00007C4F0000}"/>
    <cellStyle name="Normal 2 2 8 2 2 2 5" xfId="10212" xr:uid="{00000000-0005-0000-0000-00007D4F0000}"/>
    <cellStyle name="Normal 2 2 8 2 2 2 6" xfId="19536" xr:uid="{00000000-0005-0000-0000-00007E4F0000}"/>
    <cellStyle name="Normal 2 2 8 2 2 3" xfId="855" xr:uid="{00000000-0005-0000-0000-00007F4F0000}"/>
    <cellStyle name="Normal 2 2 8 2 2 3 2" xfId="6907" xr:uid="{00000000-0005-0000-0000-0000804F0000}"/>
    <cellStyle name="Normal 2 2 8 2 2 3 2 2" xfId="16231" xr:uid="{00000000-0005-0000-0000-0000814F0000}"/>
    <cellStyle name="Normal 2 2 8 2 2 3 2 3" xfId="25554" xr:uid="{00000000-0005-0000-0000-0000824F0000}"/>
    <cellStyle name="Normal 2 2 8 2 2 3 3" xfId="10456" xr:uid="{00000000-0005-0000-0000-0000834F0000}"/>
    <cellStyle name="Normal 2 2 8 2 2 3 4" xfId="19780" xr:uid="{00000000-0005-0000-0000-0000844F0000}"/>
    <cellStyle name="Normal 2 2 8 2 2 4" xfId="7186" xr:uid="{00000000-0005-0000-0000-0000854F0000}"/>
    <cellStyle name="Normal 2 2 8 2 2 4 2" xfId="16510" xr:uid="{00000000-0005-0000-0000-0000864F0000}"/>
    <cellStyle name="Normal 2 2 8 2 2 4 3" xfId="25833" xr:uid="{00000000-0005-0000-0000-0000874F0000}"/>
    <cellStyle name="Normal 2 2 8 2 2 5" xfId="9478" xr:uid="{00000000-0005-0000-0000-0000884F0000}"/>
    <cellStyle name="Normal 2 2 8 2 2 5 2" xfId="18802" xr:uid="{00000000-0005-0000-0000-0000894F0000}"/>
    <cellStyle name="Normal 2 2 8 2 2 5 3" xfId="28125" xr:uid="{00000000-0005-0000-0000-00008A4F0000}"/>
    <cellStyle name="Normal 2 2 8 2 2 6" xfId="9972" xr:uid="{00000000-0005-0000-0000-00008B4F0000}"/>
    <cellStyle name="Normal 2 2 8 2 2 7" xfId="19296" xr:uid="{00000000-0005-0000-0000-00008C4F0000}"/>
    <cellStyle name="Normal 2 2 8 2 3" xfId="485" xr:uid="{00000000-0005-0000-0000-00008D4F0000}"/>
    <cellStyle name="Normal 2 2 8 2 3 2" xfId="973" xr:uid="{00000000-0005-0000-0000-00008E4F0000}"/>
    <cellStyle name="Normal 2 2 8 2 3 2 2" xfId="5484" xr:uid="{00000000-0005-0000-0000-00008F4F0000}"/>
    <cellStyle name="Normal 2 2 8 2 3 2 2 2" xfId="14808" xr:uid="{00000000-0005-0000-0000-0000904F0000}"/>
    <cellStyle name="Normal 2 2 8 2 3 2 2 3" xfId="24131" xr:uid="{00000000-0005-0000-0000-0000914F0000}"/>
    <cellStyle name="Normal 2 2 8 2 3 2 3" xfId="10574" xr:uid="{00000000-0005-0000-0000-0000924F0000}"/>
    <cellStyle name="Normal 2 2 8 2 3 2 4" xfId="19898" xr:uid="{00000000-0005-0000-0000-0000934F0000}"/>
    <cellStyle name="Normal 2 2 8 2 3 3" xfId="7122" xr:uid="{00000000-0005-0000-0000-0000944F0000}"/>
    <cellStyle name="Normal 2 2 8 2 3 3 2" xfId="16446" xr:uid="{00000000-0005-0000-0000-0000954F0000}"/>
    <cellStyle name="Normal 2 2 8 2 3 3 3" xfId="25769" xr:uid="{00000000-0005-0000-0000-0000964F0000}"/>
    <cellStyle name="Normal 2 2 8 2 3 4" xfId="9596" xr:uid="{00000000-0005-0000-0000-0000974F0000}"/>
    <cellStyle name="Normal 2 2 8 2 3 4 2" xfId="18920" xr:uid="{00000000-0005-0000-0000-0000984F0000}"/>
    <cellStyle name="Normal 2 2 8 2 3 4 3" xfId="28243" xr:uid="{00000000-0005-0000-0000-0000994F0000}"/>
    <cellStyle name="Normal 2 2 8 2 3 5" xfId="10090" xr:uid="{00000000-0005-0000-0000-00009A4F0000}"/>
    <cellStyle name="Normal 2 2 8 2 3 6" xfId="19414" xr:uid="{00000000-0005-0000-0000-00009B4F0000}"/>
    <cellStyle name="Normal 2 2 8 2 4" xfId="733" xr:uid="{00000000-0005-0000-0000-00009C4F0000}"/>
    <cellStyle name="Normal 2 2 8 2 4 2" xfId="5379" xr:uid="{00000000-0005-0000-0000-00009D4F0000}"/>
    <cellStyle name="Normal 2 2 8 2 4 2 2" xfId="14703" xr:uid="{00000000-0005-0000-0000-00009E4F0000}"/>
    <cellStyle name="Normal 2 2 8 2 4 2 3" xfId="24026" xr:uid="{00000000-0005-0000-0000-00009F4F0000}"/>
    <cellStyle name="Normal 2 2 8 2 4 3" xfId="10334" xr:uid="{00000000-0005-0000-0000-0000A04F0000}"/>
    <cellStyle name="Normal 2 2 8 2 4 4" xfId="19658" xr:uid="{00000000-0005-0000-0000-0000A14F0000}"/>
    <cellStyle name="Normal 2 2 8 2 5" xfId="7251" xr:uid="{00000000-0005-0000-0000-0000A24F0000}"/>
    <cellStyle name="Normal 2 2 8 2 5 2" xfId="16575" xr:uid="{00000000-0005-0000-0000-0000A34F0000}"/>
    <cellStyle name="Normal 2 2 8 2 5 3" xfId="25898" xr:uid="{00000000-0005-0000-0000-0000A44F0000}"/>
    <cellStyle name="Normal 2 2 8 2 6" xfId="9355" xr:uid="{00000000-0005-0000-0000-0000A54F0000}"/>
    <cellStyle name="Normal 2 2 8 2 6 2" xfId="18679" xr:uid="{00000000-0005-0000-0000-0000A64F0000}"/>
    <cellStyle name="Normal 2 2 8 2 6 3" xfId="28002" xr:uid="{00000000-0005-0000-0000-0000A74F0000}"/>
    <cellStyle name="Normal 2 2 8 2 7" xfId="9849" xr:uid="{00000000-0005-0000-0000-0000A84F0000}"/>
    <cellStyle name="Normal 2 2 8 2 8" xfId="19173"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1" xr:uid="{00000000-0005-0000-0000-0000AD4F0000}"/>
    <cellStyle name="Normal 2 2 8 3 2 2 2 2" xfId="16095" xr:uid="{00000000-0005-0000-0000-0000AE4F0000}"/>
    <cellStyle name="Normal 2 2 8 3 2 2 2 3" xfId="25418" xr:uid="{00000000-0005-0000-0000-0000AF4F0000}"/>
    <cellStyle name="Normal 2 2 8 3 2 2 3" xfId="10639" xr:uid="{00000000-0005-0000-0000-0000B04F0000}"/>
    <cellStyle name="Normal 2 2 8 3 2 2 4" xfId="19963" xr:uid="{00000000-0005-0000-0000-0000B14F0000}"/>
    <cellStyle name="Normal 2 2 8 3 2 3" xfId="5226" xr:uid="{00000000-0005-0000-0000-0000B24F0000}"/>
    <cellStyle name="Normal 2 2 8 3 2 3 2" xfId="14550" xr:uid="{00000000-0005-0000-0000-0000B34F0000}"/>
    <cellStyle name="Normal 2 2 8 3 2 3 3" xfId="23873" xr:uid="{00000000-0005-0000-0000-0000B44F0000}"/>
    <cellStyle name="Normal 2 2 8 3 2 4" xfId="9661" xr:uid="{00000000-0005-0000-0000-0000B54F0000}"/>
    <cellStyle name="Normal 2 2 8 3 2 4 2" xfId="18985" xr:uid="{00000000-0005-0000-0000-0000B64F0000}"/>
    <cellStyle name="Normal 2 2 8 3 2 4 3" xfId="28308" xr:uid="{00000000-0005-0000-0000-0000B74F0000}"/>
    <cellStyle name="Normal 2 2 8 3 2 5" xfId="10155" xr:uid="{00000000-0005-0000-0000-0000B84F0000}"/>
    <cellStyle name="Normal 2 2 8 3 2 6" xfId="19479" xr:uid="{00000000-0005-0000-0000-0000B94F0000}"/>
    <cellStyle name="Normal 2 2 8 3 3" xfId="798" xr:uid="{00000000-0005-0000-0000-0000BA4F0000}"/>
    <cellStyle name="Normal 2 2 8 3 3 2" xfId="6314" xr:uid="{00000000-0005-0000-0000-0000BB4F0000}"/>
    <cellStyle name="Normal 2 2 8 3 3 2 2" xfId="15638" xr:uid="{00000000-0005-0000-0000-0000BC4F0000}"/>
    <cellStyle name="Normal 2 2 8 3 3 2 3" xfId="24961" xr:uid="{00000000-0005-0000-0000-0000BD4F0000}"/>
    <cellStyle name="Normal 2 2 8 3 3 3" xfId="10399" xr:uid="{00000000-0005-0000-0000-0000BE4F0000}"/>
    <cellStyle name="Normal 2 2 8 3 3 4" xfId="19723" xr:uid="{00000000-0005-0000-0000-0000BF4F0000}"/>
    <cellStyle name="Normal 2 2 8 3 4" xfId="7220" xr:uid="{00000000-0005-0000-0000-0000C04F0000}"/>
    <cellStyle name="Normal 2 2 8 3 4 2" xfId="16544" xr:uid="{00000000-0005-0000-0000-0000C14F0000}"/>
    <cellStyle name="Normal 2 2 8 3 4 3" xfId="25867" xr:uid="{00000000-0005-0000-0000-0000C24F0000}"/>
    <cellStyle name="Normal 2 2 8 3 5" xfId="9421" xr:uid="{00000000-0005-0000-0000-0000C34F0000}"/>
    <cellStyle name="Normal 2 2 8 3 5 2" xfId="18745" xr:uid="{00000000-0005-0000-0000-0000C44F0000}"/>
    <cellStyle name="Normal 2 2 8 3 5 3" xfId="28068" xr:uid="{00000000-0005-0000-0000-0000C54F0000}"/>
    <cellStyle name="Normal 2 2 8 3 6" xfId="9915" xr:uid="{00000000-0005-0000-0000-0000C64F0000}"/>
    <cellStyle name="Normal 2 2 8 3 7" xfId="19239" xr:uid="{00000000-0005-0000-0000-0000C74F0000}"/>
    <cellStyle name="Normal 2 2 8 4" xfId="426" xr:uid="{00000000-0005-0000-0000-0000C84F0000}"/>
    <cellStyle name="Normal 2 2 8 4 2" xfId="914" xr:uid="{00000000-0005-0000-0000-0000C94F0000}"/>
    <cellStyle name="Normal 2 2 8 4 2 2" xfId="6852" xr:uid="{00000000-0005-0000-0000-0000CA4F0000}"/>
    <cellStyle name="Normal 2 2 8 4 2 2 2" xfId="16176" xr:uid="{00000000-0005-0000-0000-0000CB4F0000}"/>
    <cellStyle name="Normal 2 2 8 4 2 2 3" xfId="25499" xr:uid="{00000000-0005-0000-0000-0000CC4F0000}"/>
    <cellStyle name="Normal 2 2 8 4 2 3" xfId="10515" xr:uid="{00000000-0005-0000-0000-0000CD4F0000}"/>
    <cellStyle name="Normal 2 2 8 4 2 4" xfId="19839" xr:uid="{00000000-0005-0000-0000-0000CE4F0000}"/>
    <cellStyle name="Normal 2 2 8 4 3" xfId="7157" xr:uid="{00000000-0005-0000-0000-0000CF4F0000}"/>
    <cellStyle name="Normal 2 2 8 4 3 2" xfId="16481" xr:uid="{00000000-0005-0000-0000-0000D04F0000}"/>
    <cellStyle name="Normal 2 2 8 4 3 3" xfId="25804" xr:uid="{00000000-0005-0000-0000-0000D14F0000}"/>
    <cellStyle name="Normal 2 2 8 4 4" xfId="9537" xr:uid="{00000000-0005-0000-0000-0000D24F0000}"/>
    <cellStyle name="Normal 2 2 8 4 4 2" xfId="18861" xr:uid="{00000000-0005-0000-0000-0000D34F0000}"/>
    <cellStyle name="Normal 2 2 8 4 4 3" xfId="28184" xr:uid="{00000000-0005-0000-0000-0000D44F0000}"/>
    <cellStyle name="Normal 2 2 8 4 5" xfId="10031" xr:uid="{00000000-0005-0000-0000-0000D54F0000}"/>
    <cellStyle name="Normal 2 2 8 4 6" xfId="19355" xr:uid="{00000000-0005-0000-0000-0000D64F0000}"/>
    <cellStyle name="Normal 2 2 8 5" xfId="674" xr:uid="{00000000-0005-0000-0000-0000D74F0000}"/>
    <cellStyle name="Normal 2 2 8 5 2" xfId="7328" xr:uid="{00000000-0005-0000-0000-0000D84F0000}"/>
    <cellStyle name="Normal 2 2 8 5 2 2" xfId="16652" xr:uid="{00000000-0005-0000-0000-0000D94F0000}"/>
    <cellStyle name="Normal 2 2 8 5 2 3" xfId="25975" xr:uid="{00000000-0005-0000-0000-0000DA4F0000}"/>
    <cellStyle name="Normal 2 2 8 5 3" xfId="10275" xr:uid="{00000000-0005-0000-0000-0000DB4F0000}"/>
    <cellStyle name="Normal 2 2 8 5 4" xfId="19599" xr:uid="{00000000-0005-0000-0000-0000DC4F0000}"/>
    <cellStyle name="Normal 2 2 8 6" xfId="7284" xr:uid="{00000000-0005-0000-0000-0000DD4F0000}"/>
    <cellStyle name="Normal 2 2 8 6 2" xfId="16608" xr:uid="{00000000-0005-0000-0000-0000DE4F0000}"/>
    <cellStyle name="Normal 2 2 8 6 3" xfId="25931" xr:uid="{00000000-0005-0000-0000-0000DF4F0000}"/>
    <cellStyle name="Normal 2 2 8 7" xfId="9296" xr:uid="{00000000-0005-0000-0000-0000E04F0000}"/>
    <cellStyle name="Normal 2 2 8 7 2" xfId="18620" xr:uid="{00000000-0005-0000-0000-0000E14F0000}"/>
    <cellStyle name="Normal 2 2 8 7 3" xfId="27943" xr:uid="{00000000-0005-0000-0000-0000E24F0000}"/>
    <cellStyle name="Normal 2 2 8 8" xfId="9790" xr:uid="{00000000-0005-0000-0000-0000E34F0000}"/>
    <cellStyle name="Normal 2 2 8 9" xfId="19114" xr:uid="{00000000-0005-0000-0000-0000E44F0000}"/>
    <cellStyle name="Normal 2 2 9" xfId="155" xr:uid="{00000000-0005-0000-0000-0000E54F0000}"/>
    <cellStyle name="Normal 2 2_DHO-SF" xfId="28578" xr:uid="{00000000-0005-0000-0000-0000E64F0000}"/>
    <cellStyle name="Normal 2 20" xfId="623" xr:uid="{00000000-0005-0000-0000-0000E74F0000}"/>
    <cellStyle name="Normal 2 21" xfId="1135" xr:uid="{00000000-0005-0000-0000-0000E84F0000}"/>
    <cellStyle name="Normal 2 21 2" xfId="6302" xr:uid="{00000000-0005-0000-0000-0000E94F0000}"/>
    <cellStyle name="Normal 2 21 2 2" xfId="15626" xr:uid="{00000000-0005-0000-0000-0000EA4F0000}"/>
    <cellStyle name="Normal 2 21 2 3" xfId="24949" xr:uid="{00000000-0005-0000-0000-0000EB4F0000}"/>
    <cellStyle name="Normal 2 21 3" xfId="10734" xr:uid="{00000000-0005-0000-0000-0000EC4F0000}"/>
    <cellStyle name="Normal 2 21 4" xfId="20058" xr:uid="{00000000-0005-0000-0000-0000ED4F0000}"/>
    <cellStyle name="Normal 2 22" xfId="2953" xr:uid="{00000000-0005-0000-0000-0000EE4F0000}"/>
    <cellStyle name="Normal 2 22 2" xfId="7632" xr:uid="{00000000-0005-0000-0000-0000EF4F0000}"/>
    <cellStyle name="Normal 2 22 2 2" xfId="16956" xr:uid="{00000000-0005-0000-0000-0000F04F0000}"/>
    <cellStyle name="Normal 2 22 2 3" xfId="26279" xr:uid="{00000000-0005-0000-0000-0000F14F0000}"/>
    <cellStyle name="Normal 2 22 3" xfId="12354" xr:uid="{00000000-0005-0000-0000-0000F24F0000}"/>
    <cellStyle name="Normal 2 22 4" xfId="21680" xr:uid="{00000000-0005-0000-0000-0000F34F0000}"/>
    <cellStyle name="Normal 2 23" xfId="4595" xr:uid="{00000000-0005-0000-0000-0000F44F0000}"/>
    <cellStyle name="Normal 2 23 2" xfId="13919" xr:uid="{00000000-0005-0000-0000-0000F54F0000}"/>
    <cellStyle name="Normal 2 23 3" xfId="23242" xr:uid="{00000000-0005-0000-0000-0000F64F0000}"/>
    <cellStyle name="Normal 2 24" xfId="28460" xr:uid="{00000000-0005-0000-0000-0000F74F0000}"/>
    <cellStyle name="Normal 2 3" xfId="156" xr:uid="{00000000-0005-0000-0000-0000F84F0000}"/>
    <cellStyle name="Normal 2 3 2" xfId="157" xr:uid="{00000000-0005-0000-0000-0000F94F0000}"/>
    <cellStyle name="Normal 2 3 2 10" xfId="9297" xr:uid="{00000000-0005-0000-0000-0000FA4F0000}"/>
    <cellStyle name="Normal 2 3 2 10 2" xfId="18621" xr:uid="{00000000-0005-0000-0000-0000FB4F0000}"/>
    <cellStyle name="Normal 2 3 2 10 3" xfId="27944" xr:uid="{00000000-0005-0000-0000-0000FC4F0000}"/>
    <cellStyle name="Normal 2 3 2 11" xfId="9791" xr:uid="{00000000-0005-0000-0000-0000FD4F0000}"/>
    <cellStyle name="Normal 2 3 2 12" xfId="19115" xr:uid="{00000000-0005-0000-0000-0000FE4F0000}"/>
    <cellStyle name="Normal 2 3 2 13" xfId="28735" xr:uid="{00000000-0005-0000-0000-0000FF4F0000}"/>
    <cellStyle name="Normal 2 3 2 2" xfId="228" xr:uid="{00000000-0005-0000-0000-000000500000}"/>
    <cellStyle name="Normal 2 3 2 2 10" xfId="9850" xr:uid="{00000000-0005-0000-0000-000001500000}"/>
    <cellStyle name="Normal 2 3 2 2 11" xfId="19174" xr:uid="{00000000-0005-0000-0000-000002500000}"/>
    <cellStyle name="Normal 2 3 2 2 12" xfId="28877" xr:uid="{00000000-0005-0000-0000-000003500000}"/>
    <cellStyle name="Normal 2 3 2 2 2" xfId="368" xr:uid="{00000000-0005-0000-0000-000004500000}"/>
    <cellStyle name="Normal 2 3 2 2 2 10" xfId="19297" xr:uid="{00000000-0005-0000-0000-000005500000}"/>
    <cellStyle name="Normal 2 3 2 2 2 2" xfId="608" xr:uid="{00000000-0005-0000-0000-000006500000}"/>
    <cellStyle name="Normal 2 3 2 2 2 2 2" xfId="1096" xr:uid="{00000000-0005-0000-0000-000007500000}"/>
    <cellStyle name="Normal 2 3 2 2 2 2 2 2" xfId="7339" xr:uid="{00000000-0005-0000-0000-000008500000}"/>
    <cellStyle name="Normal 2 3 2 2 2 2 2 2 2" xfId="16663" xr:uid="{00000000-0005-0000-0000-000009500000}"/>
    <cellStyle name="Normal 2 3 2 2 2 2 2 2 3" xfId="25986" xr:uid="{00000000-0005-0000-0000-00000A500000}"/>
    <cellStyle name="Normal 2 3 2 2 2 2 2 3" xfId="10697" xr:uid="{00000000-0005-0000-0000-00000B500000}"/>
    <cellStyle name="Normal 2 3 2 2 2 2 2 4" xfId="20021" xr:uid="{00000000-0005-0000-0000-00000C500000}"/>
    <cellStyle name="Normal 2 3 2 2 2 2 3" xfId="7048" xr:uid="{00000000-0005-0000-0000-00000D500000}"/>
    <cellStyle name="Normal 2 3 2 2 2 2 3 2" xfId="16372" xr:uid="{00000000-0005-0000-0000-00000E500000}"/>
    <cellStyle name="Normal 2 3 2 2 2 2 3 3" xfId="25695" xr:uid="{00000000-0005-0000-0000-00000F500000}"/>
    <cellStyle name="Normal 2 3 2 2 2 2 4" xfId="9719" xr:uid="{00000000-0005-0000-0000-000010500000}"/>
    <cellStyle name="Normal 2 3 2 2 2 2 4 2" xfId="19043" xr:uid="{00000000-0005-0000-0000-000011500000}"/>
    <cellStyle name="Normal 2 3 2 2 2 2 4 3" xfId="28366" xr:uid="{00000000-0005-0000-0000-000012500000}"/>
    <cellStyle name="Normal 2 3 2 2 2 2 5" xfId="10213" xr:uid="{00000000-0005-0000-0000-000013500000}"/>
    <cellStyle name="Normal 2 3 2 2 2 2 6" xfId="19537" xr:uid="{00000000-0005-0000-0000-000014500000}"/>
    <cellStyle name="Normal 2 3 2 2 2 3" xfId="856" xr:uid="{00000000-0005-0000-0000-000015500000}"/>
    <cellStyle name="Normal 2 3 2 2 2 3 2" xfId="6906" xr:uid="{00000000-0005-0000-0000-000016500000}"/>
    <cellStyle name="Normal 2 3 2 2 2 3 2 2" xfId="16230" xr:uid="{00000000-0005-0000-0000-000017500000}"/>
    <cellStyle name="Normal 2 3 2 2 2 3 2 3" xfId="25553" xr:uid="{00000000-0005-0000-0000-000018500000}"/>
    <cellStyle name="Normal 2 3 2 2 2 3 3" xfId="10457" xr:uid="{00000000-0005-0000-0000-000019500000}"/>
    <cellStyle name="Normal 2 3 2 2 2 3 4" xfId="19781" xr:uid="{00000000-0005-0000-0000-00001A500000}"/>
    <cellStyle name="Normal 2 3 2 2 2 4" xfId="1291" xr:uid="{00000000-0005-0000-0000-00001B500000}"/>
    <cellStyle name="Normal 2 3 2 2 2 4 2" xfId="6670" xr:uid="{00000000-0005-0000-0000-00001C500000}"/>
    <cellStyle name="Normal 2 3 2 2 2 4 2 2" xfId="15994" xr:uid="{00000000-0005-0000-0000-00001D500000}"/>
    <cellStyle name="Normal 2 3 2 2 2 4 2 3" xfId="25317" xr:uid="{00000000-0005-0000-0000-00001E500000}"/>
    <cellStyle name="Normal 2 3 2 2 2 4 3" xfId="10878" xr:uid="{00000000-0005-0000-0000-00001F500000}"/>
    <cellStyle name="Normal 2 3 2 2 2 4 4" xfId="20202" xr:uid="{00000000-0005-0000-0000-000020500000}"/>
    <cellStyle name="Normal 2 3 2 2 2 5" xfId="3097" xr:uid="{00000000-0005-0000-0000-000021500000}"/>
    <cellStyle name="Normal 2 3 2 2 2 5 2" xfId="7776" xr:uid="{00000000-0005-0000-0000-000022500000}"/>
    <cellStyle name="Normal 2 3 2 2 2 5 2 2" xfId="17100" xr:uid="{00000000-0005-0000-0000-000023500000}"/>
    <cellStyle name="Normal 2 3 2 2 2 5 2 3" xfId="26423" xr:uid="{00000000-0005-0000-0000-000024500000}"/>
    <cellStyle name="Normal 2 3 2 2 2 5 3" xfId="12484" xr:uid="{00000000-0005-0000-0000-000025500000}"/>
    <cellStyle name="Normal 2 3 2 2 2 5 4" xfId="21810" xr:uid="{00000000-0005-0000-0000-000026500000}"/>
    <cellStyle name="Normal 2 3 2 2 2 6" xfId="4751" xr:uid="{00000000-0005-0000-0000-000027500000}"/>
    <cellStyle name="Normal 2 3 2 2 2 6 2" xfId="14075" xr:uid="{00000000-0005-0000-0000-000028500000}"/>
    <cellStyle name="Normal 2 3 2 2 2 6 3" xfId="23398" xr:uid="{00000000-0005-0000-0000-000029500000}"/>
    <cellStyle name="Normal 2 3 2 2 2 7" xfId="7185" xr:uid="{00000000-0005-0000-0000-00002A500000}"/>
    <cellStyle name="Normal 2 3 2 2 2 7 2" xfId="16509" xr:uid="{00000000-0005-0000-0000-00002B500000}"/>
    <cellStyle name="Normal 2 3 2 2 2 7 3" xfId="25832" xr:uid="{00000000-0005-0000-0000-00002C500000}"/>
    <cellStyle name="Normal 2 3 2 2 2 8" xfId="9479" xr:uid="{00000000-0005-0000-0000-00002D500000}"/>
    <cellStyle name="Normal 2 3 2 2 2 8 2" xfId="18803" xr:uid="{00000000-0005-0000-0000-00002E500000}"/>
    <cellStyle name="Normal 2 3 2 2 2 8 3" xfId="28126" xr:uid="{00000000-0005-0000-0000-00002F500000}"/>
    <cellStyle name="Normal 2 3 2 2 2 9" xfId="9973" xr:uid="{00000000-0005-0000-0000-000030500000}"/>
    <cellStyle name="Normal 2 3 2 2 3" xfId="486" xr:uid="{00000000-0005-0000-0000-000031500000}"/>
    <cellStyle name="Normal 2 3 2 2 3 2" xfId="974" xr:uid="{00000000-0005-0000-0000-000032500000}"/>
    <cellStyle name="Normal 2 3 2 2 3 2 2" xfId="6812" xr:uid="{00000000-0005-0000-0000-000033500000}"/>
    <cellStyle name="Normal 2 3 2 2 3 2 2 2" xfId="16136" xr:uid="{00000000-0005-0000-0000-000034500000}"/>
    <cellStyle name="Normal 2 3 2 2 3 2 2 3" xfId="25459" xr:uid="{00000000-0005-0000-0000-000035500000}"/>
    <cellStyle name="Normal 2 3 2 2 3 2 3" xfId="10575" xr:uid="{00000000-0005-0000-0000-000036500000}"/>
    <cellStyle name="Normal 2 3 2 2 3 2 4" xfId="19899" xr:uid="{00000000-0005-0000-0000-000037500000}"/>
    <cellStyle name="Normal 2 3 2 2 3 3" xfId="5223" xr:uid="{00000000-0005-0000-0000-000038500000}"/>
    <cellStyle name="Normal 2 3 2 2 3 3 2" xfId="14547" xr:uid="{00000000-0005-0000-0000-000039500000}"/>
    <cellStyle name="Normal 2 3 2 2 3 3 3" xfId="23870" xr:uid="{00000000-0005-0000-0000-00003A500000}"/>
    <cellStyle name="Normal 2 3 2 2 3 4" xfId="9597" xr:uid="{00000000-0005-0000-0000-00003B500000}"/>
    <cellStyle name="Normal 2 3 2 2 3 4 2" xfId="18921" xr:uid="{00000000-0005-0000-0000-00003C500000}"/>
    <cellStyle name="Normal 2 3 2 2 3 4 3" xfId="28244" xr:uid="{00000000-0005-0000-0000-00003D500000}"/>
    <cellStyle name="Normal 2 3 2 2 3 5" xfId="10091" xr:uid="{00000000-0005-0000-0000-00003E500000}"/>
    <cellStyle name="Normal 2 3 2 2 3 6" xfId="19415" xr:uid="{00000000-0005-0000-0000-00003F500000}"/>
    <cellStyle name="Normal 2 3 2 2 4" xfId="734" xr:uid="{00000000-0005-0000-0000-000040500000}"/>
    <cellStyle name="Normal 2 3 2 2 4 2" xfId="5385" xr:uid="{00000000-0005-0000-0000-000041500000}"/>
    <cellStyle name="Normal 2 3 2 2 4 2 2" xfId="14709" xr:uid="{00000000-0005-0000-0000-000042500000}"/>
    <cellStyle name="Normal 2 3 2 2 4 2 3" xfId="24032" xr:uid="{00000000-0005-0000-0000-000043500000}"/>
    <cellStyle name="Normal 2 3 2 2 4 3" xfId="10335" xr:uid="{00000000-0005-0000-0000-000044500000}"/>
    <cellStyle name="Normal 2 3 2 2 4 4" xfId="19659" xr:uid="{00000000-0005-0000-0000-000045500000}"/>
    <cellStyle name="Normal 2 3 2 2 5" xfId="1290" xr:uid="{00000000-0005-0000-0000-000046500000}"/>
    <cellStyle name="Normal 2 3 2 2 5 2" xfId="5954" xr:uid="{00000000-0005-0000-0000-000047500000}"/>
    <cellStyle name="Normal 2 3 2 2 5 2 2" xfId="15278" xr:uid="{00000000-0005-0000-0000-000048500000}"/>
    <cellStyle name="Normal 2 3 2 2 5 2 3" xfId="24601" xr:uid="{00000000-0005-0000-0000-000049500000}"/>
    <cellStyle name="Normal 2 3 2 2 5 3" xfId="10877" xr:uid="{00000000-0005-0000-0000-00004A500000}"/>
    <cellStyle name="Normal 2 3 2 2 5 4" xfId="20201" xr:uid="{00000000-0005-0000-0000-00004B500000}"/>
    <cellStyle name="Normal 2 3 2 2 6" xfId="3096" xr:uid="{00000000-0005-0000-0000-00004C500000}"/>
    <cellStyle name="Normal 2 3 2 2 6 2" xfId="7775" xr:uid="{00000000-0005-0000-0000-00004D500000}"/>
    <cellStyle name="Normal 2 3 2 2 6 2 2" xfId="17099" xr:uid="{00000000-0005-0000-0000-00004E500000}"/>
    <cellStyle name="Normal 2 3 2 2 6 2 3" xfId="26422" xr:uid="{00000000-0005-0000-0000-00004F500000}"/>
    <cellStyle name="Normal 2 3 2 2 6 3" xfId="12483" xr:uid="{00000000-0005-0000-0000-000050500000}"/>
    <cellStyle name="Normal 2 3 2 2 6 4" xfId="21809" xr:uid="{00000000-0005-0000-0000-000051500000}"/>
    <cellStyle name="Normal 2 3 2 2 7" xfId="4750" xr:uid="{00000000-0005-0000-0000-000052500000}"/>
    <cellStyle name="Normal 2 3 2 2 7 2" xfId="14074" xr:uid="{00000000-0005-0000-0000-000053500000}"/>
    <cellStyle name="Normal 2 3 2 2 7 3" xfId="23397" xr:uid="{00000000-0005-0000-0000-000054500000}"/>
    <cellStyle name="Normal 2 3 2 2 8" xfId="7250" xr:uid="{00000000-0005-0000-0000-000055500000}"/>
    <cellStyle name="Normal 2 3 2 2 8 2" xfId="16574" xr:uid="{00000000-0005-0000-0000-000056500000}"/>
    <cellStyle name="Normal 2 3 2 2 8 3" xfId="25897" xr:uid="{00000000-0005-0000-0000-000057500000}"/>
    <cellStyle name="Normal 2 3 2 2 9" xfId="9356" xr:uid="{00000000-0005-0000-0000-000058500000}"/>
    <cellStyle name="Normal 2 3 2 2 9 2" xfId="18680" xr:uid="{00000000-0005-0000-0000-000059500000}"/>
    <cellStyle name="Normal 2 3 2 2 9 3" xfId="28003" xr:uid="{00000000-0005-0000-0000-00005A500000}"/>
    <cellStyle name="Normal 2 3 2 3" xfId="309" xr:uid="{00000000-0005-0000-0000-00005B500000}"/>
    <cellStyle name="Normal 2 3 2 3 10" xfId="19240" xr:uid="{00000000-0005-0000-0000-00005C500000}"/>
    <cellStyle name="Normal 2 3 2 3 11" xfId="28794" xr:uid="{00000000-0005-0000-0000-00005D500000}"/>
    <cellStyle name="Normal 2 3 2 3 2" xfId="551" xr:uid="{00000000-0005-0000-0000-00005E500000}"/>
    <cellStyle name="Normal 2 3 2 3 2 2" xfId="1039" xr:uid="{00000000-0005-0000-0000-00005F500000}"/>
    <cellStyle name="Normal 2 3 2 3 2 2 2" xfId="6770" xr:uid="{00000000-0005-0000-0000-000060500000}"/>
    <cellStyle name="Normal 2 3 2 3 2 2 2 2" xfId="16094" xr:uid="{00000000-0005-0000-0000-000061500000}"/>
    <cellStyle name="Normal 2 3 2 3 2 2 2 3" xfId="25417" xr:uid="{00000000-0005-0000-0000-000062500000}"/>
    <cellStyle name="Normal 2 3 2 3 2 2 3" xfId="10640" xr:uid="{00000000-0005-0000-0000-000063500000}"/>
    <cellStyle name="Normal 2 3 2 3 2 2 4" xfId="19964" xr:uid="{00000000-0005-0000-0000-000064500000}"/>
    <cellStyle name="Normal 2 3 2 3 2 3" xfId="7078" xr:uid="{00000000-0005-0000-0000-000065500000}"/>
    <cellStyle name="Normal 2 3 2 3 2 3 2" xfId="16402" xr:uid="{00000000-0005-0000-0000-000066500000}"/>
    <cellStyle name="Normal 2 3 2 3 2 3 3" xfId="25725" xr:uid="{00000000-0005-0000-0000-000067500000}"/>
    <cellStyle name="Normal 2 3 2 3 2 4" xfId="9662" xr:uid="{00000000-0005-0000-0000-000068500000}"/>
    <cellStyle name="Normal 2 3 2 3 2 4 2" xfId="18986" xr:uid="{00000000-0005-0000-0000-000069500000}"/>
    <cellStyle name="Normal 2 3 2 3 2 4 3" xfId="28309" xr:uid="{00000000-0005-0000-0000-00006A500000}"/>
    <cellStyle name="Normal 2 3 2 3 2 5" xfId="10156" xr:uid="{00000000-0005-0000-0000-00006B500000}"/>
    <cellStyle name="Normal 2 3 2 3 2 6" xfId="19480" xr:uid="{00000000-0005-0000-0000-00006C500000}"/>
    <cellStyle name="Normal 2 3 2 3 3" xfId="799" xr:uid="{00000000-0005-0000-0000-00006D500000}"/>
    <cellStyle name="Normal 2 3 2 3 3 2" xfId="5464" xr:uid="{00000000-0005-0000-0000-00006E500000}"/>
    <cellStyle name="Normal 2 3 2 3 3 2 2" xfId="14788" xr:uid="{00000000-0005-0000-0000-00006F500000}"/>
    <cellStyle name="Normal 2 3 2 3 3 2 3" xfId="24111" xr:uid="{00000000-0005-0000-0000-000070500000}"/>
    <cellStyle name="Normal 2 3 2 3 3 3" xfId="10400" xr:uid="{00000000-0005-0000-0000-000071500000}"/>
    <cellStyle name="Normal 2 3 2 3 3 4" xfId="19724" xr:uid="{00000000-0005-0000-0000-000072500000}"/>
    <cellStyle name="Normal 2 3 2 3 4" xfId="1292" xr:uid="{00000000-0005-0000-0000-000073500000}"/>
    <cellStyle name="Normal 2 3 2 3 4 2" xfId="6669" xr:uid="{00000000-0005-0000-0000-000074500000}"/>
    <cellStyle name="Normal 2 3 2 3 4 2 2" xfId="15993" xr:uid="{00000000-0005-0000-0000-000075500000}"/>
    <cellStyle name="Normal 2 3 2 3 4 2 3" xfId="25316" xr:uid="{00000000-0005-0000-0000-000076500000}"/>
    <cellStyle name="Normal 2 3 2 3 4 3" xfId="10879" xr:uid="{00000000-0005-0000-0000-000077500000}"/>
    <cellStyle name="Normal 2 3 2 3 4 4" xfId="20203" xr:uid="{00000000-0005-0000-0000-000078500000}"/>
    <cellStyle name="Normal 2 3 2 3 5" xfId="3098" xr:uid="{00000000-0005-0000-0000-000079500000}"/>
    <cellStyle name="Normal 2 3 2 3 5 2" xfId="7777" xr:uid="{00000000-0005-0000-0000-00007A500000}"/>
    <cellStyle name="Normal 2 3 2 3 5 2 2" xfId="17101" xr:uid="{00000000-0005-0000-0000-00007B500000}"/>
    <cellStyle name="Normal 2 3 2 3 5 2 3" xfId="26424" xr:uid="{00000000-0005-0000-0000-00007C500000}"/>
    <cellStyle name="Normal 2 3 2 3 5 3" xfId="12485" xr:uid="{00000000-0005-0000-0000-00007D500000}"/>
    <cellStyle name="Normal 2 3 2 3 5 4" xfId="21811" xr:uid="{00000000-0005-0000-0000-00007E500000}"/>
    <cellStyle name="Normal 2 3 2 3 6" xfId="4752" xr:uid="{00000000-0005-0000-0000-00007F500000}"/>
    <cellStyle name="Normal 2 3 2 3 6 2" xfId="14076" xr:uid="{00000000-0005-0000-0000-000080500000}"/>
    <cellStyle name="Normal 2 3 2 3 6 3" xfId="23399" xr:uid="{00000000-0005-0000-0000-000081500000}"/>
    <cellStyle name="Normal 2 3 2 3 7" xfId="7219" xr:uid="{00000000-0005-0000-0000-000082500000}"/>
    <cellStyle name="Normal 2 3 2 3 7 2" xfId="16543" xr:uid="{00000000-0005-0000-0000-000083500000}"/>
    <cellStyle name="Normal 2 3 2 3 7 3" xfId="25866" xr:uid="{00000000-0005-0000-0000-000084500000}"/>
    <cellStyle name="Normal 2 3 2 3 8" xfId="9422" xr:uid="{00000000-0005-0000-0000-000085500000}"/>
    <cellStyle name="Normal 2 3 2 3 8 2" xfId="18746" xr:uid="{00000000-0005-0000-0000-000086500000}"/>
    <cellStyle name="Normal 2 3 2 3 8 3" xfId="28069" xr:uid="{00000000-0005-0000-0000-000087500000}"/>
    <cellStyle name="Normal 2 3 2 3 9" xfId="9916" xr:uid="{00000000-0005-0000-0000-000088500000}"/>
    <cellStyle name="Normal 2 3 2 4" xfId="427" xr:uid="{00000000-0005-0000-0000-000089500000}"/>
    <cellStyle name="Normal 2 3 2 4 2" xfId="915" xr:uid="{00000000-0005-0000-0000-00008A500000}"/>
    <cellStyle name="Normal 2 3 2 4 2 2" xfId="4557" xr:uid="{00000000-0005-0000-0000-00008B500000}"/>
    <cellStyle name="Normal 2 3 2 4 2 2 2" xfId="13881" xr:uid="{00000000-0005-0000-0000-00008C500000}"/>
    <cellStyle name="Normal 2 3 2 4 2 2 3" xfId="23204" xr:uid="{00000000-0005-0000-0000-00008D500000}"/>
    <cellStyle name="Normal 2 3 2 4 2 3" xfId="10516" xr:uid="{00000000-0005-0000-0000-00008E500000}"/>
    <cellStyle name="Normal 2 3 2 4 2 4" xfId="19840" xr:uid="{00000000-0005-0000-0000-00008F500000}"/>
    <cellStyle name="Normal 2 3 2 4 3" xfId="7156" xr:uid="{00000000-0005-0000-0000-000090500000}"/>
    <cellStyle name="Normal 2 3 2 4 3 2" xfId="16480" xr:uid="{00000000-0005-0000-0000-000091500000}"/>
    <cellStyle name="Normal 2 3 2 4 3 3" xfId="25803" xr:uid="{00000000-0005-0000-0000-000092500000}"/>
    <cellStyle name="Normal 2 3 2 4 4" xfId="9538" xr:uid="{00000000-0005-0000-0000-000093500000}"/>
    <cellStyle name="Normal 2 3 2 4 4 2" xfId="18862" xr:uid="{00000000-0005-0000-0000-000094500000}"/>
    <cellStyle name="Normal 2 3 2 4 4 3" xfId="28185" xr:uid="{00000000-0005-0000-0000-000095500000}"/>
    <cellStyle name="Normal 2 3 2 4 5" xfId="10032" xr:uid="{00000000-0005-0000-0000-000096500000}"/>
    <cellStyle name="Normal 2 3 2 4 6" xfId="19356" xr:uid="{00000000-0005-0000-0000-000097500000}"/>
    <cellStyle name="Normal 2 3 2 5" xfId="675" xr:uid="{00000000-0005-0000-0000-000098500000}"/>
    <cellStyle name="Normal 2 3 2 5 2" xfId="4565" xr:uid="{00000000-0005-0000-0000-000099500000}"/>
    <cellStyle name="Normal 2 3 2 5 2 2" xfId="13889" xr:uid="{00000000-0005-0000-0000-00009A500000}"/>
    <cellStyle name="Normal 2 3 2 5 2 3" xfId="23212" xr:uid="{00000000-0005-0000-0000-00009B500000}"/>
    <cellStyle name="Normal 2 3 2 5 3" xfId="10276" xr:uid="{00000000-0005-0000-0000-00009C500000}"/>
    <cellStyle name="Normal 2 3 2 5 4" xfId="19600" xr:uid="{00000000-0005-0000-0000-00009D500000}"/>
    <cellStyle name="Normal 2 3 2 6" xfId="1289" xr:uid="{00000000-0005-0000-0000-00009E500000}"/>
    <cellStyle name="Normal 2 3 2 6 2" xfId="4615" xr:uid="{00000000-0005-0000-0000-00009F500000}"/>
    <cellStyle name="Normal 2 3 2 6 2 2" xfId="13939" xr:uid="{00000000-0005-0000-0000-0000A0500000}"/>
    <cellStyle name="Normal 2 3 2 6 2 3" xfId="23262" xr:uid="{00000000-0005-0000-0000-0000A1500000}"/>
    <cellStyle name="Normal 2 3 2 6 3" xfId="10876" xr:uid="{00000000-0005-0000-0000-0000A2500000}"/>
    <cellStyle name="Normal 2 3 2 6 4" xfId="20200" xr:uid="{00000000-0005-0000-0000-0000A3500000}"/>
    <cellStyle name="Normal 2 3 2 7" xfId="3095" xr:uid="{00000000-0005-0000-0000-0000A4500000}"/>
    <cellStyle name="Normal 2 3 2 7 2" xfId="7774" xr:uid="{00000000-0005-0000-0000-0000A5500000}"/>
    <cellStyle name="Normal 2 3 2 7 2 2" xfId="17098" xr:uid="{00000000-0005-0000-0000-0000A6500000}"/>
    <cellStyle name="Normal 2 3 2 7 2 3" xfId="26421" xr:uid="{00000000-0005-0000-0000-0000A7500000}"/>
    <cellStyle name="Normal 2 3 2 7 3" xfId="12482" xr:uid="{00000000-0005-0000-0000-0000A8500000}"/>
    <cellStyle name="Normal 2 3 2 7 4" xfId="21808" xr:uid="{00000000-0005-0000-0000-0000A9500000}"/>
    <cellStyle name="Normal 2 3 2 8" xfId="4749" xr:uid="{00000000-0005-0000-0000-0000AA500000}"/>
    <cellStyle name="Normal 2 3 2 8 2" xfId="14073" xr:uid="{00000000-0005-0000-0000-0000AB500000}"/>
    <cellStyle name="Normal 2 3 2 8 3" xfId="23396" xr:uid="{00000000-0005-0000-0000-0000AC500000}"/>
    <cellStyle name="Normal 2 3 2 9" xfId="7283" xr:uid="{00000000-0005-0000-0000-0000AD500000}"/>
    <cellStyle name="Normal 2 3 2 9 2" xfId="16607" xr:uid="{00000000-0005-0000-0000-0000AE500000}"/>
    <cellStyle name="Normal 2 3 2 9 3" xfId="25930" xr:uid="{00000000-0005-0000-0000-0000AF500000}"/>
    <cellStyle name="Normal 2 3 3" xfId="1293" xr:uid="{00000000-0005-0000-0000-0000B0500000}"/>
    <cellStyle name="Normal 2 3 3 2" xfId="1294" xr:uid="{00000000-0005-0000-0000-0000B1500000}"/>
    <cellStyle name="Normal 2 3 3 2 2" xfId="3100" xr:uid="{00000000-0005-0000-0000-0000B2500000}"/>
    <cellStyle name="Normal 2 3 3 2 2 2" xfId="7779" xr:uid="{00000000-0005-0000-0000-0000B3500000}"/>
    <cellStyle name="Normal 2 3 3 2 2 2 2" xfId="17103" xr:uid="{00000000-0005-0000-0000-0000B4500000}"/>
    <cellStyle name="Normal 2 3 3 2 2 2 3" xfId="26426" xr:uid="{00000000-0005-0000-0000-0000B5500000}"/>
    <cellStyle name="Normal 2 3 3 2 2 3" xfId="12487" xr:uid="{00000000-0005-0000-0000-0000B6500000}"/>
    <cellStyle name="Normal 2 3 3 2 2 4" xfId="21813" xr:uid="{00000000-0005-0000-0000-0000B7500000}"/>
    <cellStyle name="Normal 2 3 3 2 3" xfId="4754" xr:uid="{00000000-0005-0000-0000-0000B8500000}"/>
    <cellStyle name="Normal 2 3 3 2 3 2" xfId="14078" xr:uid="{00000000-0005-0000-0000-0000B9500000}"/>
    <cellStyle name="Normal 2 3 3 2 3 3" xfId="23401" xr:uid="{00000000-0005-0000-0000-0000BA500000}"/>
    <cellStyle name="Normal 2 3 3 2 4" xfId="10881" xr:uid="{00000000-0005-0000-0000-0000BB500000}"/>
    <cellStyle name="Normal 2 3 3 2 5" xfId="20205" xr:uid="{00000000-0005-0000-0000-0000BC500000}"/>
    <cellStyle name="Normal 2 3 3 3" xfId="3099" xr:uid="{00000000-0005-0000-0000-0000BD500000}"/>
    <cellStyle name="Normal 2 3 3 3 2" xfId="7778" xr:uid="{00000000-0005-0000-0000-0000BE500000}"/>
    <cellStyle name="Normal 2 3 3 3 2 2" xfId="17102" xr:uid="{00000000-0005-0000-0000-0000BF500000}"/>
    <cellStyle name="Normal 2 3 3 3 2 3" xfId="26425" xr:uid="{00000000-0005-0000-0000-0000C0500000}"/>
    <cellStyle name="Normal 2 3 3 3 3" xfId="12486" xr:uid="{00000000-0005-0000-0000-0000C1500000}"/>
    <cellStyle name="Normal 2 3 3 3 4" xfId="21812" xr:uid="{00000000-0005-0000-0000-0000C2500000}"/>
    <cellStyle name="Normal 2 3 3 4" xfId="4753" xr:uid="{00000000-0005-0000-0000-0000C3500000}"/>
    <cellStyle name="Normal 2 3 3 4 2" xfId="14077" xr:uid="{00000000-0005-0000-0000-0000C4500000}"/>
    <cellStyle name="Normal 2 3 3 4 3" xfId="23400" xr:uid="{00000000-0005-0000-0000-0000C5500000}"/>
    <cellStyle name="Normal 2 3 3 5" xfId="10880" xr:uid="{00000000-0005-0000-0000-0000C6500000}"/>
    <cellStyle name="Normal 2 3 3 6" xfId="20204" xr:uid="{00000000-0005-0000-0000-0000C7500000}"/>
    <cellStyle name="Normal 2 3 3 7" xfId="28855" xr:uid="{00000000-0005-0000-0000-0000C8500000}"/>
    <cellStyle name="Normal 2 3 4" xfId="1295" xr:uid="{00000000-0005-0000-0000-0000C9500000}"/>
    <cellStyle name="Normal 2 3 4 2" xfId="3101" xr:uid="{00000000-0005-0000-0000-0000CA500000}"/>
    <cellStyle name="Normal 2 3 4 2 2" xfId="7780" xr:uid="{00000000-0005-0000-0000-0000CB500000}"/>
    <cellStyle name="Normal 2 3 4 2 2 2" xfId="17104" xr:uid="{00000000-0005-0000-0000-0000CC500000}"/>
    <cellStyle name="Normal 2 3 4 2 2 3" xfId="26427" xr:uid="{00000000-0005-0000-0000-0000CD500000}"/>
    <cellStyle name="Normal 2 3 4 2 3" xfId="12488" xr:uid="{00000000-0005-0000-0000-0000CE500000}"/>
    <cellStyle name="Normal 2 3 4 2 4" xfId="21814" xr:uid="{00000000-0005-0000-0000-0000CF500000}"/>
    <cellStyle name="Normal 2 3 4 3" xfId="4755" xr:uid="{00000000-0005-0000-0000-0000D0500000}"/>
    <cellStyle name="Normal 2 3 4 3 2" xfId="14079" xr:uid="{00000000-0005-0000-0000-0000D1500000}"/>
    <cellStyle name="Normal 2 3 4 3 3" xfId="23402" xr:uid="{00000000-0005-0000-0000-0000D2500000}"/>
    <cellStyle name="Normal 2 3 4 4" xfId="10882" xr:uid="{00000000-0005-0000-0000-0000D3500000}"/>
    <cellStyle name="Normal 2 3 4 5" xfId="20206" xr:uid="{00000000-0005-0000-0000-0000D4500000}"/>
    <cellStyle name="Normal 2 3 4 6" xfId="28783" xr:uid="{00000000-0005-0000-0000-0000D5500000}"/>
    <cellStyle name="Normal 2 3 5" xfId="1288" xr:uid="{00000000-0005-0000-0000-0000D6500000}"/>
    <cellStyle name="Normal 2 3 5 2" xfId="3094" xr:uid="{00000000-0005-0000-0000-0000D7500000}"/>
    <cellStyle name="Normal 2 3 5 2 2" xfId="7773" xr:uid="{00000000-0005-0000-0000-0000D8500000}"/>
    <cellStyle name="Normal 2 3 5 2 2 2" xfId="17097" xr:uid="{00000000-0005-0000-0000-0000D9500000}"/>
    <cellStyle name="Normal 2 3 5 2 2 3" xfId="26420" xr:uid="{00000000-0005-0000-0000-0000DA500000}"/>
    <cellStyle name="Normal 2 3 5 2 3" xfId="12481" xr:uid="{00000000-0005-0000-0000-0000DB500000}"/>
    <cellStyle name="Normal 2 3 5 2 4" xfId="21807" xr:uid="{00000000-0005-0000-0000-0000DC500000}"/>
    <cellStyle name="Normal 2 3 5 3" xfId="4748" xr:uid="{00000000-0005-0000-0000-0000DD500000}"/>
    <cellStyle name="Normal 2 3 5 3 2" xfId="14072" xr:uid="{00000000-0005-0000-0000-0000DE500000}"/>
    <cellStyle name="Normal 2 3 5 3 3" xfId="23395" xr:uid="{00000000-0005-0000-0000-0000DF500000}"/>
    <cellStyle name="Normal 2 3 5 4" xfId="10875" xr:uid="{00000000-0005-0000-0000-0000E0500000}"/>
    <cellStyle name="Normal 2 3 5 5" xfId="20199" xr:uid="{00000000-0005-0000-0000-0000E1500000}"/>
    <cellStyle name="Normal 2 3 6" xfId="28545" xr:uid="{00000000-0005-0000-0000-0000E2500000}"/>
    <cellStyle name="Normal 2 4" xfId="158" xr:uid="{00000000-0005-0000-0000-0000E3500000}"/>
    <cellStyle name="Normal 2 4 2" xfId="159" xr:uid="{00000000-0005-0000-0000-0000E4500000}"/>
    <cellStyle name="Normal 2 4 2 2" xfId="1298" xr:uid="{00000000-0005-0000-0000-0000E5500000}"/>
    <cellStyle name="Normal 2 4 2 2 2" xfId="3104" xr:uid="{00000000-0005-0000-0000-0000E6500000}"/>
    <cellStyle name="Normal 2 4 2 2 2 2" xfId="7783" xr:uid="{00000000-0005-0000-0000-0000E7500000}"/>
    <cellStyle name="Normal 2 4 2 2 2 2 2" xfId="17107" xr:uid="{00000000-0005-0000-0000-0000E8500000}"/>
    <cellStyle name="Normal 2 4 2 2 2 2 3" xfId="26430" xr:uid="{00000000-0005-0000-0000-0000E9500000}"/>
    <cellStyle name="Normal 2 4 2 2 2 3" xfId="12491" xr:uid="{00000000-0005-0000-0000-0000EA500000}"/>
    <cellStyle name="Normal 2 4 2 2 2 4" xfId="21817" xr:uid="{00000000-0005-0000-0000-0000EB500000}"/>
    <cellStyle name="Normal 2 4 2 2 3" xfId="4758" xr:uid="{00000000-0005-0000-0000-0000EC500000}"/>
    <cellStyle name="Normal 2 4 2 2 3 2" xfId="14082" xr:uid="{00000000-0005-0000-0000-0000ED500000}"/>
    <cellStyle name="Normal 2 4 2 2 3 3" xfId="23405" xr:uid="{00000000-0005-0000-0000-0000EE500000}"/>
    <cellStyle name="Normal 2 4 2 2 4" xfId="10885" xr:uid="{00000000-0005-0000-0000-0000EF500000}"/>
    <cellStyle name="Normal 2 4 2 2 5" xfId="20209" xr:uid="{00000000-0005-0000-0000-0000F0500000}"/>
    <cellStyle name="Normal 2 4 2 2 6" xfId="28878" xr:uid="{00000000-0005-0000-0000-0000F1500000}"/>
    <cellStyle name="Normal 2 4 2 3" xfId="1297" xr:uid="{00000000-0005-0000-0000-0000F2500000}"/>
    <cellStyle name="Normal 2 4 2 3 2" xfId="6667" xr:uid="{00000000-0005-0000-0000-0000F3500000}"/>
    <cellStyle name="Normal 2 4 2 3 2 2" xfId="15991" xr:uid="{00000000-0005-0000-0000-0000F4500000}"/>
    <cellStyle name="Normal 2 4 2 3 2 3" xfId="25314" xr:uid="{00000000-0005-0000-0000-0000F5500000}"/>
    <cellStyle name="Normal 2 4 2 3 3" xfId="10884" xr:uid="{00000000-0005-0000-0000-0000F6500000}"/>
    <cellStyle name="Normal 2 4 2 3 4" xfId="20208" xr:uid="{00000000-0005-0000-0000-0000F7500000}"/>
    <cellStyle name="Normal 2 4 2 3 5" xfId="28795" xr:uid="{00000000-0005-0000-0000-0000F8500000}"/>
    <cellStyle name="Normal 2 4 2 4" xfId="3103" xr:uid="{00000000-0005-0000-0000-0000F9500000}"/>
    <cellStyle name="Normal 2 4 2 4 2" xfId="7782" xr:uid="{00000000-0005-0000-0000-0000FA500000}"/>
    <cellStyle name="Normal 2 4 2 4 2 2" xfId="17106" xr:uid="{00000000-0005-0000-0000-0000FB500000}"/>
    <cellStyle name="Normal 2 4 2 4 2 3" xfId="26429" xr:uid="{00000000-0005-0000-0000-0000FC500000}"/>
    <cellStyle name="Normal 2 4 2 4 3" xfId="12490" xr:uid="{00000000-0005-0000-0000-0000FD500000}"/>
    <cellStyle name="Normal 2 4 2 4 4" xfId="21816" xr:uid="{00000000-0005-0000-0000-0000FE500000}"/>
    <cellStyle name="Normal 2 4 2 5" xfId="4757" xr:uid="{00000000-0005-0000-0000-0000FF500000}"/>
    <cellStyle name="Normal 2 4 2 5 2" xfId="14081" xr:uid="{00000000-0005-0000-0000-000000510000}"/>
    <cellStyle name="Normal 2 4 2 5 3" xfId="23404" xr:uid="{00000000-0005-0000-0000-000001510000}"/>
    <cellStyle name="Normal 2 4 2 6" xfId="28736" xr:uid="{00000000-0005-0000-0000-000002510000}"/>
    <cellStyle name="Normal 2 4 3" xfId="310" xr:uid="{00000000-0005-0000-0000-000003510000}"/>
    <cellStyle name="Normal 2 4 3 2" xfId="1299" xr:uid="{00000000-0005-0000-0000-000004510000}"/>
    <cellStyle name="Normal 2 4 3 2 2" xfId="6666" xr:uid="{00000000-0005-0000-0000-000005510000}"/>
    <cellStyle name="Normal 2 4 3 2 2 2" xfId="15990" xr:uid="{00000000-0005-0000-0000-000006510000}"/>
    <cellStyle name="Normal 2 4 3 2 2 3" xfId="25313" xr:uid="{00000000-0005-0000-0000-000007510000}"/>
    <cellStyle name="Normal 2 4 3 2 3" xfId="10886" xr:uid="{00000000-0005-0000-0000-000008510000}"/>
    <cellStyle name="Normal 2 4 3 2 4" xfId="20210" xr:uid="{00000000-0005-0000-0000-000009510000}"/>
    <cellStyle name="Normal 2 4 3 3" xfId="3105" xr:uid="{00000000-0005-0000-0000-00000A510000}"/>
    <cellStyle name="Normal 2 4 3 3 2" xfId="7784" xr:uid="{00000000-0005-0000-0000-00000B510000}"/>
    <cellStyle name="Normal 2 4 3 3 2 2" xfId="17108" xr:uid="{00000000-0005-0000-0000-00000C510000}"/>
    <cellStyle name="Normal 2 4 3 3 2 3" xfId="26431" xr:uid="{00000000-0005-0000-0000-00000D510000}"/>
    <cellStyle name="Normal 2 4 3 3 3" xfId="12492" xr:uid="{00000000-0005-0000-0000-00000E510000}"/>
    <cellStyle name="Normal 2 4 3 3 4" xfId="21818" xr:uid="{00000000-0005-0000-0000-00000F510000}"/>
    <cellStyle name="Normal 2 4 3 4" xfId="4759" xr:uid="{00000000-0005-0000-0000-000010510000}"/>
    <cellStyle name="Normal 2 4 3 4 2" xfId="14083" xr:uid="{00000000-0005-0000-0000-000011510000}"/>
    <cellStyle name="Normal 2 4 3 4 3" xfId="23406" xr:uid="{00000000-0005-0000-0000-000012510000}"/>
    <cellStyle name="Normal 2 4 3 5" xfId="28860" xr:uid="{00000000-0005-0000-0000-000013510000}"/>
    <cellStyle name="Normal 2 4 4" xfId="278" xr:uid="{00000000-0005-0000-0000-000014510000}"/>
    <cellStyle name="Normal 2 4 4 2" xfId="1296" xr:uid="{00000000-0005-0000-0000-000015510000}"/>
    <cellStyle name="Normal 2 4 4 2 2" xfId="6668" xr:uid="{00000000-0005-0000-0000-000016510000}"/>
    <cellStyle name="Normal 2 4 4 2 2 2" xfId="15992" xr:uid="{00000000-0005-0000-0000-000017510000}"/>
    <cellStyle name="Normal 2 4 4 2 2 3" xfId="25315" xr:uid="{00000000-0005-0000-0000-000018510000}"/>
    <cellStyle name="Normal 2 4 4 2 3" xfId="10883" xr:uid="{00000000-0005-0000-0000-000019510000}"/>
    <cellStyle name="Normal 2 4 4 2 4" xfId="20207" xr:uid="{00000000-0005-0000-0000-00001A510000}"/>
    <cellStyle name="Normal 2 4 4 3" xfId="3102" xr:uid="{00000000-0005-0000-0000-00001B510000}"/>
    <cellStyle name="Normal 2 4 4 3 2" xfId="7781" xr:uid="{00000000-0005-0000-0000-00001C510000}"/>
    <cellStyle name="Normal 2 4 4 3 2 2" xfId="17105" xr:uid="{00000000-0005-0000-0000-00001D510000}"/>
    <cellStyle name="Normal 2 4 4 3 2 3" xfId="26428" xr:uid="{00000000-0005-0000-0000-00001E510000}"/>
    <cellStyle name="Normal 2 4 4 3 3" xfId="12489" xr:uid="{00000000-0005-0000-0000-00001F510000}"/>
    <cellStyle name="Normal 2 4 4 3 4" xfId="21815" xr:uid="{00000000-0005-0000-0000-000020510000}"/>
    <cellStyle name="Normal 2 4 4 4" xfId="4756" xr:uid="{00000000-0005-0000-0000-000021510000}"/>
    <cellStyle name="Normal 2 4 4 4 2" xfId="14080" xr:uid="{00000000-0005-0000-0000-000022510000}"/>
    <cellStyle name="Normal 2 4 4 4 3" xfId="23403" xr:uid="{00000000-0005-0000-0000-000023510000}"/>
    <cellStyle name="Normal 2 4 4 5" xfId="28786" xr:uid="{00000000-0005-0000-0000-000024510000}"/>
    <cellStyle name="Normal 2 4 5" xfId="2317" xr:uid="{00000000-0005-0000-0000-000025510000}"/>
    <cellStyle name="Normal 2 4 6" xfId="28582" xr:uid="{00000000-0005-0000-0000-000026510000}"/>
    <cellStyle name="Normal 2 5" xfId="160" xr:uid="{00000000-0005-0000-0000-000027510000}"/>
    <cellStyle name="Normal 2 5 2" xfId="1301" xr:uid="{00000000-0005-0000-0000-000028510000}"/>
    <cellStyle name="Normal 2 5 2 2" xfId="3107" xr:uid="{00000000-0005-0000-0000-000029510000}"/>
    <cellStyle name="Normal 2 5 2 2 2" xfId="7786" xr:uid="{00000000-0005-0000-0000-00002A510000}"/>
    <cellStyle name="Normal 2 5 2 2 2 2" xfId="17110" xr:uid="{00000000-0005-0000-0000-00002B510000}"/>
    <cellStyle name="Normal 2 5 2 2 2 3" xfId="26433" xr:uid="{00000000-0005-0000-0000-00002C510000}"/>
    <cellStyle name="Normal 2 5 2 2 3" xfId="12494" xr:uid="{00000000-0005-0000-0000-00002D510000}"/>
    <cellStyle name="Normal 2 5 2 2 4" xfId="21820" xr:uid="{00000000-0005-0000-0000-00002E510000}"/>
    <cellStyle name="Normal 2 5 2 3" xfId="4761" xr:uid="{00000000-0005-0000-0000-00002F510000}"/>
    <cellStyle name="Normal 2 5 2 3 2" xfId="14085" xr:uid="{00000000-0005-0000-0000-000030510000}"/>
    <cellStyle name="Normal 2 5 2 3 3" xfId="23408" xr:uid="{00000000-0005-0000-0000-000031510000}"/>
    <cellStyle name="Normal 2 5 2 4" xfId="10888" xr:uid="{00000000-0005-0000-0000-000032510000}"/>
    <cellStyle name="Normal 2 5 2 5" xfId="20212" xr:uid="{00000000-0005-0000-0000-000033510000}"/>
    <cellStyle name="Normal 2 5 2 6" xfId="28868" xr:uid="{00000000-0005-0000-0000-000034510000}"/>
    <cellStyle name="Normal 2 5 3" xfId="2318" xr:uid="{00000000-0005-0000-0000-000035510000}"/>
    <cellStyle name="Normal 2 5 3 2" xfId="4041" xr:uid="{00000000-0005-0000-0000-000036510000}"/>
    <cellStyle name="Normal 2 5 3 2 2" xfId="8718" xr:uid="{00000000-0005-0000-0000-000037510000}"/>
    <cellStyle name="Normal 2 5 3 2 2 2" xfId="18042" xr:uid="{00000000-0005-0000-0000-000038510000}"/>
    <cellStyle name="Normal 2 5 3 2 2 3" xfId="27365" xr:uid="{00000000-0005-0000-0000-000039510000}"/>
    <cellStyle name="Normal 2 5 3 2 3" xfId="13375" xr:uid="{00000000-0005-0000-0000-00003A510000}"/>
    <cellStyle name="Normal 2 5 3 2 4" xfId="22699" xr:uid="{00000000-0005-0000-0000-00003B510000}"/>
    <cellStyle name="Normal 2 5 3 3" xfId="5753" xr:uid="{00000000-0005-0000-0000-00003C510000}"/>
    <cellStyle name="Normal 2 5 3 3 2" xfId="15077" xr:uid="{00000000-0005-0000-0000-00003D510000}"/>
    <cellStyle name="Normal 2 5 3 3 3" xfId="24400" xr:uid="{00000000-0005-0000-0000-00003E510000}"/>
    <cellStyle name="Normal 2 5 3 4" xfId="11820" xr:uid="{00000000-0005-0000-0000-00003F510000}"/>
    <cellStyle name="Normal 2 5 3 5" xfId="21146" xr:uid="{00000000-0005-0000-0000-000040510000}"/>
    <cellStyle name="Normal 2 5 3 6" xfId="28790" xr:uid="{00000000-0005-0000-0000-000041510000}"/>
    <cellStyle name="Normal 2 5 4" xfId="1300" xr:uid="{00000000-0005-0000-0000-000042510000}"/>
    <cellStyle name="Normal 2 5 4 2" xfId="6665" xr:uid="{00000000-0005-0000-0000-000043510000}"/>
    <cellStyle name="Normal 2 5 4 2 2" xfId="15989" xr:uid="{00000000-0005-0000-0000-000044510000}"/>
    <cellStyle name="Normal 2 5 4 2 3" xfId="25312" xr:uid="{00000000-0005-0000-0000-000045510000}"/>
    <cellStyle name="Normal 2 5 4 3" xfId="10887" xr:uid="{00000000-0005-0000-0000-000046510000}"/>
    <cellStyle name="Normal 2 5 4 4" xfId="20211" xr:uid="{00000000-0005-0000-0000-000047510000}"/>
    <cellStyle name="Normal 2 5 5" xfId="3106" xr:uid="{00000000-0005-0000-0000-000048510000}"/>
    <cellStyle name="Normal 2 5 5 2" xfId="7785" xr:uid="{00000000-0005-0000-0000-000049510000}"/>
    <cellStyle name="Normal 2 5 5 2 2" xfId="17109" xr:uid="{00000000-0005-0000-0000-00004A510000}"/>
    <cellStyle name="Normal 2 5 5 2 3" xfId="26432" xr:uid="{00000000-0005-0000-0000-00004B510000}"/>
    <cellStyle name="Normal 2 5 5 3" xfId="12493" xr:uid="{00000000-0005-0000-0000-00004C510000}"/>
    <cellStyle name="Normal 2 5 5 4" xfId="21819" xr:uid="{00000000-0005-0000-0000-00004D510000}"/>
    <cellStyle name="Normal 2 5 6" xfId="4760" xr:uid="{00000000-0005-0000-0000-00004E510000}"/>
    <cellStyle name="Normal 2 5 6 2" xfId="14084" xr:uid="{00000000-0005-0000-0000-00004F510000}"/>
    <cellStyle name="Normal 2 5 6 3" xfId="23407" xr:uid="{00000000-0005-0000-0000-000050510000}"/>
    <cellStyle name="Normal 2 5 7" xfId="28651" xr:uid="{00000000-0005-0000-0000-000051510000}"/>
    <cellStyle name="Normal 2 6" xfId="161" xr:uid="{00000000-0005-0000-0000-000052510000}"/>
    <cellStyle name="Normal 2 6 2" xfId="2319" xr:uid="{00000000-0005-0000-0000-000053510000}"/>
    <cellStyle name="Normal 2 6 2 2" xfId="4042" xr:uid="{00000000-0005-0000-0000-000054510000}"/>
    <cellStyle name="Normal 2 6 2 2 2" xfId="8719" xr:uid="{00000000-0005-0000-0000-000055510000}"/>
    <cellStyle name="Normal 2 6 2 2 2 2" xfId="18043" xr:uid="{00000000-0005-0000-0000-000056510000}"/>
    <cellStyle name="Normal 2 6 2 2 2 3" xfId="27366" xr:uid="{00000000-0005-0000-0000-000057510000}"/>
    <cellStyle name="Normal 2 6 2 2 3" xfId="13376" xr:uid="{00000000-0005-0000-0000-000058510000}"/>
    <cellStyle name="Normal 2 6 2 2 4" xfId="22700" xr:uid="{00000000-0005-0000-0000-000059510000}"/>
    <cellStyle name="Normal 2 6 2 3" xfId="5754" xr:uid="{00000000-0005-0000-0000-00005A510000}"/>
    <cellStyle name="Normal 2 6 2 3 2" xfId="15078" xr:uid="{00000000-0005-0000-0000-00005B510000}"/>
    <cellStyle name="Normal 2 6 2 3 3" xfId="24401" xr:uid="{00000000-0005-0000-0000-00005C510000}"/>
    <cellStyle name="Normal 2 6 2 4" xfId="11821" xr:uid="{00000000-0005-0000-0000-00005D510000}"/>
    <cellStyle name="Normal 2 6 2 5" xfId="21147" xr:uid="{00000000-0005-0000-0000-00005E510000}"/>
    <cellStyle name="Normal 2 6 3" xfId="1302" xr:uid="{00000000-0005-0000-0000-00005F510000}"/>
    <cellStyle name="Normal 2 6 3 2" xfId="6664" xr:uid="{00000000-0005-0000-0000-000060510000}"/>
    <cellStyle name="Normal 2 6 3 2 2" xfId="15988" xr:uid="{00000000-0005-0000-0000-000061510000}"/>
    <cellStyle name="Normal 2 6 3 2 3" xfId="25311" xr:uid="{00000000-0005-0000-0000-000062510000}"/>
    <cellStyle name="Normal 2 6 3 3" xfId="10889" xr:uid="{00000000-0005-0000-0000-000063510000}"/>
    <cellStyle name="Normal 2 6 3 4" xfId="20213" xr:uid="{00000000-0005-0000-0000-000064510000}"/>
    <cellStyle name="Normal 2 6 4" xfId="3108" xr:uid="{00000000-0005-0000-0000-000065510000}"/>
    <cellStyle name="Normal 2 6 4 2" xfId="7787" xr:uid="{00000000-0005-0000-0000-000066510000}"/>
    <cellStyle name="Normal 2 6 4 2 2" xfId="17111" xr:uid="{00000000-0005-0000-0000-000067510000}"/>
    <cellStyle name="Normal 2 6 4 2 3" xfId="26434" xr:uid="{00000000-0005-0000-0000-000068510000}"/>
    <cellStyle name="Normal 2 6 4 3" xfId="12495" xr:uid="{00000000-0005-0000-0000-000069510000}"/>
    <cellStyle name="Normal 2 6 4 4" xfId="21821" xr:uid="{00000000-0005-0000-0000-00006A510000}"/>
    <cellStyle name="Normal 2 6 5" xfId="4762" xr:uid="{00000000-0005-0000-0000-00006B510000}"/>
    <cellStyle name="Normal 2 6 5 2" xfId="14086" xr:uid="{00000000-0005-0000-0000-00006C510000}"/>
    <cellStyle name="Normal 2 6 5 3" xfId="23409" xr:uid="{00000000-0005-0000-0000-00006D510000}"/>
    <cellStyle name="Normal 2 6 6" xfId="28383" xr:uid="{00000000-0005-0000-0000-00006E510000}"/>
    <cellStyle name="Normal 2 7" xfId="162" xr:uid="{00000000-0005-0000-0000-00006F510000}"/>
    <cellStyle name="Normal 2 7 2" xfId="1303" xr:uid="{00000000-0005-0000-0000-000070510000}"/>
    <cellStyle name="Normal 2 7 2 2" xfId="6663" xr:uid="{00000000-0005-0000-0000-000071510000}"/>
    <cellStyle name="Normal 2 7 2 2 2" xfId="15987" xr:uid="{00000000-0005-0000-0000-000072510000}"/>
    <cellStyle name="Normal 2 7 2 2 3" xfId="25310" xr:uid="{00000000-0005-0000-0000-000073510000}"/>
    <cellStyle name="Normal 2 7 2 3" xfId="10890" xr:uid="{00000000-0005-0000-0000-000074510000}"/>
    <cellStyle name="Normal 2 7 2 4" xfId="20214" xr:uid="{00000000-0005-0000-0000-000075510000}"/>
    <cellStyle name="Normal 2 7 2 5" xfId="28914" xr:uid="{00000000-0005-0000-0000-000076510000}"/>
    <cellStyle name="Normal 2 7 3" xfId="3109" xr:uid="{00000000-0005-0000-0000-000077510000}"/>
    <cellStyle name="Normal 2 7 3 2" xfId="7788" xr:uid="{00000000-0005-0000-0000-000078510000}"/>
    <cellStyle name="Normal 2 7 3 2 2" xfId="17112" xr:uid="{00000000-0005-0000-0000-000079510000}"/>
    <cellStyle name="Normal 2 7 3 2 3" xfId="26435" xr:uid="{00000000-0005-0000-0000-00007A510000}"/>
    <cellStyle name="Normal 2 7 3 3" xfId="12496" xr:uid="{00000000-0005-0000-0000-00007B510000}"/>
    <cellStyle name="Normal 2 7 3 4" xfId="21822" xr:uid="{00000000-0005-0000-0000-00007C510000}"/>
    <cellStyle name="Normal 2 7 4" xfId="4763" xr:uid="{00000000-0005-0000-0000-00007D510000}"/>
    <cellStyle name="Normal 2 7 4 2" xfId="14087" xr:uid="{00000000-0005-0000-0000-00007E510000}"/>
    <cellStyle name="Normal 2 7 4 3" xfId="23410" xr:uid="{00000000-0005-0000-0000-00007F510000}"/>
    <cellStyle name="Normal 2 7 5" xfId="28824" xr:uid="{00000000-0005-0000-0000-000080510000}"/>
    <cellStyle name="Normal 2 8" xfId="163" xr:uid="{00000000-0005-0000-0000-000081510000}"/>
    <cellStyle name="Normal 2 8 2" xfId="1304" xr:uid="{00000000-0005-0000-0000-000082510000}"/>
    <cellStyle name="Normal 2 9" xfId="164" xr:uid="{00000000-0005-0000-0000-000083510000}"/>
    <cellStyle name="Normal 2 9 2" xfId="1155" xr:uid="{00000000-0005-0000-0000-000084510000}"/>
    <cellStyle name="Normal 2_DHO-SF" xfId="28579" xr:uid="{00000000-0005-0000-0000-000085510000}"/>
    <cellStyle name="Normal 20" xfId="1305" xr:uid="{00000000-0005-0000-0000-000086510000}"/>
    <cellStyle name="Normal 20 2" xfId="2321" xr:uid="{00000000-0005-0000-0000-000087510000}"/>
    <cellStyle name="Normal 20 2 2" xfId="2322" xr:uid="{00000000-0005-0000-0000-000088510000}"/>
    <cellStyle name="Normal 20 2 2 2" xfId="2323" xr:uid="{00000000-0005-0000-0000-000089510000}"/>
    <cellStyle name="Normal 20 2 2 2 2" xfId="4046" xr:uid="{00000000-0005-0000-0000-00008A510000}"/>
    <cellStyle name="Normal 20 2 2 2 2 2" xfId="8723" xr:uid="{00000000-0005-0000-0000-00008B510000}"/>
    <cellStyle name="Normal 20 2 2 2 2 2 2" xfId="18047" xr:uid="{00000000-0005-0000-0000-00008C510000}"/>
    <cellStyle name="Normal 20 2 2 2 2 2 3" xfId="27370" xr:uid="{00000000-0005-0000-0000-00008D510000}"/>
    <cellStyle name="Normal 20 2 2 2 2 3" xfId="13380" xr:uid="{00000000-0005-0000-0000-00008E510000}"/>
    <cellStyle name="Normal 20 2 2 2 2 4" xfId="22704" xr:uid="{00000000-0005-0000-0000-00008F510000}"/>
    <cellStyle name="Normal 20 2 2 2 3" xfId="5758" xr:uid="{00000000-0005-0000-0000-000090510000}"/>
    <cellStyle name="Normal 20 2 2 2 3 2" xfId="15082" xr:uid="{00000000-0005-0000-0000-000091510000}"/>
    <cellStyle name="Normal 20 2 2 2 3 3" xfId="24405" xr:uid="{00000000-0005-0000-0000-000092510000}"/>
    <cellStyle name="Normal 20 2 2 2 4" xfId="11825" xr:uid="{00000000-0005-0000-0000-000093510000}"/>
    <cellStyle name="Normal 20 2 2 2 5" xfId="21151" xr:uid="{00000000-0005-0000-0000-000094510000}"/>
    <cellStyle name="Normal 20 2 2 3" xfId="4045" xr:uid="{00000000-0005-0000-0000-000095510000}"/>
    <cellStyle name="Normal 20 2 2 3 2" xfId="8722" xr:uid="{00000000-0005-0000-0000-000096510000}"/>
    <cellStyle name="Normal 20 2 2 3 2 2" xfId="18046" xr:uid="{00000000-0005-0000-0000-000097510000}"/>
    <cellStyle name="Normal 20 2 2 3 2 3" xfId="27369" xr:uid="{00000000-0005-0000-0000-000098510000}"/>
    <cellStyle name="Normal 20 2 2 3 3" xfId="13379" xr:uid="{00000000-0005-0000-0000-000099510000}"/>
    <cellStyle name="Normal 20 2 2 3 4" xfId="22703" xr:uid="{00000000-0005-0000-0000-00009A510000}"/>
    <cellStyle name="Normal 20 2 2 4" xfId="5757" xr:uid="{00000000-0005-0000-0000-00009B510000}"/>
    <cellStyle name="Normal 20 2 2 4 2" xfId="15081" xr:uid="{00000000-0005-0000-0000-00009C510000}"/>
    <cellStyle name="Normal 20 2 2 4 3" xfId="24404" xr:uid="{00000000-0005-0000-0000-00009D510000}"/>
    <cellStyle name="Normal 20 2 2 5" xfId="11824" xr:uid="{00000000-0005-0000-0000-00009E510000}"/>
    <cellStyle name="Normal 20 2 2 6" xfId="21150" xr:uid="{00000000-0005-0000-0000-00009F510000}"/>
    <cellStyle name="Normal 20 2 3" xfId="2324" xr:uid="{00000000-0005-0000-0000-0000A0510000}"/>
    <cellStyle name="Normal 20 2 3 2" xfId="4047" xr:uid="{00000000-0005-0000-0000-0000A1510000}"/>
    <cellStyle name="Normal 20 2 3 2 2" xfId="8724" xr:uid="{00000000-0005-0000-0000-0000A2510000}"/>
    <cellStyle name="Normal 20 2 3 2 2 2" xfId="18048" xr:uid="{00000000-0005-0000-0000-0000A3510000}"/>
    <cellStyle name="Normal 20 2 3 2 2 3" xfId="27371" xr:uid="{00000000-0005-0000-0000-0000A4510000}"/>
    <cellStyle name="Normal 20 2 3 2 3" xfId="13381" xr:uid="{00000000-0005-0000-0000-0000A5510000}"/>
    <cellStyle name="Normal 20 2 3 2 4" xfId="22705" xr:uid="{00000000-0005-0000-0000-0000A6510000}"/>
    <cellStyle name="Normal 20 2 3 3" xfId="5759" xr:uid="{00000000-0005-0000-0000-0000A7510000}"/>
    <cellStyle name="Normal 20 2 3 3 2" xfId="15083" xr:uid="{00000000-0005-0000-0000-0000A8510000}"/>
    <cellStyle name="Normal 20 2 3 3 3" xfId="24406" xr:uid="{00000000-0005-0000-0000-0000A9510000}"/>
    <cellStyle name="Normal 20 2 3 4" xfId="11826" xr:uid="{00000000-0005-0000-0000-0000AA510000}"/>
    <cellStyle name="Normal 20 2 3 5" xfId="21152" xr:uid="{00000000-0005-0000-0000-0000AB510000}"/>
    <cellStyle name="Normal 20 2 4" xfId="4044" xr:uid="{00000000-0005-0000-0000-0000AC510000}"/>
    <cellStyle name="Normal 20 2 4 2" xfId="8721" xr:uid="{00000000-0005-0000-0000-0000AD510000}"/>
    <cellStyle name="Normal 20 2 4 2 2" xfId="18045" xr:uid="{00000000-0005-0000-0000-0000AE510000}"/>
    <cellStyle name="Normal 20 2 4 2 3" xfId="27368" xr:uid="{00000000-0005-0000-0000-0000AF510000}"/>
    <cellStyle name="Normal 20 2 4 3" xfId="13378" xr:uid="{00000000-0005-0000-0000-0000B0510000}"/>
    <cellStyle name="Normal 20 2 4 4" xfId="22702" xr:uid="{00000000-0005-0000-0000-0000B1510000}"/>
    <cellStyle name="Normal 20 2 5" xfId="5756" xr:uid="{00000000-0005-0000-0000-0000B2510000}"/>
    <cellStyle name="Normal 20 2 5 2" xfId="15080" xr:uid="{00000000-0005-0000-0000-0000B3510000}"/>
    <cellStyle name="Normal 20 2 5 3" xfId="24403" xr:uid="{00000000-0005-0000-0000-0000B4510000}"/>
    <cellStyle name="Normal 20 2 6" xfId="11823" xr:uid="{00000000-0005-0000-0000-0000B5510000}"/>
    <cellStyle name="Normal 20 2 7" xfId="21149" xr:uid="{00000000-0005-0000-0000-0000B6510000}"/>
    <cellStyle name="Normal 20 3" xfId="2325" xr:uid="{00000000-0005-0000-0000-0000B7510000}"/>
    <cellStyle name="Normal 20 3 2" xfId="2326" xr:uid="{00000000-0005-0000-0000-0000B8510000}"/>
    <cellStyle name="Normal 20 3 2 2" xfId="2327" xr:uid="{00000000-0005-0000-0000-0000B9510000}"/>
    <cellStyle name="Normal 20 3 2 2 2" xfId="4050" xr:uid="{00000000-0005-0000-0000-0000BA510000}"/>
    <cellStyle name="Normal 20 3 2 2 2 2" xfId="8727" xr:uid="{00000000-0005-0000-0000-0000BB510000}"/>
    <cellStyle name="Normal 20 3 2 2 2 2 2" xfId="18051" xr:uid="{00000000-0005-0000-0000-0000BC510000}"/>
    <cellStyle name="Normal 20 3 2 2 2 2 3" xfId="27374" xr:uid="{00000000-0005-0000-0000-0000BD510000}"/>
    <cellStyle name="Normal 20 3 2 2 2 3" xfId="13384" xr:uid="{00000000-0005-0000-0000-0000BE510000}"/>
    <cellStyle name="Normal 20 3 2 2 2 4" xfId="22708" xr:uid="{00000000-0005-0000-0000-0000BF510000}"/>
    <cellStyle name="Normal 20 3 2 2 3" xfId="5762" xr:uid="{00000000-0005-0000-0000-0000C0510000}"/>
    <cellStyle name="Normal 20 3 2 2 3 2" xfId="15086" xr:uid="{00000000-0005-0000-0000-0000C1510000}"/>
    <cellStyle name="Normal 20 3 2 2 3 3" xfId="24409" xr:uid="{00000000-0005-0000-0000-0000C2510000}"/>
    <cellStyle name="Normal 20 3 2 2 4" xfId="11829" xr:uid="{00000000-0005-0000-0000-0000C3510000}"/>
    <cellStyle name="Normal 20 3 2 2 5" xfId="21155" xr:uid="{00000000-0005-0000-0000-0000C4510000}"/>
    <cellStyle name="Normal 20 3 2 3" xfId="4049" xr:uid="{00000000-0005-0000-0000-0000C5510000}"/>
    <cellStyle name="Normal 20 3 2 3 2" xfId="8726" xr:uid="{00000000-0005-0000-0000-0000C6510000}"/>
    <cellStyle name="Normal 20 3 2 3 2 2" xfId="18050" xr:uid="{00000000-0005-0000-0000-0000C7510000}"/>
    <cellStyle name="Normal 20 3 2 3 2 3" xfId="27373" xr:uid="{00000000-0005-0000-0000-0000C8510000}"/>
    <cellStyle name="Normal 20 3 2 3 3" xfId="13383" xr:uid="{00000000-0005-0000-0000-0000C9510000}"/>
    <cellStyle name="Normal 20 3 2 3 4" xfId="22707" xr:uid="{00000000-0005-0000-0000-0000CA510000}"/>
    <cellStyle name="Normal 20 3 2 4" xfId="5761" xr:uid="{00000000-0005-0000-0000-0000CB510000}"/>
    <cellStyle name="Normal 20 3 2 4 2" xfId="15085" xr:uid="{00000000-0005-0000-0000-0000CC510000}"/>
    <cellStyle name="Normal 20 3 2 4 3" xfId="24408" xr:uid="{00000000-0005-0000-0000-0000CD510000}"/>
    <cellStyle name="Normal 20 3 2 5" xfId="11828" xr:uid="{00000000-0005-0000-0000-0000CE510000}"/>
    <cellStyle name="Normal 20 3 2 6" xfId="21154" xr:uid="{00000000-0005-0000-0000-0000CF510000}"/>
    <cellStyle name="Normal 20 3 3" xfId="2328" xr:uid="{00000000-0005-0000-0000-0000D0510000}"/>
    <cellStyle name="Normal 20 3 3 2" xfId="4051" xr:uid="{00000000-0005-0000-0000-0000D1510000}"/>
    <cellStyle name="Normal 20 3 3 2 2" xfId="8728" xr:uid="{00000000-0005-0000-0000-0000D2510000}"/>
    <cellStyle name="Normal 20 3 3 2 2 2" xfId="18052" xr:uid="{00000000-0005-0000-0000-0000D3510000}"/>
    <cellStyle name="Normal 20 3 3 2 2 3" xfId="27375" xr:uid="{00000000-0005-0000-0000-0000D4510000}"/>
    <cellStyle name="Normal 20 3 3 2 3" xfId="13385" xr:uid="{00000000-0005-0000-0000-0000D5510000}"/>
    <cellStyle name="Normal 20 3 3 2 4" xfId="22709" xr:uid="{00000000-0005-0000-0000-0000D6510000}"/>
    <cellStyle name="Normal 20 3 3 3" xfId="5763" xr:uid="{00000000-0005-0000-0000-0000D7510000}"/>
    <cellStyle name="Normal 20 3 3 3 2" xfId="15087" xr:uid="{00000000-0005-0000-0000-0000D8510000}"/>
    <cellStyle name="Normal 20 3 3 3 3" xfId="24410" xr:uid="{00000000-0005-0000-0000-0000D9510000}"/>
    <cellStyle name="Normal 20 3 3 4" xfId="11830" xr:uid="{00000000-0005-0000-0000-0000DA510000}"/>
    <cellStyle name="Normal 20 3 3 5" xfId="21156" xr:uid="{00000000-0005-0000-0000-0000DB510000}"/>
    <cellStyle name="Normal 20 3 4" xfId="4048" xr:uid="{00000000-0005-0000-0000-0000DC510000}"/>
    <cellStyle name="Normal 20 3 4 2" xfId="8725" xr:uid="{00000000-0005-0000-0000-0000DD510000}"/>
    <cellStyle name="Normal 20 3 4 2 2" xfId="18049" xr:uid="{00000000-0005-0000-0000-0000DE510000}"/>
    <cellStyle name="Normal 20 3 4 2 3" xfId="27372" xr:uid="{00000000-0005-0000-0000-0000DF510000}"/>
    <cellStyle name="Normal 20 3 4 3" xfId="13382" xr:uid="{00000000-0005-0000-0000-0000E0510000}"/>
    <cellStyle name="Normal 20 3 4 4" xfId="22706" xr:uid="{00000000-0005-0000-0000-0000E1510000}"/>
    <cellStyle name="Normal 20 3 5" xfId="5760" xr:uid="{00000000-0005-0000-0000-0000E2510000}"/>
    <cellStyle name="Normal 20 3 5 2" xfId="15084" xr:uid="{00000000-0005-0000-0000-0000E3510000}"/>
    <cellStyle name="Normal 20 3 5 3" xfId="24407" xr:uid="{00000000-0005-0000-0000-0000E4510000}"/>
    <cellStyle name="Normal 20 3 6" xfId="11827" xr:uid="{00000000-0005-0000-0000-0000E5510000}"/>
    <cellStyle name="Normal 20 3 7" xfId="21153" xr:uid="{00000000-0005-0000-0000-0000E6510000}"/>
    <cellStyle name="Normal 20 4" xfId="2329" xr:uid="{00000000-0005-0000-0000-0000E7510000}"/>
    <cellStyle name="Normal 20 4 2" xfId="2330" xr:uid="{00000000-0005-0000-0000-0000E8510000}"/>
    <cellStyle name="Normal 20 4 2 2" xfId="4053" xr:uid="{00000000-0005-0000-0000-0000E9510000}"/>
    <cellStyle name="Normal 20 4 2 2 2" xfId="8730" xr:uid="{00000000-0005-0000-0000-0000EA510000}"/>
    <cellStyle name="Normal 20 4 2 2 2 2" xfId="18054" xr:uid="{00000000-0005-0000-0000-0000EB510000}"/>
    <cellStyle name="Normal 20 4 2 2 2 3" xfId="27377" xr:uid="{00000000-0005-0000-0000-0000EC510000}"/>
    <cellStyle name="Normal 20 4 2 2 3" xfId="13387" xr:uid="{00000000-0005-0000-0000-0000ED510000}"/>
    <cellStyle name="Normal 20 4 2 2 4" xfId="22711" xr:uid="{00000000-0005-0000-0000-0000EE510000}"/>
    <cellStyle name="Normal 20 4 2 3" xfId="5765" xr:uid="{00000000-0005-0000-0000-0000EF510000}"/>
    <cellStyle name="Normal 20 4 2 3 2" xfId="15089" xr:uid="{00000000-0005-0000-0000-0000F0510000}"/>
    <cellStyle name="Normal 20 4 2 3 3" xfId="24412" xr:uid="{00000000-0005-0000-0000-0000F1510000}"/>
    <cellStyle name="Normal 20 4 2 4" xfId="11832" xr:uid="{00000000-0005-0000-0000-0000F2510000}"/>
    <cellStyle name="Normal 20 4 2 5" xfId="21158" xr:uid="{00000000-0005-0000-0000-0000F3510000}"/>
    <cellStyle name="Normal 20 4 3" xfId="4052" xr:uid="{00000000-0005-0000-0000-0000F4510000}"/>
    <cellStyle name="Normal 20 4 3 2" xfId="8729" xr:uid="{00000000-0005-0000-0000-0000F5510000}"/>
    <cellStyle name="Normal 20 4 3 2 2" xfId="18053" xr:uid="{00000000-0005-0000-0000-0000F6510000}"/>
    <cellStyle name="Normal 20 4 3 2 3" xfId="27376" xr:uid="{00000000-0005-0000-0000-0000F7510000}"/>
    <cellStyle name="Normal 20 4 3 3" xfId="13386" xr:uid="{00000000-0005-0000-0000-0000F8510000}"/>
    <cellStyle name="Normal 20 4 3 4" xfId="22710" xr:uid="{00000000-0005-0000-0000-0000F9510000}"/>
    <cellStyle name="Normal 20 4 4" xfId="5764" xr:uid="{00000000-0005-0000-0000-0000FA510000}"/>
    <cellStyle name="Normal 20 4 4 2" xfId="15088" xr:uid="{00000000-0005-0000-0000-0000FB510000}"/>
    <cellStyle name="Normal 20 4 4 3" xfId="24411" xr:uid="{00000000-0005-0000-0000-0000FC510000}"/>
    <cellStyle name="Normal 20 4 5" xfId="11831" xr:uid="{00000000-0005-0000-0000-0000FD510000}"/>
    <cellStyle name="Normal 20 4 6" xfId="21157" xr:uid="{00000000-0005-0000-0000-0000FE510000}"/>
    <cellStyle name="Normal 20 5" xfId="2331" xr:uid="{00000000-0005-0000-0000-0000FF510000}"/>
    <cellStyle name="Normal 20 5 2" xfId="4054" xr:uid="{00000000-0005-0000-0000-000000520000}"/>
    <cellStyle name="Normal 20 5 2 2" xfId="8731" xr:uid="{00000000-0005-0000-0000-000001520000}"/>
    <cellStyle name="Normal 20 5 2 2 2" xfId="18055" xr:uid="{00000000-0005-0000-0000-000002520000}"/>
    <cellStyle name="Normal 20 5 2 2 3" xfId="27378" xr:uid="{00000000-0005-0000-0000-000003520000}"/>
    <cellStyle name="Normal 20 5 2 3" xfId="13388" xr:uid="{00000000-0005-0000-0000-000004520000}"/>
    <cellStyle name="Normal 20 5 2 4" xfId="22712" xr:uid="{00000000-0005-0000-0000-000005520000}"/>
    <cellStyle name="Normal 20 5 3" xfId="5766" xr:uid="{00000000-0005-0000-0000-000006520000}"/>
    <cellStyle name="Normal 20 5 3 2" xfId="15090" xr:uid="{00000000-0005-0000-0000-000007520000}"/>
    <cellStyle name="Normal 20 5 3 3" xfId="24413" xr:uid="{00000000-0005-0000-0000-000008520000}"/>
    <cellStyle name="Normal 20 5 4" xfId="11833" xr:uid="{00000000-0005-0000-0000-000009520000}"/>
    <cellStyle name="Normal 20 5 5" xfId="21159" xr:uid="{00000000-0005-0000-0000-00000A520000}"/>
    <cellStyle name="Normal 20 6" xfId="2332" xr:uid="{00000000-0005-0000-0000-00000B520000}"/>
    <cellStyle name="Normal 20 6 2" xfId="4055" xr:uid="{00000000-0005-0000-0000-00000C520000}"/>
    <cellStyle name="Normal 20 6 2 2" xfId="8732" xr:uid="{00000000-0005-0000-0000-00000D520000}"/>
    <cellStyle name="Normal 20 6 2 2 2" xfId="18056" xr:uid="{00000000-0005-0000-0000-00000E520000}"/>
    <cellStyle name="Normal 20 6 2 2 3" xfId="27379" xr:uid="{00000000-0005-0000-0000-00000F520000}"/>
    <cellStyle name="Normal 20 6 2 3" xfId="13389" xr:uid="{00000000-0005-0000-0000-000010520000}"/>
    <cellStyle name="Normal 20 6 2 4" xfId="22713" xr:uid="{00000000-0005-0000-0000-000011520000}"/>
    <cellStyle name="Normal 20 6 3" xfId="5767" xr:uid="{00000000-0005-0000-0000-000012520000}"/>
    <cellStyle name="Normal 20 6 3 2" xfId="15091" xr:uid="{00000000-0005-0000-0000-000013520000}"/>
    <cellStyle name="Normal 20 6 3 3" xfId="24414" xr:uid="{00000000-0005-0000-0000-000014520000}"/>
    <cellStyle name="Normal 20 6 4" xfId="11834" xr:uid="{00000000-0005-0000-0000-000015520000}"/>
    <cellStyle name="Normal 20 6 5" xfId="21160" xr:uid="{00000000-0005-0000-0000-000016520000}"/>
    <cellStyle name="Normal 20 7" xfId="2333" xr:uid="{00000000-0005-0000-0000-000017520000}"/>
    <cellStyle name="Normal 20 7 2" xfId="4056" xr:uid="{00000000-0005-0000-0000-000018520000}"/>
    <cellStyle name="Normal 20 7 2 2" xfId="8733" xr:uid="{00000000-0005-0000-0000-000019520000}"/>
    <cellStyle name="Normal 20 7 2 2 2" xfId="18057" xr:uid="{00000000-0005-0000-0000-00001A520000}"/>
    <cellStyle name="Normal 20 7 2 2 3" xfId="27380" xr:uid="{00000000-0005-0000-0000-00001B520000}"/>
    <cellStyle name="Normal 20 7 2 3" xfId="13390" xr:uid="{00000000-0005-0000-0000-00001C520000}"/>
    <cellStyle name="Normal 20 7 2 4" xfId="22714" xr:uid="{00000000-0005-0000-0000-00001D520000}"/>
    <cellStyle name="Normal 20 7 3" xfId="5768" xr:uid="{00000000-0005-0000-0000-00001E520000}"/>
    <cellStyle name="Normal 20 7 3 2" xfId="15092" xr:uid="{00000000-0005-0000-0000-00001F520000}"/>
    <cellStyle name="Normal 20 7 3 3" xfId="24415" xr:uid="{00000000-0005-0000-0000-000020520000}"/>
    <cellStyle name="Normal 20 7 4" xfId="11835" xr:uid="{00000000-0005-0000-0000-000021520000}"/>
    <cellStyle name="Normal 20 7 5" xfId="21161" xr:uid="{00000000-0005-0000-0000-000022520000}"/>
    <cellStyle name="Normal 20 8" xfId="2320" xr:uid="{00000000-0005-0000-0000-000023520000}"/>
    <cellStyle name="Normal 20 8 2" xfId="4043" xr:uid="{00000000-0005-0000-0000-000024520000}"/>
    <cellStyle name="Normal 20 8 2 2" xfId="8720" xr:uid="{00000000-0005-0000-0000-000025520000}"/>
    <cellStyle name="Normal 20 8 2 2 2" xfId="18044" xr:uid="{00000000-0005-0000-0000-000026520000}"/>
    <cellStyle name="Normal 20 8 2 2 3" xfId="27367" xr:uid="{00000000-0005-0000-0000-000027520000}"/>
    <cellStyle name="Normal 20 8 2 3" xfId="13377" xr:uid="{00000000-0005-0000-0000-000028520000}"/>
    <cellStyle name="Normal 20 8 2 4" xfId="22701" xr:uid="{00000000-0005-0000-0000-000029520000}"/>
    <cellStyle name="Normal 20 8 3" xfId="5755" xr:uid="{00000000-0005-0000-0000-00002A520000}"/>
    <cellStyle name="Normal 20 8 3 2" xfId="15079" xr:uid="{00000000-0005-0000-0000-00002B520000}"/>
    <cellStyle name="Normal 20 8 3 3" xfId="24402" xr:uid="{00000000-0005-0000-0000-00002C520000}"/>
    <cellStyle name="Normal 20 8 4" xfId="11822" xr:uid="{00000000-0005-0000-0000-00002D520000}"/>
    <cellStyle name="Normal 20 8 5" xfId="21148" xr:uid="{00000000-0005-0000-0000-00002E520000}"/>
    <cellStyle name="Normal 20 9" xfId="28469" xr:uid="{00000000-0005-0000-0000-00002F520000}"/>
    <cellStyle name="Normal 21" xfId="1306" xr:uid="{00000000-0005-0000-0000-000030520000}"/>
    <cellStyle name="Normal 21 10" xfId="2334" xr:uid="{00000000-0005-0000-0000-000031520000}"/>
    <cellStyle name="Normal 21 11" xfId="3110" xr:uid="{00000000-0005-0000-0000-000032520000}"/>
    <cellStyle name="Normal 21 11 2" xfId="7789" xr:uid="{00000000-0005-0000-0000-000033520000}"/>
    <cellStyle name="Normal 21 11 2 2" xfId="17113" xr:uid="{00000000-0005-0000-0000-000034520000}"/>
    <cellStyle name="Normal 21 11 2 3" xfId="26436" xr:uid="{00000000-0005-0000-0000-000035520000}"/>
    <cellStyle name="Normal 21 11 3" xfId="12497" xr:uid="{00000000-0005-0000-0000-000036520000}"/>
    <cellStyle name="Normal 21 11 4" xfId="21823" xr:uid="{00000000-0005-0000-0000-000037520000}"/>
    <cellStyle name="Normal 21 12" xfId="4765" xr:uid="{00000000-0005-0000-0000-000038520000}"/>
    <cellStyle name="Normal 21 12 2" xfId="14089" xr:uid="{00000000-0005-0000-0000-000039520000}"/>
    <cellStyle name="Normal 21 12 3" xfId="23412" xr:uid="{00000000-0005-0000-0000-00003A520000}"/>
    <cellStyle name="Normal 21 13" xfId="10891" xr:uid="{00000000-0005-0000-0000-00003B520000}"/>
    <cellStyle name="Normal 21 14" xfId="20215" xr:uid="{00000000-0005-0000-0000-00003C520000}"/>
    <cellStyle name="Normal 21 15" xfId="28479" xr:uid="{00000000-0005-0000-0000-00003D520000}"/>
    <cellStyle name="Normal 21 2" xfId="1307" xr:uid="{00000000-0005-0000-0000-00003E520000}"/>
    <cellStyle name="Normal 21 2 10" xfId="4766" xr:uid="{00000000-0005-0000-0000-00003F520000}"/>
    <cellStyle name="Normal 21 2 10 2" xfId="14090" xr:uid="{00000000-0005-0000-0000-000040520000}"/>
    <cellStyle name="Normal 21 2 10 3" xfId="23413" xr:uid="{00000000-0005-0000-0000-000041520000}"/>
    <cellStyle name="Normal 21 2 11" xfId="10892" xr:uid="{00000000-0005-0000-0000-000042520000}"/>
    <cellStyle name="Normal 21 2 12" xfId="20216" xr:uid="{00000000-0005-0000-0000-000043520000}"/>
    <cellStyle name="Normal 21 2 2" xfId="1308" xr:uid="{00000000-0005-0000-0000-000044520000}"/>
    <cellStyle name="Normal 21 2 2 2" xfId="2337" xr:uid="{00000000-0005-0000-0000-000045520000}"/>
    <cellStyle name="Normal 21 2 2 2 2" xfId="2338" xr:uid="{00000000-0005-0000-0000-000046520000}"/>
    <cellStyle name="Normal 21 2 2 2 2 2" xfId="4060" xr:uid="{00000000-0005-0000-0000-000047520000}"/>
    <cellStyle name="Normal 21 2 2 2 2 2 2" xfId="8737" xr:uid="{00000000-0005-0000-0000-000048520000}"/>
    <cellStyle name="Normal 21 2 2 2 2 2 2 2" xfId="18061" xr:uid="{00000000-0005-0000-0000-000049520000}"/>
    <cellStyle name="Normal 21 2 2 2 2 2 2 3" xfId="27384" xr:uid="{00000000-0005-0000-0000-00004A520000}"/>
    <cellStyle name="Normal 21 2 2 2 2 2 3" xfId="13394" xr:uid="{00000000-0005-0000-0000-00004B520000}"/>
    <cellStyle name="Normal 21 2 2 2 2 2 4" xfId="22718" xr:uid="{00000000-0005-0000-0000-00004C520000}"/>
    <cellStyle name="Normal 21 2 2 2 2 3" xfId="5772" xr:uid="{00000000-0005-0000-0000-00004D520000}"/>
    <cellStyle name="Normal 21 2 2 2 2 3 2" xfId="15096" xr:uid="{00000000-0005-0000-0000-00004E520000}"/>
    <cellStyle name="Normal 21 2 2 2 2 3 3" xfId="24419" xr:uid="{00000000-0005-0000-0000-00004F520000}"/>
    <cellStyle name="Normal 21 2 2 2 2 4" xfId="11839" xr:uid="{00000000-0005-0000-0000-000050520000}"/>
    <cellStyle name="Normal 21 2 2 2 2 5" xfId="21165" xr:uid="{00000000-0005-0000-0000-000051520000}"/>
    <cellStyle name="Normal 21 2 2 2 3" xfId="4059" xr:uid="{00000000-0005-0000-0000-000052520000}"/>
    <cellStyle name="Normal 21 2 2 2 3 2" xfId="8736" xr:uid="{00000000-0005-0000-0000-000053520000}"/>
    <cellStyle name="Normal 21 2 2 2 3 2 2" xfId="18060" xr:uid="{00000000-0005-0000-0000-000054520000}"/>
    <cellStyle name="Normal 21 2 2 2 3 2 3" xfId="27383" xr:uid="{00000000-0005-0000-0000-000055520000}"/>
    <cellStyle name="Normal 21 2 2 2 3 3" xfId="13393" xr:uid="{00000000-0005-0000-0000-000056520000}"/>
    <cellStyle name="Normal 21 2 2 2 3 4" xfId="22717" xr:uid="{00000000-0005-0000-0000-000057520000}"/>
    <cellStyle name="Normal 21 2 2 2 4" xfId="5771" xr:uid="{00000000-0005-0000-0000-000058520000}"/>
    <cellStyle name="Normal 21 2 2 2 4 2" xfId="15095" xr:uid="{00000000-0005-0000-0000-000059520000}"/>
    <cellStyle name="Normal 21 2 2 2 4 3" xfId="24418" xr:uid="{00000000-0005-0000-0000-00005A520000}"/>
    <cellStyle name="Normal 21 2 2 2 5" xfId="11838" xr:uid="{00000000-0005-0000-0000-00005B520000}"/>
    <cellStyle name="Normal 21 2 2 2 6" xfId="21164" xr:uid="{00000000-0005-0000-0000-00005C520000}"/>
    <cellStyle name="Normal 21 2 2 3" xfId="2339" xr:uid="{00000000-0005-0000-0000-00005D520000}"/>
    <cellStyle name="Normal 21 2 2 3 2" xfId="4061" xr:uid="{00000000-0005-0000-0000-00005E520000}"/>
    <cellStyle name="Normal 21 2 2 3 2 2" xfId="8738" xr:uid="{00000000-0005-0000-0000-00005F520000}"/>
    <cellStyle name="Normal 21 2 2 3 2 2 2" xfId="18062" xr:uid="{00000000-0005-0000-0000-000060520000}"/>
    <cellStyle name="Normal 21 2 2 3 2 2 3" xfId="27385" xr:uid="{00000000-0005-0000-0000-000061520000}"/>
    <cellStyle name="Normal 21 2 2 3 2 3" xfId="13395" xr:uid="{00000000-0005-0000-0000-000062520000}"/>
    <cellStyle name="Normal 21 2 2 3 2 4" xfId="22719" xr:uid="{00000000-0005-0000-0000-000063520000}"/>
    <cellStyle name="Normal 21 2 2 3 3" xfId="5773" xr:uid="{00000000-0005-0000-0000-000064520000}"/>
    <cellStyle name="Normal 21 2 2 3 3 2" xfId="15097" xr:uid="{00000000-0005-0000-0000-000065520000}"/>
    <cellStyle name="Normal 21 2 2 3 3 3" xfId="24420" xr:uid="{00000000-0005-0000-0000-000066520000}"/>
    <cellStyle name="Normal 21 2 2 3 4" xfId="11840" xr:uid="{00000000-0005-0000-0000-000067520000}"/>
    <cellStyle name="Normal 21 2 2 3 5" xfId="21166" xr:uid="{00000000-0005-0000-0000-000068520000}"/>
    <cellStyle name="Normal 21 2 2 4" xfId="2336" xr:uid="{00000000-0005-0000-0000-000069520000}"/>
    <cellStyle name="Normal 21 2 2 4 2" xfId="4058" xr:uid="{00000000-0005-0000-0000-00006A520000}"/>
    <cellStyle name="Normal 21 2 2 4 2 2" xfId="8735" xr:uid="{00000000-0005-0000-0000-00006B520000}"/>
    <cellStyle name="Normal 21 2 2 4 2 2 2" xfId="18059" xr:uid="{00000000-0005-0000-0000-00006C520000}"/>
    <cellStyle name="Normal 21 2 2 4 2 2 3" xfId="27382" xr:uid="{00000000-0005-0000-0000-00006D520000}"/>
    <cellStyle name="Normal 21 2 2 4 2 3" xfId="13392" xr:uid="{00000000-0005-0000-0000-00006E520000}"/>
    <cellStyle name="Normal 21 2 2 4 2 4" xfId="22716" xr:uid="{00000000-0005-0000-0000-00006F520000}"/>
    <cellStyle name="Normal 21 2 2 4 3" xfId="5770" xr:uid="{00000000-0005-0000-0000-000070520000}"/>
    <cellStyle name="Normal 21 2 2 4 3 2" xfId="15094" xr:uid="{00000000-0005-0000-0000-000071520000}"/>
    <cellStyle name="Normal 21 2 2 4 3 3" xfId="24417" xr:uid="{00000000-0005-0000-0000-000072520000}"/>
    <cellStyle name="Normal 21 2 2 4 4" xfId="11837" xr:uid="{00000000-0005-0000-0000-000073520000}"/>
    <cellStyle name="Normal 21 2 2 4 5" xfId="21163" xr:uid="{00000000-0005-0000-0000-000074520000}"/>
    <cellStyle name="Normal 21 2 2 5" xfId="3112" xr:uid="{00000000-0005-0000-0000-000075520000}"/>
    <cellStyle name="Normal 21 2 2 5 2" xfId="7791" xr:uid="{00000000-0005-0000-0000-000076520000}"/>
    <cellStyle name="Normal 21 2 2 5 2 2" xfId="17115" xr:uid="{00000000-0005-0000-0000-000077520000}"/>
    <cellStyle name="Normal 21 2 2 5 2 3" xfId="26438" xr:uid="{00000000-0005-0000-0000-000078520000}"/>
    <cellStyle name="Normal 21 2 2 5 3" xfId="12499" xr:uid="{00000000-0005-0000-0000-000079520000}"/>
    <cellStyle name="Normal 21 2 2 5 4" xfId="21825" xr:uid="{00000000-0005-0000-0000-00007A520000}"/>
    <cellStyle name="Normal 21 2 2 6" xfId="4767" xr:uid="{00000000-0005-0000-0000-00007B520000}"/>
    <cellStyle name="Normal 21 2 2 6 2" xfId="14091" xr:uid="{00000000-0005-0000-0000-00007C520000}"/>
    <cellStyle name="Normal 21 2 2 6 3" xfId="23414" xr:uid="{00000000-0005-0000-0000-00007D520000}"/>
    <cellStyle name="Normal 21 2 2 7" xfId="10893" xr:uid="{00000000-0005-0000-0000-00007E520000}"/>
    <cellStyle name="Normal 21 2 2 8" xfId="20217" xr:uid="{00000000-0005-0000-0000-00007F520000}"/>
    <cellStyle name="Normal 21 2 3" xfId="2340" xr:uid="{00000000-0005-0000-0000-000080520000}"/>
    <cellStyle name="Normal 21 2 3 2" xfId="2341" xr:uid="{00000000-0005-0000-0000-000081520000}"/>
    <cellStyle name="Normal 21 2 3 2 2" xfId="2342" xr:uid="{00000000-0005-0000-0000-000082520000}"/>
    <cellStyle name="Normal 21 2 3 2 2 2" xfId="4064" xr:uid="{00000000-0005-0000-0000-000083520000}"/>
    <cellStyle name="Normal 21 2 3 2 2 2 2" xfId="8741" xr:uid="{00000000-0005-0000-0000-000084520000}"/>
    <cellStyle name="Normal 21 2 3 2 2 2 2 2" xfId="18065" xr:uid="{00000000-0005-0000-0000-000085520000}"/>
    <cellStyle name="Normal 21 2 3 2 2 2 2 3" xfId="27388" xr:uid="{00000000-0005-0000-0000-000086520000}"/>
    <cellStyle name="Normal 21 2 3 2 2 2 3" xfId="13398" xr:uid="{00000000-0005-0000-0000-000087520000}"/>
    <cellStyle name="Normal 21 2 3 2 2 2 4" xfId="22722" xr:uid="{00000000-0005-0000-0000-000088520000}"/>
    <cellStyle name="Normal 21 2 3 2 2 3" xfId="5776" xr:uid="{00000000-0005-0000-0000-000089520000}"/>
    <cellStyle name="Normal 21 2 3 2 2 3 2" xfId="15100" xr:uid="{00000000-0005-0000-0000-00008A520000}"/>
    <cellStyle name="Normal 21 2 3 2 2 3 3" xfId="24423" xr:uid="{00000000-0005-0000-0000-00008B520000}"/>
    <cellStyle name="Normal 21 2 3 2 2 4" xfId="11843" xr:uid="{00000000-0005-0000-0000-00008C520000}"/>
    <cellStyle name="Normal 21 2 3 2 2 5" xfId="21169" xr:uid="{00000000-0005-0000-0000-00008D520000}"/>
    <cellStyle name="Normal 21 2 3 2 3" xfId="4063" xr:uid="{00000000-0005-0000-0000-00008E520000}"/>
    <cellStyle name="Normal 21 2 3 2 3 2" xfId="8740" xr:uid="{00000000-0005-0000-0000-00008F520000}"/>
    <cellStyle name="Normal 21 2 3 2 3 2 2" xfId="18064" xr:uid="{00000000-0005-0000-0000-000090520000}"/>
    <cellStyle name="Normal 21 2 3 2 3 2 3" xfId="27387" xr:uid="{00000000-0005-0000-0000-000091520000}"/>
    <cellStyle name="Normal 21 2 3 2 3 3" xfId="13397" xr:uid="{00000000-0005-0000-0000-000092520000}"/>
    <cellStyle name="Normal 21 2 3 2 3 4" xfId="22721" xr:uid="{00000000-0005-0000-0000-000093520000}"/>
    <cellStyle name="Normal 21 2 3 2 4" xfId="5775" xr:uid="{00000000-0005-0000-0000-000094520000}"/>
    <cellStyle name="Normal 21 2 3 2 4 2" xfId="15099" xr:uid="{00000000-0005-0000-0000-000095520000}"/>
    <cellStyle name="Normal 21 2 3 2 4 3" xfId="24422" xr:uid="{00000000-0005-0000-0000-000096520000}"/>
    <cellStyle name="Normal 21 2 3 2 5" xfId="11842" xr:uid="{00000000-0005-0000-0000-000097520000}"/>
    <cellStyle name="Normal 21 2 3 2 6" xfId="21168" xr:uid="{00000000-0005-0000-0000-000098520000}"/>
    <cellStyle name="Normal 21 2 3 3" xfId="2343" xr:uid="{00000000-0005-0000-0000-000099520000}"/>
    <cellStyle name="Normal 21 2 3 3 2" xfId="4065" xr:uid="{00000000-0005-0000-0000-00009A520000}"/>
    <cellStyle name="Normal 21 2 3 3 2 2" xfId="8742" xr:uid="{00000000-0005-0000-0000-00009B520000}"/>
    <cellStyle name="Normal 21 2 3 3 2 2 2" xfId="18066" xr:uid="{00000000-0005-0000-0000-00009C520000}"/>
    <cellStyle name="Normal 21 2 3 3 2 2 3" xfId="27389" xr:uid="{00000000-0005-0000-0000-00009D520000}"/>
    <cellStyle name="Normal 21 2 3 3 2 3" xfId="13399" xr:uid="{00000000-0005-0000-0000-00009E520000}"/>
    <cellStyle name="Normal 21 2 3 3 2 4" xfId="22723" xr:uid="{00000000-0005-0000-0000-00009F520000}"/>
    <cellStyle name="Normal 21 2 3 3 3" xfId="5777" xr:uid="{00000000-0005-0000-0000-0000A0520000}"/>
    <cellStyle name="Normal 21 2 3 3 3 2" xfId="15101" xr:uid="{00000000-0005-0000-0000-0000A1520000}"/>
    <cellStyle name="Normal 21 2 3 3 3 3" xfId="24424" xr:uid="{00000000-0005-0000-0000-0000A2520000}"/>
    <cellStyle name="Normal 21 2 3 3 4" xfId="11844" xr:uid="{00000000-0005-0000-0000-0000A3520000}"/>
    <cellStyle name="Normal 21 2 3 3 5" xfId="21170" xr:uid="{00000000-0005-0000-0000-0000A4520000}"/>
    <cellStyle name="Normal 21 2 3 4" xfId="4062" xr:uid="{00000000-0005-0000-0000-0000A5520000}"/>
    <cellStyle name="Normal 21 2 3 4 2" xfId="8739" xr:uid="{00000000-0005-0000-0000-0000A6520000}"/>
    <cellStyle name="Normal 21 2 3 4 2 2" xfId="18063" xr:uid="{00000000-0005-0000-0000-0000A7520000}"/>
    <cellStyle name="Normal 21 2 3 4 2 3" xfId="27386" xr:uid="{00000000-0005-0000-0000-0000A8520000}"/>
    <cellStyle name="Normal 21 2 3 4 3" xfId="13396" xr:uid="{00000000-0005-0000-0000-0000A9520000}"/>
    <cellStyle name="Normal 21 2 3 4 4" xfId="22720" xr:uid="{00000000-0005-0000-0000-0000AA520000}"/>
    <cellStyle name="Normal 21 2 3 5" xfId="5774" xr:uid="{00000000-0005-0000-0000-0000AB520000}"/>
    <cellStyle name="Normal 21 2 3 5 2" xfId="15098" xr:uid="{00000000-0005-0000-0000-0000AC520000}"/>
    <cellStyle name="Normal 21 2 3 5 3" xfId="24421" xr:uid="{00000000-0005-0000-0000-0000AD520000}"/>
    <cellStyle name="Normal 21 2 3 6" xfId="11841" xr:uid="{00000000-0005-0000-0000-0000AE520000}"/>
    <cellStyle name="Normal 21 2 3 7" xfId="21167" xr:uid="{00000000-0005-0000-0000-0000AF520000}"/>
    <cellStyle name="Normal 21 2 4" xfId="2344" xr:uid="{00000000-0005-0000-0000-0000B0520000}"/>
    <cellStyle name="Normal 21 2 4 2" xfId="2345" xr:uid="{00000000-0005-0000-0000-0000B1520000}"/>
    <cellStyle name="Normal 21 2 4 2 2" xfId="4067" xr:uid="{00000000-0005-0000-0000-0000B2520000}"/>
    <cellStyle name="Normal 21 2 4 2 2 2" xfId="8744" xr:uid="{00000000-0005-0000-0000-0000B3520000}"/>
    <cellStyle name="Normal 21 2 4 2 2 2 2" xfId="18068" xr:uid="{00000000-0005-0000-0000-0000B4520000}"/>
    <cellStyle name="Normal 21 2 4 2 2 2 3" xfId="27391" xr:uid="{00000000-0005-0000-0000-0000B5520000}"/>
    <cellStyle name="Normal 21 2 4 2 2 3" xfId="13401" xr:uid="{00000000-0005-0000-0000-0000B6520000}"/>
    <cellStyle name="Normal 21 2 4 2 2 4" xfId="22725" xr:uid="{00000000-0005-0000-0000-0000B7520000}"/>
    <cellStyle name="Normal 21 2 4 2 3" xfId="5779" xr:uid="{00000000-0005-0000-0000-0000B8520000}"/>
    <cellStyle name="Normal 21 2 4 2 3 2" xfId="15103" xr:uid="{00000000-0005-0000-0000-0000B9520000}"/>
    <cellStyle name="Normal 21 2 4 2 3 3" xfId="24426" xr:uid="{00000000-0005-0000-0000-0000BA520000}"/>
    <cellStyle name="Normal 21 2 4 2 4" xfId="11846" xr:uid="{00000000-0005-0000-0000-0000BB520000}"/>
    <cellStyle name="Normal 21 2 4 2 5" xfId="21172" xr:uid="{00000000-0005-0000-0000-0000BC520000}"/>
    <cellStyle name="Normal 21 2 4 3" xfId="4066" xr:uid="{00000000-0005-0000-0000-0000BD520000}"/>
    <cellStyle name="Normal 21 2 4 3 2" xfId="8743" xr:uid="{00000000-0005-0000-0000-0000BE520000}"/>
    <cellStyle name="Normal 21 2 4 3 2 2" xfId="18067" xr:uid="{00000000-0005-0000-0000-0000BF520000}"/>
    <cellStyle name="Normal 21 2 4 3 2 3" xfId="27390" xr:uid="{00000000-0005-0000-0000-0000C0520000}"/>
    <cellStyle name="Normal 21 2 4 3 3" xfId="13400" xr:uid="{00000000-0005-0000-0000-0000C1520000}"/>
    <cellStyle name="Normal 21 2 4 3 4" xfId="22724" xr:uid="{00000000-0005-0000-0000-0000C2520000}"/>
    <cellStyle name="Normal 21 2 4 4" xfId="5778" xr:uid="{00000000-0005-0000-0000-0000C3520000}"/>
    <cellStyle name="Normal 21 2 4 4 2" xfId="15102" xr:uid="{00000000-0005-0000-0000-0000C4520000}"/>
    <cellStyle name="Normal 21 2 4 4 3" xfId="24425" xr:uid="{00000000-0005-0000-0000-0000C5520000}"/>
    <cellStyle name="Normal 21 2 4 5" xfId="11845" xr:uid="{00000000-0005-0000-0000-0000C6520000}"/>
    <cellStyle name="Normal 21 2 4 6" xfId="21171" xr:uid="{00000000-0005-0000-0000-0000C7520000}"/>
    <cellStyle name="Normal 21 2 5" xfId="2346" xr:uid="{00000000-0005-0000-0000-0000C8520000}"/>
    <cellStyle name="Normal 21 2 5 2" xfId="4068" xr:uid="{00000000-0005-0000-0000-0000C9520000}"/>
    <cellStyle name="Normal 21 2 5 2 2" xfId="8745" xr:uid="{00000000-0005-0000-0000-0000CA520000}"/>
    <cellStyle name="Normal 21 2 5 2 2 2" xfId="18069" xr:uid="{00000000-0005-0000-0000-0000CB520000}"/>
    <cellStyle name="Normal 21 2 5 2 2 3" xfId="27392" xr:uid="{00000000-0005-0000-0000-0000CC520000}"/>
    <cellStyle name="Normal 21 2 5 2 3" xfId="13402" xr:uid="{00000000-0005-0000-0000-0000CD520000}"/>
    <cellStyle name="Normal 21 2 5 2 4" xfId="22726" xr:uid="{00000000-0005-0000-0000-0000CE520000}"/>
    <cellStyle name="Normal 21 2 5 3" xfId="5780" xr:uid="{00000000-0005-0000-0000-0000CF520000}"/>
    <cellStyle name="Normal 21 2 5 3 2" xfId="15104" xr:uid="{00000000-0005-0000-0000-0000D0520000}"/>
    <cellStyle name="Normal 21 2 5 3 3" xfId="24427" xr:uid="{00000000-0005-0000-0000-0000D1520000}"/>
    <cellStyle name="Normal 21 2 5 4" xfId="11847" xr:uid="{00000000-0005-0000-0000-0000D2520000}"/>
    <cellStyle name="Normal 21 2 5 5" xfId="21173" xr:uid="{00000000-0005-0000-0000-0000D3520000}"/>
    <cellStyle name="Normal 21 2 6" xfId="2347" xr:uid="{00000000-0005-0000-0000-0000D4520000}"/>
    <cellStyle name="Normal 21 2 6 2" xfId="4069" xr:uid="{00000000-0005-0000-0000-0000D5520000}"/>
    <cellStyle name="Normal 21 2 6 2 2" xfId="8746" xr:uid="{00000000-0005-0000-0000-0000D6520000}"/>
    <cellStyle name="Normal 21 2 6 2 2 2" xfId="18070" xr:uid="{00000000-0005-0000-0000-0000D7520000}"/>
    <cellStyle name="Normal 21 2 6 2 2 3" xfId="27393" xr:uid="{00000000-0005-0000-0000-0000D8520000}"/>
    <cellStyle name="Normal 21 2 6 2 3" xfId="13403" xr:uid="{00000000-0005-0000-0000-0000D9520000}"/>
    <cellStyle name="Normal 21 2 6 2 4" xfId="22727" xr:uid="{00000000-0005-0000-0000-0000DA520000}"/>
    <cellStyle name="Normal 21 2 6 3" xfId="5781" xr:uid="{00000000-0005-0000-0000-0000DB520000}"/>
    <cellStyle name="Normal 21 2 6 3 2" xfId="15105" xr:uid="{00000000-0005-0000-0000-0000DC520000}"/>
    <cellStyle name="Normal 21 2 6 3 3" xfId="24428" xr:uid="{00000000-0005-0000-0000-0000DD520000}"/>
    <cellStyle name="Normal 21 2 6 4" xfId="11848" xr:uid="{00000000-0005-0000-0000-0000DE520000}"/>
    <cellStyle name="Normal 21 2 6 5" xfId="21174" xr:uid="{00000000-0005-0000-0000-0000DF520000}"/>
    <cellStyle name="Normal 21 2 7" xfId="2348" xr:uid="{00000000-0005-0000-0000-0000E0520000}"/>
    <cellStyle name="Normal 21 2 7 2" xfId="4070" xr:uid="{00000000-0005-0000-0000-0000E1520000}"/>
    <cellStyle name="Normal 21 2 7 2 2" xfId="8747" xr:uid="{00000000-0005-0000-0000-0000E2520000}"/>
    <cellStyle name="Normal 21 2 7 2 2 2" xfId="18071" xr:uid="{00000000-0005-0000-0000-0000E3520000}"/>
    <cellStyle name="Normal 21 2 7 2 2 3" xfId="27394" xr:uid="{00000000-0005-0000-0000-0000E4520000}"/>
    <cellStyle name="Normal 21 2 7 2 3" xfId="13404" xr:uid="{00000000-0005-0000-0000-0000E5520000}"/>
    <cellStyle name="Normal 21 2 7 2 4" xfId="22728" xr:uid="{00000000-0005-0000-0000-0000E6520000}"/>
    <cellStyle name="Normal 21 2 7 3" xfId="5782" xr:uid="{00000000-0005-0000-0000-0000E7520000}"/>
    <cellStyle name="Normal 21 2 7 3 2" xfId="15106" xr:uid="{00000000-0005-0000-0000-0000E8520000}"/>
    <cellStyle name="Normal 21 2 7 3 3" xfId="24429" xr:uid="{00000000-0005-0000-0000-0000E9520000}"/>
    <cellStyle name="Normal 21 2 7 4" xfId="11849" xr:uid="{00000000-0005-0000-0000-0000EA520000}"/>
    <cellStyle name="Normal 21 2 7 5" xfId="21175" xr:uid="{00000000-0005-0000-0000-0000EB520000}"/>
    <cellStyle name="Normal 21 2 8" xfId="2335" xr:uid="{00000000-0005-0000-0000-0000EC520000}"/>
    <cellStyle name="Normal 21 2 8 2" xfId="4057" xr:uid="{00000000-0005-0000-0000-0000ED520000}"/>
    <cellStyle name="Normal 21 2 8 2 2" xfId="8734" xr:uid="{00000000-0005-0000-0000-0000EE520000}"/>
    <cellStyle name="Normal 21 2 8 2 2 2" xfId="18058" xr:uid="{00000000-0005-0000-0000-0000EF520000}"/>
    <cellStyle name="Normal 21 2 8 2 2 3" xfId="27381" xr:uid="{00000000-0005-0000-0000-0000F0520000}"/>
    <cellStyle name="Normal 21 2 8 2 3" xfId="13391" xr:uid="{00000000-0005-0000-0000-0000F1520000}"/>
    <cellStyle name="Normal 21 2 8 2 4" xfId="22715" xr:uid="{00000000-0005-0000-0000-0000F2520000}"/>
    <cellStyle name="Normal 21 2 8 3" xfId="5769" xr:uid="{00000000-0005-0000-0000-0000F3520000}"/>
    <cellStyle name="Normal 21 2 8 3 2" xfId="15093" xr:uid="{00000000-0005-0000-0000-0000F4520000}"/>
    <cellStyle name="Normal 21 2 8 3 3" xfId="24416" xr:uid="{00000000-0005-0000-0000-0000F5520000}"/>
    <cellStyle name="Normal 21 2 8 4" xfId="11836" xr:uid="{00000000-0005-0000-0000-0000F6520000}"/>
    <cellStyle name="Normal 21 2 8 5" xfId="21162" xr:uid="{00000000-0005-0000-0000-0000F7520000}"/>
    <cellStyle name="Normal 21 2 9" xfId="3111" xr:uid="{00000000-0005-0000-0000-0000F8520000}"/>
    <cellStyle name="Normal 21 2 9 2" xfId="7790" xr:uid="{00000000-0005-0000-0000-0000F9520000}"/>
    <cellStyle name="Normal 21 2 9 2 2" xfId="17114" xr:uid="{00000000-0005-0000-0000-0000FA520000}"/>
    <cellStyle name="Normal 21 2 9 2 3" xfId="26437" xr:uid="{00000000-0005-0000-0000-0000FB520000}"/>
    <cellStyle name="Normal 21 2 9 3" xfId="12498" xr:uid="{00000000-0005-0000-0000-0000FC520000}"/>
    <cellStyle name="Normal 21 2 9 4" xfId="21824" xr:uid="{00000000-0005-0000-0000-0000FD520000}"/>
    <cellStyle name="Normal 21 3" xfId="1309" xr:uid="{00000000-0005-0000-0000-0000FE520000}"/>
    <cellStyle name="Normal 21 3 2" xfId="2350" xr:uid="{00000000-0005-0000-0000-0000FF520000}"/>
    <cellStyle name="Normal 21 3 2 2" xfId="2351" xr:uid="{00000000-0005-0000-0000-000000530000}"/>
    <cellStyle name="Normal 21 3 2 2 2" xfId="4073" xr:uid="{00000000-0005-0000-0000-000001530000}"/>
    <cellStyle name="Normal 21 3 2 2 2 2" xfId="8750" xr:uid="{00000000-0005-0000-0000-000002530000}"/>
    <cellStyle name="Normal 21 3 2 2 2 2 2" xfId="18074" xr:uid="{00000000-0005-0000-0000-000003530000}"/>
    <cellStyle name="Normal 21 3 2 2 2 2 3" xfId="27397" xr:uid="{00000000-0005-0000-0000-000004530000}"/>
    <cellStyle name="Normal 21 3 2 2 2 3" xfId="13407" xr:uid="{00000000-0005-0000-0000-000005530000}"/>
    <cellStyle name="Normal 21 3 2 2 2 4" xfId="22731" xr:uid="{00000000-0005-0000-0000-000006530000}"/>
    <cellStyle name="Normal 21 3 2 2 3" xfId="5785" xr:uid="{00000000-0005-0000-0000-000007530000}"/>
    <cellStyle name="Normal 21 3 2 2 3 2" xfId="15109" xr:uid="{00000000-0005-0000-0000-000008530000}"/>
    <cellStyle name="Normal 21 3 2 2 3 3" xfId="24432" xr:uid="{00000000-0005-0000-0000-000009530000}"/>
    <cellStyle name="Normal 21 3 2 2 4" xfId="11852" xr:uid="{00000000-0005-0000-0000-00000A530000}"/>
    <cellStyle name="Normal 21 3 2 2 5" xfId="21178" xr:uid="{00000000-0005-0000-0000-00000B530000}"/>
    <cellStyle name="Normal 21 3 2 3" xfId="4072" xr:uid="{00000000-0005-0000-0000-00000C530000}"/>
    <cellStyle name="Normal 21 3 2 3 2" xfId="8749" xr:uid="{00000000-0005-0000-0000-00000D530000}"/>
    <cellStyle name="Normal 21 3 2 3 2 2" xfId="18073" xr:uid="{00000000-0005-0000-0000-00000E530000}"/>
    <cellStyle name="Normal 21 3 2 3 2 3" xfId="27396" xr:uid="{00000000-0005-0000-0000-00000F530000}"/>
    <cellStyle name="Normal 21 3 2 3 3" xfId="13406" xr:uid="{00000000-0005-0000-0000-000010530000}"/>
    <cellStyle name="Normal 21 3 2 3 4" xfId="22730" xr:uid="{00000000-0005-0000-0000-000011530000}"/>
    <cellStyle name="Normal 21 3 2 4" xfId="5784" xr:uid="{00000000-0005-0000-0000-000012530000}"/>
    <cellStyle name="Normal 21 3 2 4 2" xfId="15108" xr:uid="{00000000-0005-0000-0000-000013530000}"/>
    <cellStyle name="Normal 21 3 2 4 3" xfId="24431" xr:uid="{00000000-0005-0000-0000-000014530000}"/>
    <cellStyle name="Normal 21 3 2 5" xfId="11851" xr:uid="{00000000-0005-0000-0000-000015530000}"/>
    <cellStyle name="Normal 21 3 2 6" xfId="21177" xr:uid="{00000000-0005-0000-0000-000016530000}"/>
    <cellStyle name="Normal 21 3 3" xfId="2352" xr:uid="{00000000-0005-0000-0000-000017530000}"/>
    <cellStyle name="Normal 21 3 3 2" xfId="4074" xr:uid="{00000000-0005-0000-0000-000018530000}"/>
    <cellStyle name="Normal 21 3 3 2 2" xfId="8751" xr:uid="{00000000-0005-0000-0000-000019530000}"/>
    <cellStyle name="Normal 21 3 3 2 2 2" xfId="18075" xr:uid="{00000000-0005-0000-0000-00001A530000}"/>
    <cellStyle name="Normal 21 3 3 2 2 3" xfId="27398" xr:uid="{00000000-0005-0000-0000-00001B530000}"/>
    <cellStyle name="Normal 21 3 3 2 3" xfId="13408" xr:uid="{00000000-0005-0000-0000-00001C530000}"/>
    <cellStyle name="Normal 21 3 3 2 4" xfId="22732" xr:uid="{00000000-0005-0000-0000-00001D530000}"/>
    <cellStyle name="Normal 21 3 3 3" xfId="5786" xr:uid="{00000000-0005-0000-0000-00001E530000}"/>
    <cellStyle name="Normal 21 3 3 3 2" xfId="15110" xr:uid="{00000000-0005-0000-0000-00001F530000}"/>
    <cellStyle name="Normal 21 3 3 3 3" xfId="24433" xr:uid="{00000000-0005-0000-0000-000020530000}"/>
    <cellStyle name="Normal 21 3 3 4" xfId="11853" xr:uid="{00000000-0005-0000-0000-000021530000}"/>
    <cellStyle name="Normal 21 3 3 5" xfId="21179" xr:uid="{00000000-0005-0000-0000-000022530000}"/>
    <cellStyle name="Normal 21 3 4" xfId="2349" xr:uid="{00000000-0005-0000-0000-000023530000}"/>
    <cellStyle name="Normal 21 3 4 2" xfId="4071" xr:uid="{00000000-0005-0000-0000-000024530000}"/>
    <cellStyle name="Normal 21 3 4 2 2" xfId="8748" xr:uid="{00000000-0005-0000-0000-000025530000}"/>
    <cellStyle name="Normal 21 3 4 2 2 2" xfId="18072" xr:uid="{00000000-0005-0000-0000-000026530000}"/>
    <cellStyle name="Normal 21 3 4 2 2 3" xfId="27395" xr:uid="{00000000-0005-0000-0000-000027530000}"/>
    <cellStyle name="Normal 21 3 4 2 3" xfId="13405" xr:uid="{00000000-0005-0000-0000-000028530000}"/>
    <cellStyle name="Normal 21 3 4 2 4" xfId="22729" xr:uid="{00000000-0005-0000-0000-000029530000}"/>
    <cellStyle name="Normal 21 3 4 3" xfId="5783" xr:uid="{00000000-0005-0000-0000-00002A530000}"/>
    <cellStyle name="Normal 21 3 4 3 2" xfId="15107" xr:uid="{00000000-0005-0000-0000-00002B530000}"/>
    <cellStyle name="Normal 21 3 4 3 3" xfId="24430" xr:uid="{00000000-0005-0000-0000-00002C530000}"/>
    <cellStyle name="Normal 21 3 4 4" xfId="11850" xr:uid="{00000000-0005-0000-0000-00002D530000}"/>
    <cellStyle name="Normal 21 3 4 5" xfId="21176" xr:uid="{00000000-0005-0000-0000-00002E530000}"/>
    <cellStyle name="Normal 21 3 5" xfId="3113" xr:uid="{00000000-0005-0000-0000-00002F530000}"/>
    <cellStyle name="Normal 21 3 5 2" xfId="7792" xr:uid="{00000000-0005-0000-0000-000030530000}"/>
    <cellStyle name="Normal 21 3 5 2 2" xfId="17116" xr:uid="{00000000-0005-0000-0000-000031530000}"/>
    <cellStyle name="Normal 21 3 5 2 3" xfId="26439" xr:uid="{00000000-0005-0000-0000-000032530000}"/>
    <cellStyle name="Normal 21 3 5 3" xfId="12500" xr:uid="{00000000-0005-0000-0000-000033530000}"/>
    <cellStyle name="Normal 21 3 5 4" xfId="21826" xr:uid="{00000000-0005-0000-0000-000034530000}"/>
    <cellStyle name="Normal 21 3 6" xfId="4768" xr:uid="{00000000-0005-0000-0000-000035530000}"/>
    <cellStyle name="Normal 21 3 6 2" xfId="14092" xr:uid="{00000000-0005-0000-0000-000036530000}"/>
    <cellStyle name="Normal 21 3 6 3" xfId="23415" xr:uid="{00000000-0005-0000-0000-000037530000}"/>
    <cellStyle name="Normal 21 3 7" xfId="10894" xr:uid="{00000000-0005-0000-0000-000038530000}"/>
    <cellStyle name="Normal 21 3 8" xfId="20218" xr:uid="{00000000-0005-0000-0000-000039530000}"/>
    <cellStyle name="Normal 21 4" xfId="2353" xr:uid="{00000000-0005-0000-0000-00003A530000}"/>
    <cellStyle name="Normal 21 4 2" xfId="2354" xr:uid="{00000000-0005-0000-0000-00003B530000}"/>
    <cellStyle name="Normal 21 4 2 2" xfId="2355" xr:uid="{00000000-0005-0000-0000-00003C530000}"/>
    <cellStyle name="Normal 21 4 2 2 2" xfId="4077" xr:uid="{00000000-0005-0000-0000-00003D530000}"/>
    <cellStyle name="Normal 21 4 2 2 2 2" xfId="8754" xr:uid="{00000000-0005-0000-0000-00003E530000}"/>
    <cellStyle name="Normal 21 4 2 2 2 2 2" xfId="18078" xr:uid="{00000000-0005-0000-0000-00003F530000}"/>
    <cellStyle name="Normal 21 4 2 2 2 2 3" xfId="27401" xr:uid="{00000000-0005-0000-0000-000040530000}"/>
    <cellStyle name="Normal 21 4 2 2 2 3" xfId="13411" xr:uid="{00000000-0005-0000-0000-000041530000}"/>
    <cellStyle name="Normal 21 4 2 2 2 4" xfId="22735" xr:uid="{00000000-0005-0000-0000-000042530000}"/>
    <cellStyle name="Normal 21 4 2 2 3" xfId="5789" xr:uid="{00000000-0005-0000-0000-000043530000}"/>
    <cellStyle name="Normal 21 4 2 2 3 2" xfId="15113" xr:uid="{00000000-0005-0000-0000-000044530000}"/>
    <cellStyle name="Normal 21 4 2 2 3 3" xfId="24436" xr:uid="{00000000-0005-0000-0000-000045530000}"/>
    <cellStyle name="Normal 21 4 2 2 4" xfId="11856" xr:uid="{00000000-0005-0000-0000-000046530000}"/>
    <cellStyle name="Normal 21 4 2 2 5" xfId="21182" xr:uid="{00000000-0005-0000-0000-000047530000}"/>
    <cellStyle name="Normal 21 4 2 3" xfId="4076" xr:uid="{00000000-0005-0000-0000-000048530000}"/>
    <cellStyle name="Normal 21 4 2 3 2" xfId="8753" xr:uid="{00000000-0005-0000-0000-000049530000}"/>
    <cellStyle name="Normal 21 4 2 3 2 2" xfId="18077" xr:uid="{00000000-0005-0000-0000-00004A530000}"/>
    <cellStyle name="Normal 21 4 2 3 2 3" xfId="27400" xr:uid="{00000000-0005-0000-0000-00004B530000}"/>
    <cellStyle name="Normal 21 4 2 3 3" xfId="13410" xr:uid="{00000000-0005-0000-0000-00004C530000}"/>
    <cellStyle name="Normal 21 4 2 3 4" xfId="22734" xr:uid="{00000000-0005-0000-0000-00004D530000}"/>
    <cellStyle name="Normal 21 4 2 4" xfId="5788" xr:uid="{00000000-0005-0000-0000-00004E530000}"/>
    <cellStyle name="Normal 21 4 2 4 2" xfId="15112" xr:uid="{00000000-0005-0000-0000-00004F530000}"/>
    <cellStyle name="Normal 21 4 2 4 3" xfId="24435" xr:uid="{00000000-0005-0000-0000-000050530000}"/>
    <cellStyle name="Normal 21 4 2 5" xfId="11855" xr:uid="{00000000-0005-0000-0000-000051530000}"/>
    <cellStyle name="Normal 21 4 2 6" xfId="21181" xr:uid="{00000000-0005-0000-0000-000052530000}"/>
    <cellStyle name="Normal 21 4 3" xfId="2356" xr:uid="{00000000-0005-0000-0000-000053530000}"/>
    <cellStyle name="Normal 21 4 3 2" xfId="4078" xr:uid="{00000000-0005-0000-0000-000054530000}"/>
    <cellStyle name="Normal 21 4 3 2 2" xfId="8755" xr:uid="{00000000-0005-0000-0000-000055530000}"/>
    <cellStyle name="Normal 21 4 3 2 2 2" xfId="18079" xr:uid="{00000000-0005-0000-0000-000056530000}"/>
    <cellStyle name="Normal 21 4 3 2 2 3" xfId="27402" xr:uid="{00000000-0005-0000-0000-000057530000}"/>
    <cellStyle name="Normal 21 4 3 2 3" xfId="13412" xr:uid="{00000000-0005-0000-0000-000058530000}"/>
    <cellStyle name="Normal 21 4 3 2 4" xfId="22736" xr:uid="{00000000-0005-0000-0000-000059530000}"/>
    <cellStyle name="Normal 21 4 3 3" xfId="5790" xr:uid="{00000000-0005-0000-0000-00005A530000}"/>
    <cellStyle name="Normal 21 4 3 3 2" xfId="15114" xr:uid="{00000000-0005-0000-0000-00005B530000}"/>
    <cellStyle name="Normal 21 4 3 3 3" xfId="24437" xr:uid="{00000000-0005-0000-0000-00005C530000}"/>
    <cellStyle name="Normal 21 4 3 4" xfId="11857" xr:uid="{00000000-0005-0000-0000-00005D530000}"/>
    <cellStyle name="Normal 21 4 3 5" xfId="21183" xr:uid="{00000000-0005-0000-0000-00005E530000}"/>
    <cellStyle name="Normal 21 4 4" xfId="4075" xr:uid="{00000000-0005-0000-0000-00005F530000}"/>
    <cellStyle name="Normal 21 4 4 2" xfId="8752" xr:uid="{00000000-0005-0000-0000-000060530000}"/>
    <cellStyle name="Normal 21 4 4 2 2" xfId="18076" xr:uid="{00000000-0005-0000-0000-000061530000}"/>
    <cellStyle name="Normal 21 4 4 2 3" xfId="27399" xr:uid="{00000000-0005-0000-0000-000062530000}"/>
    <cellStyle name="Normal 21 4 4 3" xfId="13409" xr:uid="{00000000-0005-0000-0000-000063530000}"/>
    <cellStyle name="Normal 21 4 4 4" xfId="22733" xr:uid="{00000000-0005-0000-0000-000064530000}"/>
    <cellStyle name="Normal 21 4 5" xfId="5787" xr:uid="{00000000-0005-0000-0000-000065530000}"/>
    <cellStyle name="Normal 21 4 5 2" xfId="15111" xr:uid="{00000000-0005-0000-0000-000066530000}"/>
    <cellStyle name="Normal 21 4 5 3" xfId="24434" xr:uid="{00000000-0005-0000-0000-000067530000}"/>
    <cellStyle name="Normal 21 4 6" xfId="11854" xr:uid="{00000000-0005-0000-0000-000068530000}"/>
    <cellStyle name="Normal 21 4 7" xfId="21180" xr:uid="{00000000-0005-0000-0000-000069530000}"/>
    <cellStyle name="Normal 21 5" xfId="2357" xr:uid="{00000000-0005-0000-0000-00006A530000}"/>
    <cellStyle name="Normal 21 5 2" xfId="2358" xr:uid="{00000000-0005-0000-0000-00006B530000}"/>
    <cellStyle name="Normal 21 5 2 2" xfId="2359" xr:uid="{00000000-0005-0000-0000-00006C530000}"/>
    <cellStyle name="Normal 21 5 2 2 2" xfId="4081" xr:uid="{00000000-0005-0000-0000-00006D530000}"/>
    <cellStyle name="Normal 21 5 2 2 2 2" xfId="8758" xr:uid="{00000000-0005-0000-0000-00006E530000}"/>
    <cellStyle name="Normal 21 5 2 2 2 2 2" xfId="18082" xr:uid="{00000000-0005-0000-0000-00006F530000}"/>
    <cellStyle name="Normal 21 5 2 2 2 2 3" xfId="27405" xr:uid="{00000000-0005-0000-0000-000070530000}"/>
    <cellStyle name="Normal 21 5 2 2 2 3" xfId="13415" xr:uid="{00000000-0005-0000-0000-000071530000}"/>
    <cellStyle name="Normal 21 5 2 2 2 4" xfId="22739" xr:uid="{00000000-0005-0000-0000-000072530000}"/>
    <cellStyle name="Normal 21 5 2 2 3" xfId="5793" xr:uid="{00000000-0005-0000-0000-000073530000}"/>
    <cellStyle name="Normal 21 5 2 2 3 2" xfId="15117" xr:uid="{00000000-0005-0000-0000-000074530000}"/>
    <cellStyle name="Normal 21 5 2 2 3 3" xfId="24440" xr:uid="{00000000-0005-0000-0000-000075530000}"/>
    <cellStyle name="Normal 21 5 2 2 4" xfId="11860" xr:uid="{00000000-0005-0000-0000-000076530000}"/>
    <cellStyle name="Normal 21 5 2 2 5" xfId="21186" xr:uid="{00000000-0005-0000-0000-000077530000}"/>
    <cellStyle name="Normal 21 5 2 3" xfId="4080" xr:uid="{00000000-0005-0000-0000-000078530000}"/>
    <cellStyle name="Normal 21 5 2 3 2" xfId="8757" xr:uid="{00000000-0005-0000-0000-000079530000}"/>
    <cellStyle name="Normal 21 5 2 3 2 2" xfId="18081" xr:uid="{00000000-0005-0000-0000-00007A530000}"/>
    <cellStyle name="Normal 21 5 2 3 2 3" xfId="27404" xr:uid="{00000000-0005-0000-0000-00007B530000}"/>
    <cellStyle name="Normal 21 5 2 3 3" xfId="13414" xr:uid="{00000000-0005-0000-0000-00007C530000}"/>
    <cellStyle name="Normal 21 5 2 3 4" xfId="22738" xr:uid="{00000000-0005-0000-0000-00007D530000}"/>
    <cellStyle name="Normal 21 5 2 4" xfId="5792" xr:uid="{00000000-0005-0000-0000-00007E530000}"/>
    <cellStyle name="Normal 21 5 2 4 2" xfId="15116" xr:uid="{00000000-0005-0000-0000-00007F530000}"/>
    <cellStyle name="Normal 21 5 2 4 3" xfId="24439" xr:uid="{00000000-0005-0000-0000-000080530000}"/>
    <cellStyle name="Normal 21 5 2 5" xfId="11859" xr:uid="{00000000-0005-0000-0000-000081530000}"/>
    <cellStyle name="Normal 21 5 2 6" xfId="21185" xr:uid="{00000000-0005-0000-0000-000082530000}"/>
    <cellStyle name="Normal 21 5 3" xfId="2360" xr:uid="{00000000-0005-0000-0000-000083530000}"/>
    <cellStyle name="Normal 21 5 3 2" xfId="4082" xr:uid="{00000000-0005-0000-0000-000084530000}"/>
    <cellStyle name="Normal 21 5 3 2 2" xfId="8759" xr:uid="{00000000-0005-0000-0000-000085530000}"/>
    <cellStyle name="Normal 21 5 3 2 2 2" xfId="18083" xr:uid="{00000000-0005-0000-0000-000086530000}"/>
    <cellStyle name="Normal 21 5 3 2 2 3" xfId="27406" xr:uid="{00000000-0005-0000-0000-000087530000}"/>
    <cellStyle name="Normal 21 5 3 2 3" xfId="13416" xr:uid="{00000000-0005-0000-0000-000088530000}"/>
    <cellStyle name="Normal 21 5 3 2 4" xfId="22740" xr:uid="{00000000-0005-0000-0000-000089530000}"/>
    <cellStyle name="Normal 21 5 3 3" xfId="5794" xr:uid="{00000000-0005-0000-0000-00008A530000}"/>
    <cellStyle name="Normal 21 5 3 3 2" xfId="15118" xr:uid="{00000000-0005-0000-0000-00008B530000}"/>
    <cellStyle name="Normal 21 5 3 3 3" xfId="24441" xr:uid="{00000000-0005-0000-0000-00008C530000}"/>
    <cellStyle name="Normal 21 5 3 4" xfId="11861" xr:uid="{00000000-0005-0000-0000-00008D530000}"/>
    <cellStyle name="Normal 21 5 3 5" xfId="21187" xr:uid="{00000000-0005-0000-0000-00008E530000}"/>
    <cellStyle name="Normal 21 5 4" xfId="4079" xr:uid="{00000000-0005-0000-0000-00008F530000}"/>
    <cellStyle name="Normal 21 5 4 2" xfId="8756" xr:uid="{00000000-0005-0000-0000-000090530000}"/>
    <cellStyle name="Normal 21 5 4 2 2" xfId="18080" xr:uid="{00000000-0005-0000-0000-000091530000}"/>
    <cellStyle name="Normal 21 5 4 2 3" xfId="27403" xr:uid="{00000000-0005-0000-0000-000092530000}"/>
    <cellStyle name="Normal 21 5 4 3" xfId="13413" xr:uid="{00000000-0005-0000-0000-000093530000}"/>
    <cellStyle name="Normal 21 5 4 4" xfId="22737" xr:uid="{00000000-0005-0000-0000-000094530000}"/>
    <cellStyle name="Normal 21 5 5" xfId="5791" xr:uid="{00000000-0005-0000-0000-000095530000}"/>
    <cellStyle name="Normal 21 5 5 2" xfId="15115" xr:uid="{00000000-0005-0000-0000-000096530000}"/>
    <cellStyle name="Normal 21 5 5 3" xfId="24438" xr:uid="{00000000-0005-0000-0000-000097530000}"/>
    <cellStyle name="Normal 21 5 6" xfId="11858" xr:uid="{00000000-0005-0000-0000-000098530000}"/>
    <cellStyle name="Normal 21 5 7" xfId="21184" xr:uid="{00000000-0005-0000-0000-000099530000}"/>
    <cellStyle name="Normal 21 6" xfId="2361" xr:uid="{00000000-0005-0000-0000-00009A530000}"/>
    <cellStyle name="Normal 21 6 2" xfId="2362" xr:uid="{00000000-0005-0000-0000-00009B530000}"/>
    <cellStyle name="Normal 21 6 2 2" xfId="4083" xr:uid="{00000000-0005-0000-0000-00009C530000}"/>
    <cellStyle name="Normal 21 6 2 2 2" xfId="8760" xr:uid="{00000000-0005-0000-0000-00009D530000}"/>
    <cellStyle name="Normal 21 6 2 2 2 2" xfId="18084" xr:uid="{00000000-0005-0000-0000-00009E530000}"/>
    <cellStyle name="Normal 21 6 2 2 2 3" xfId="27407" xr:uid="{00000000-0005-0000-0000-00009F530000}"/>
    <cellStyle name="Normal 21 6 2 2 3" xfId="13417" xr:uid="{00000000-0005-0000-0000-0000A0530000}"/>
    <cellStyle name="Normal 21 6 2 2 4" xfId="22741" xr:uid="{00000000-0005-0000-0000-0000A1530000}"/>
    <cellStyle name="Normal 21 6 2 3" xfId="5795" xr:uid="{00000000-0005-0000-0000-0000A2530000}"/>
    <cellStyle name="Normal 21 6 2 3 2" xfId="15119" xr:uid="{00000000-0005-0000-0000-0000A3530000}"/>
    <cellStyle name="Normal 21 6 2 3 3" xfId="24442" xr:uid="{00000000-0005-0000-0000-0000A4530000}"/>
    <cellStyle name="Normal 21 6 2 4" xfId="11862" xr:uid="{00000000-0005-0000-0000-0000A5530000}"/>
    <cellStyle name="Normal 21 6 2 5" xfId="21188" xr:uid="{00000000-0005-0000-0000-0000A6530000}"/>
    <cellStyle name="Normal 21 6 3" xfId="2363" xr:uid="{00000000-0005-0000-0000-0000A7530000}"/>
    <cellStyle name="Normal 21 7" xfId="2364" xr:uid="{00000000-0005-0000-0000-0000A8530000}"/>
    <cellStyle name="Normal 21 7 2" xfId="4084" xr:uid="{00000000-0005-0000-0000-0000A9530000}"/>
    <cellStyle name="Normal 21 7 2 2" xfId="8761" xr:uid="{00000000-0005-0000-0000-0000AA530000}"/>
    <cellStyle name="Normal 21 7 2 2 2" xfId="18085" xr:uid="{00000000-0005-0000-0000-0000AB530000}"/>
    <cellStyle name="Normal 21 7 2 2 3" xfId="27408" xr:uid="{00000000-0005-0000-0000-0000AC530000}"/>
    <cellStyle name="Normal 21 7 2 3" xfId="13418" xr:uid="{00000000-0005-0000-0000-0000AD530000}"/>
    <cellStyle name="Normal 21 7 2 4" xfId="22742" xr:uid="{00000000-0005-0000-0000-0000AE530000}"/>
    <cellStyle name="Normal 21 7 3" xfId="5796" xr:uid="{00000000-0005-0000-0000-0000AF530000}"/>
    <cellStyle name="Normal 21 7 3 2" xfId="15120" xr:uid="{00000000-0005-0000-0000-0000B0530000}"/>
    <cellStyle name="Normal 21 7 3 3" xfId="24443" xr:uid="{00000000-0005-0000-0000-0000B1530000}"/>
    <cellStyle name="Normal 21 7 4" xfId="11863" xr:uid="{00000000-0005-0000-0000-0000B2530000}"/>
    <cellStyle name="Normal 21 7 5" xfId="21189" xr:uid="{00000000-0005-0000-0000-0000B3530000}"/>
    <cellStyle name="Normal 21 8" xfId="2365" xr:uid="{00000000-0005-0000-0000-0000B4530000}"/>
    <cellStyle name="Normal 21 8 2" xfId="4085" xr:uid="{00000000-0005-0000-0000-0000B5530000}"/>
    <cellStyle name="Normal 21 8 2 2" xfId="8762" xr:uid="{00000000-0005-0000-0000-0000B6530000}"/>
    <cellStyle name="Normal 21 8 2 2 2" xfId="18086" xr:uid="{00000000-0005-0000-0000-0000B7530000}"/>
    <cellStyle name="Normal 21 8 2 2 3" xfId="27409" xr:uid="{00000000-0005-0000-0000-0000B8530000}"/>
    <cellStyle name="Normal 21 8 2 3" xfId="13419" xr:uid="{00000000-0005-0000-0000-0000B9530000}"/>
    <cellStyle name="Normal 21 8 2 4" xfId="22743" xr:uid="{00000000-0005-0000-0000-0000BA530000}"/>
    <cellStyle name="Normal 21 8 3" xfId="5797" xr:uid="{00000000-0005-0000-0000-0000BB530000}"/>
    <cellStyle name="Normal 21 8 3 2" xfId="15121" xr:uid="{00000000-0005-0000-0000-0000BC530000}"/>
    <cellStyle name="Normal 21 8 3 3" xfId="24444" xr:uid="{00000000-0005-0000-0000-0000BD530000}"/>
    <cellStyle name="Normal 21 8 4" xfId="11864" xr:uid="{00000000-0005-0000-0000-0000BE530000}"/>
    <cellStyle name="Normal 21 8 5" xfId="21190" xr:uid="{00000000-0005-0000-0000-0000BF530000}"/>
    <cellStyle name="Normal 21 9" xfId="2366" xr:uid="{00000000-0005-0000-0000-0000C0530000}"/>
    <cellStyle name="Normal 21 9 2" xfId="2367" xr:uid="{00000000-0005-0000-0000-0000C1530000}"/>
    <cellStyle name="Normal 21 9 2 2" xfId="4086" xr:uid="{00000000-0005-0000-0000-0000C2530000}"/>
    <cellStyle name="Normal 21 9 2 2 2" xfId="8763" xr:uid="{00000000-0005-0000-0000-0000C3530000}"/>
    <cellStyle name="Normal 21 9 2 2 2 2" xfId="18087" xr:uid="{00000000-0005-0000-0000-0000C4530000}"/>
    <cellStyle name="Normal 21 9 2 2 2 3" xfId="27410" xr:uid="{00000000-0005-0000-0000-0000C5530000}"/>
    <cellStyle name="Normal 21 9 2 2 3" xfId="13420" xr:uid="{00000000-0005-0000-0000-0000C6530000}"/>
    <cellStyle name="Normal 21 9 2 2 4" xfId="22744" xr:uid="{00000000-0005-0000-0000-0000C7530000}"/>
    <cellStyle name="Normal 21 9 2 3" xfId="5798" xr:uid="{00000000-0005-0000-0000-0000C8530000}"/>
    <cellStyle name="Normal 21 9 2 3 2" xfId="15122" xr:uid="{00000000-0005-0000-0000-0000C9530000}"/>
    <cellStyle name="Normal 21 9 2 3 3" xfId="24445" xr:uid="{00000000-0005-0000-0000-0000CA530000}"/>
    <cellStyle name="Normal 21 9 2 4" xfId="11865" xr:uid="{00000000-0005-0000-0000-0000CB530000}"/>
    <cellStyle name="Normal 21 9 2 5" xfId="21191" xr:uid="{00000000-0005-0000-0000-0000CC530000}"/>
    <cellStyle name="Normal 22" xfId="1310" xr:uid="{00000000-0005-0000-0000-0000CD530000}"/>
    <cellStyle name="Normal 22 10" xfId="4769" xr:uid="{00000000-0005-0000-0000-0000CE530000}"/>
    <cellStyle name="Normal 22 10 2" xfId="14093" xr:uid="{00000000-0005-0000-0000-0000CF530000}"/>
    <cellStyle name="Normal 22 10 3" xfId="23416" xr:uid="{00000000-0005-0000-0000-0000D0530000}"/>
    <cellStyle name="Normal 22 11" xfId="10895" xr:uid="{00000000-0005-0000-0000-0000D1530000}"/>
    <cellStyle name="Normal 22 12" xfId="20219" xr:uid="{00000000-0005-0000-0000-0000D2530000}"/>
    <cellStyle name="Normal 22 13" xfId="28747" xr:uid="{00000000-0005-0000-0000-0000D3530000}"/>
    <cellStyle name="Normal 22 2" xfId="1311" xr:uid="{00000000-0005-0000-0000-0000D4530000}"/>
    <cellStyle name="Normal 22 2 2" xfId="2370" xr:uid="{00000000-0005-0000-0000-0000D5530000}"/>
    <cellStyle name="Normal 22 2 2 2" xfId="2371" xr:uid="{00000000-0005-0000-0000-0000D6530000}"/>
    <cellStyle name="Normal 22 2 2 2 2" xfId="4090" xr:uid="{00000000-0005-0000-0000-0000D7530000}"/>
    <cellStyle name="Normal 22 2 2 2 2 2" xfId="8767" xr:uid="{00000000-0005-0000-0000-0000D8530000}"/>
    <cellStyle name="Normal 22 2 2 2 2 2 2" xfId="18091" xr:uid="{00000000-0005-0000-0000-0000D9530000}"/>
    <cellStyle name="Normal 22 2 2 2 2 2 3" xfId="27414" xr:uid="{00000000-0005-0000-0000-0000DA530000}"/>
    <cellStyle name="Normal 22 2 2 2 2 3" xfId="13424" xr:uid="{00000000-0005-0000-0000-0000DB530000}"/>
    <cellStyle name="Normal 22 2 2 2 2 4" xfId="22748" xr:uid="{00000000-0005-0000-0000-0000DC530000}"/>
    <cellStyle name="Normal 22 2 2 2 3" xfId="5802" xr:uid="{00000000-0005-0000-0000-0000DD530000}"/>
    <cellStyle name="Normal 22 2 2 2 3 2" xfId="15126" xr:uid="{00000000-0005-0000-0000-0000DE530000}"/>
    <cellStyle name="Normal 22 2 2 2 3 3" xfId="24449" xr:uid="{00000000-0005-0000-0000-0000DF530000}"/>
    <cellStyle name="Normal 22 2 2 2 4" xfId="11869" xr:uid="{00000000-0005-0000-0000-0000E0530000}"/>
    <cellStyle name="Normal 22 2 2 2 5" xfId="21195" xr:uid="{00000000-0005-0000-0000-0000E1530000}"/>
    <cellStyle name="Normal 22 2 2 3" xfId="4089" xr:uid="{00000000-0005-0000-0000-0000E2530000}"/>
    <cellStyle name="Normal 22 2 2 3 2" xfId="8766" xr:uid="{00000000-0005-0000-0000-0000E3530000}"/>
    <cellStyle name="Normal 22 2 2 3 2 2" xfId="18090" xr:uid="{00000000-0005-0000-0000-0000E4530000}"/>
    <cellStyle name="Normal 22 2 2 3 2 3" xfId="27413" xr:uid="{00000000-0005-0000-0000-0000E5530000}"/>
    <cellStyle name="Normal 22 2 2 3 3" xfId="13423" xr:uid="{00000000-0005-0000-0000-0000E6530000}"/>
    <cellStyle name="Normal 22 2 2 3 4" xfId="22747" xr:uid="{00000000-0005-0000-0000-0000E7530000}"/>
    <cellStyle name="Normal 22 2 2 4" xfId="5801" xr:uid="{00000000-0005-0000-0000-0000E8530000}"/>
    <cellStyle name="Normal 22 2 2 4 2" xfId="15125" xr:uid="{00000000-0005-0000-0000-0000E9530000}"/>
    <cellStyle name="Normal 22 2 2 4 3" xfId="24448" xr:uid="{00000000-0005-0000-0000-0000EA530000}"/>
    <cellStyle name="Normal 22 2 2 5" xfId="11868" xr:uid="{00000000-0005-0000-0000-0000EB530000}"/>
    <cellStyle name="Normal 22 2 2 6" xfId="21194" xr:uid="{00000000-0005-0000-0000-0000EC530000}"/>
    <cellStyle name="Normal 22 2 3" xfId="2372" xr:uid="{00000000-0005-0000-0000-0000ED530000}"/>
    <cellStyle name="Normal 22 2 3 2" xfId="4091" xr:uid="{00000000-0005-0000-0000-0000EE530000}"/>
    <cellStyle name="Normal 22 2 3 2 2" xfId="8768" xr:uid="{00000000-0005-0000-0000-0000EF530000}"/>
    <cellStyle name="Normal 22 2 3 2 2 2" xfId="18092" xr:uid="{00000000-0005-0000-0000-0000F0530000}"/>
    <cellStyle name="Normal 22 2 3 2 2 3" xfId="27415" xr:uid="{00000000-0005-0000-0000-0000F1530000}"/>
    <cellStyle name="Normal 22 2 3 2 3" xfId="13425" xr:uid="{00000000-0005-0000-0000-0000F2530000}"/>
    <cellStyle name="Normal 22 2 3 2 4" xfId="22749" xr:uid="{00000000-0005-0000-0000-0000F3530000}"/>
    <cellStyle name="Normal 22 2 3 3" xfId="5803" xr:uid="{00000000-0005-0000-0000-0000F4530000}"/>
    <cellStyle name="Normal 22 2 3 3 2" xfId="15127" xr:uid="{00000000-0005-0000-0000-0000F5530000}"/>
    <cellStyle name="Normal 22 2 3 3 3" xfId="24450" xr:uid="{00000000-0005-0000-0000-0000F6530000}"/>
    <cellStyle name="Normal 22 2 3 4" xfId="11870" xr:uid="{00000000-0005-0000-0000-0000F7530000}"/>
    <cellStyle name="Normal 22 2 3 5" xfId="21196" xr:uid="{00000000-0005-0000-0000-0000F8530000}"/>
    <cellStyle name="Normal 22 2 4" xfId="2369" xr:uid="{00000000-0005-0000-0000-0000F9530000}"/>
    <cellStyle name="Normal 22 2 4 2" xfId="4088" xr:uid="{00000000-0005-0000-0000-0000FA530000}"/>
    <cellStyle name="Normal 22 2 4 2 2" xfId="8765" xr:uid="{00000000-0005-0000-0000-0000FB530000}"/>
    <cellStyle name="Normal 22 2 4 2 2 2" xfId="18089" xr:uid="{00000000-0005-0000-0000-0000FC530000}"/>
    <cellStyle name="Normal 22 2 4 2 2 3" xfId="27412" xr:uid="{00000000-0005-0000-0000-0000FD530000}"/>
    <cellStyle name="Normal 22 2 4 2 3" xfId="13422" xr:uid="{00000000-0005-0000-0000-0000FE530000}"/>
    <cellStyle name="Normal 22 2 4 2 4" xfId="22746" xr:uid="{00000000-0005-0000-0000-0000FF530000}"/>
    <cellStyle name="Normal 22 2 4 3" xfId="5800" xr:uid="{00000000-0005-0000-0000-000000540000}"/>
    <cellStyle name="Normal 22 2 4 3 2" xfId="15124" xr:uid="{00000000-0005-0000-0000-000001540000}"/>
    <cellStyle name="Normal 22 2 4 3 3" xfId="24447" xr:uid="{00000000-0005-0000-0000-000002540000}"/>
    <cellStyle name="Normal 22 2 4 4" xfId="11867" xr:uid="{00000000-0005-0000-0000-000003540000}"/>
    <cellStyle name="Normal 22 2 4 5" xfId="21193" xr:uid="{00000000-0005-0000-0000-000004540000}"/>
    <cellStyle name="Normal 22 2 5" xfId="3115" xr:uid="{00000000-0005-0000-0000-000005540000}"/>
    <cellStyle name="Normal 22 2 5 2" xfId="7794" xr:uid="{00000000-0005-0000-0000-000006540000}"/>
    <cellStyle name="Normal 22 2 5 2 2" xfId="17118" xr:uid="{00000000-0005-0000-0000-000007540000}"/>
    <cellStyle name="Normal 22 2 5 2 3" xfId="26441" xr:uid="{00000000-0005-0000-0000-000008540000}"/>
    <cellStyle name="Normal 22 2 5 3" xfId="12502" xr:uid="{00000000-0005-0000-0000-000009540000}"/>
    <cellStyle name="Normal 22 2 5 4" xfId="21828" xr:uid="{00000000-0005-0000-0000-00000A540000}"/>
    <cellStyle name="Normal 22 2 6" xfId="4770" xr:uid="{00000000-0005-0000-0000-00000B540000}"/>
    <cellStyle name="Normal 22 2 6 2" xfId="14094" xr:uid="{00000000-0005-0000-0000-00000C540000}"/>
    <cellStyle name="Normal 22 2 6 3" xfId="23417" xr:uid="{00000000-0005-0000-0000-00000D540000}"/>
    <cellStyle name="Normal 22 2 7" xfId="10896" xr:uid="{00000000-0005-0000-0000-00000E540000}"/>
    <cellStyle name="Normal 22 2 8" xfId="20220" xr:uid="{00000000-0005-0000-0000-00000F540000}"/>
    <cellStyle name="Normal 22 2 9" xfId="28885" xr:uid="{00000000-0005-0000-0000-000010540000}"/>
    <cellStyle name="Normal 22 3" xfId="2373" xr:uid="{00000000-0005-0000-0000-000011540000}"/>
    <cellStyle name="Normal 22 3 2" xfId="2374" xr:uid="{00000000-0005-0000-0000-000012540000}"/>
    <cellStyle name="Normal 22 3 2 2" xfId="2375" xr:uid="{00000000-0005-0000-0000-000013540000}"/>
    <cellStyle name="Normal 22 3 2 2 2" xfId="4094" xr:uid="{00000000-0005-0000-0000-000014540000}"/>
    <cellStyle name="Normal 22 3 2 2 2 2" xfId="8771" xr:uid="{00000000-0005-0000-0000-000015540000}"/>
    <cellStyle name="Normal 22 3 2 2 2 2 2" xfId="18095" xr:uid="{00000000-0005-0000-0000-000016540000}"/>
    <cellStyle name="Normal 22 3 2 2 2 2 3" xfId="27418" xr:uid="{00000000-0005-0000-0000-000017540000}"/>
    <cellStyle name="Normal 22 3 2 2 2 3" xfId="13428" xr:uid="{00000000-0005-0000-0000-000018540000}"/>
    <cellStyle name="Normal 22 3 2 2 2 4" xfId="22752" xr:uid="{00000000-0005-0000-0000-000019540000}"/>
    <cellStyle name="Normal 22 3 2 2 3" xfId="5806" xr:uid="{00000000-0005-0000-0000-00001A540000}"/>
    <cellStyle name="Normal 22 3 2 2 3 2" xfId="15130" xr:uid="{00000000-0005-0000-0000-00001B540000}"/>
    <cellStyle name="Normal 22 3 2 2 3 3" xfId="24453" xr:uid="{00000000-0005-0000-0000-00001C540000}"/>
    <cellStyle name="Normal 22 3 2 2 4" xfId="11873" xr:uid="{00000000-0005-0000-0000-00001D540000}"/>
    <cellStyle name="Normal 22 3 2 2 5" xfId="21199" xr:uid="{00000000-0005-0000-0000-00001E540000}"/>
    <cellStyle name="Normal 22 3 2 3" xfId="4093" xr:uid="{00000000-0005-0000-0000-00001F540000}"/>
    <cellStyle name="Normal 22 3 2 3 2" xfId="8770" xr:uid="{00000000-0005-0000-0000-000020540000}"/>
    <cellStyle name="Normal 22 3 2 3 2 2" xfId="18094" xr:uid="{00000000-0005-0000-0000-000021540000}"/>
    <cellStyle name="Normal 22 3 2 3 2 3" xfId="27417" xr:uid="{00000000-0005-0000-0000-000022540000}"/>
    <cellStyle name="Normal 22 3 2 3 3" xfId="13427" xr:uid="{00000000-0005-0000-0000-000023540000}"/>
    <cellStyle name="Normal 22 3 2 3 4" xfId="22751" xr:uid="{00000000-0005-0000-0000-000024540000}"/>
    <cellStyle name="Normal 22 3 2 4" xfId="5805" xr:uid="{00000000-0005-0000-0000-000025540000}"/>
    <cellStyle name="Normal 22 3 2 4 2" xfId="15129" xr:uid="{00000000-0005-0000-0000-000026540000}"/>
    <cellStyle name="Normal 22 3 2 4 3" xfId="24452" xr:uid="{00000000-0005-0000-0000-000027540000}"/>
    <cellStyle name="Normal 22 3 2 5" xfId="11872" xr:uid="{00000000-0005-0000-0000-000028540000}"/>
    <cellStyle name="Normal 22 3 2 6" xfId="21198" xr:uid="{00000000-0005-0000-0000-000029540000}"/>
    <cellStyle name="Normal 22 3 3" xfId="2376" xr:uid="{00000000-0005-0000-0000-00002A540000}"/>
    <cellStyle name="Normal 22 3 3 2" xfId="4095" xr:uid="{00000000-0005-0000-0000-00002B540000}"/>
    <cellStyle name="Normal 22 3 3 2 2" xfId="8772" xr:uid="{00000000-0005-0000-0000-00002C540000}"/>
    <cellStyle name="Normal 22 3 3 2 2 2" xfId="18096" xr:uid="{00000000-0005-0000-0000-00002D540000}"/>
    <cellStyle name="Normal 22 3 3 2 2 3" xfId="27419" xr:uid="{00000000-0005-0000-0000-00002E540000}"/>
    <cellStyle name="Normal 22 3 3 2 3" xfId="13429" xr:uid="{00000000-0005-0000-0000-00002F540000}"/>
    <cellStyle name="Normal 22 3 3 2 4" xfId="22753" xr:uid="{00000000-0005-0000-0000-000030540000}"/>
    <cellStyle name="Normal 22 3 3 3" xfId="5807" xr:uid="{00000000-0005-0000-0000-000031540000}"/>
    <cellStyle name="Normal 22 3 3 3 2" xfId="15131" xr:uid="{00000000-0005-0000-0000-000032540000}"/>
    <cellStyle name="Normal 22 3 3 3 3" xfId="24454" xr:uid="{00000000-0005-0000-0000-000033540000}"/>
    <cellStyle name="Normal 22 3 3 4" xfId="11874" xr:uid="{00000000-0005-0000-0000-000034540000}"/>
    <cellStyle name="Normal 22 3 3 5" xfId="21200" xr:uid="{00000000-0005-0000-0000-000035540000}"/>
    <cellStyle name="Normal 22 3 4" xfId="4092" xr:uid="{00000000-0005-0000-0000-000036540000}"/>
    <cellStyle name="Normal 22 3 4 2" xfId="8769" xr:uid="{00000000-0005-0000-0000-000037540000}"/>
    <cellStyle name="Normal 22 3 4 2 2" xfId="18093" xr:uid="{00000000-0005-0000-0000-000038540000}"/>
    <cellStyle name="Normal 22 3 4 2 3" xfId="27416" xr:uid="{00000000-0005-0000-0000-000039540000}"/>
    <cellStyle name="Normal 22 3 4 3" xfId="13426" xr:uid="{00000000-0005-0000-0000-00003A540000}"/>
    <cellStyle name="Normal 22 3 4 4" xfId="22750" xr:uid="{00000000-0005-0000-0000-00003B540000}"/>
    <cellStyle name="Normal 22 3 5" xfId="5804" xr:uid="{00000000-0005-0000-0000-00003C540000}"/>
    <cellStyle name="Normal 22 3 5 2" xfId="15128" xr:uid="{00000000-0005-0000-0000-00003D540000}"/>
    <cellStyle name="Normal 22 3 5 3" xfId="24451" xr:uid="{00000000-0005-0000-0000-00003E540000}"/>
    <cellStyle name="Normal 22 3 6" xfId="11871" xr:uid="{00000000-0005-0000-0000-00003F540000}"/>
    <cellStyle name="Normal 22 3 7" xfId="21197" xr:uid="{00000000-0005-0000-0000-000040540000}"/>
    <cellStyle name="Normal 22 3 8" xfId="28800" xr:uid="{00000000-0005-0000-0000-000041540000}"/>
    <cellStyle name="Normal 22 4" xfId="2377" xr:uid="{00000000-0005-0000-0000-000042540000}"/>
    <cellStyle name="Normal 22 4 2" xfId="2378" xr:uid="{00000000-0005-0000-0000-000043540000}"/>
    <cellStyle name="Normal 22 4 2 2" xfId="4097" xr:uid="{00000000-0005-0000-0000-000044540000}"/>
    <cellStyle name="Normal 22 4 2 2 2" xfId="8774" xr:uid="{00000000-0005-0000-0000-000045540000}"/>
    <cellStyle name="Normal 22 4 2 2 2 2" xfId="18098" xr:uid="{00000000-0005-0000-0000-000046540000}"/>
    <cellStyle name="Normal 22 4 2 2 2 3" xfId="27421" xr:uid="{00000000-0005-0000-0000-000047540000}"/>
    <cellStyle name="Normal 22 4 2 2 3" xfId="13431" xr:uid="{00000000-0005-0000-0000-000048540000}"/>
    <cellStyle name="Normal 22 4 2 2 4" xfId="22755" xr:uid="{00000000-0005-0000-0000-000049540000}"/>
    <cellStyle name="Normal 22 4 2 3" xfId="5809" xr:uid="{00000000-0005-0000-0000-00004A540000}"/>
    <cellStyle name="Normal 22 4 2 3 2" xfId="15133" xr:uid="{00000000-0005-0000-0000-00004B540000}"/>
    <cellStyle name="Normal 22 4 2 3 3" xfId="24456" xr:uid="{00000000-0005-0000-0000-00004C540000}"/>
    <cellStyle name="Normal 22 4 2 4" xfId="11876" xr:uid="{00000000-0005-0000-0000-00004D540000}"/>
    <cellStyle name="Normal 22 4 2 5" xfId="21202" xr:uid="{00000000-0005-0000-0000-00004E540000}"/>
    <cellStyle name="Normal 22 4 3" xfId="4096" xr:uid="{00000000-0005-0000-0000-00004F540000}"/>
    <cellStyle name="Normal 22 4 3 2" xfId="8773" xr:uid="{00000000-0005-0000-0000-000050540000}"/>
    <cellStyle name="Normal 22 4 3 2 2" xfId="18097" xr:uid="{00000000-0005-0000-0000-000051540000}"/>
    <cellStyle name="Normal 22 4 3 2 3" xfId="27420" xr:uid="{00000000-0005-0000-0000-000052540000}"/>
    <cellStyle name="Normal 22 4 3 3" xfId="13430" xr:uid="{00000000-0005-0000-0000-000053540000}"/>
    <cellStyle name="Normal 22 4 3 4" xfId="22754" xr:uid="{00000000-0005-0000-0000-000054540000}"/>
    <cellStyle name="Normal 22 4 4" xfId="5808" xr:uid="{00000000-0005-0000-0000-000055540000}"/>
    <cellStyle name="Normal 22 4 4 2" xfId="15132" xr:uid="{00000000-0005-0000-0000-000056540000}"/>
    <cellStyle name="Normal 22 4 4 3" xfId="24455" xr:uid="{00000000-0005-0000-0000-000057540000}"/>
    <cellStyle name="Normal 22 4 5" xfId="11875" xr:uid="{00000000-0005-0000-0000-000058540000}"/>
    <cellStyle name="Normal 22 4 6" xfId="21201" xr:uid="{00000000-0005-0000-0000-000059540000}"/>
    <cellStyle name="Normal 22 5" xfId="2379" xr:uid="{00000000-0005-0000-0000-00005A540000}"/>
    <cellStyle name="Normal 22 5 2" xfId="4098" xr:uid="{00000000-0005-0000-0000-00005B540000}"/>
    <cellStyle name="Normal 22 5 2 2" xfId="8775" xr:uid="{00000000-0005-0000-0000-00005C540000}"/>
    <cellStyle name="Normal 22 5 2 2 2" xfId="18099" xr:uid="{00000000-0005-0000-0000-00005D540000}"/>
    <cellStyle name="Normal 22 5 2 2 3" xfId="27422" xr:uid="{00000000-0005-0000-0000-00005E540000}"/>
    <cellStyle name="Normal 22 5 2 3" xfId="13432" xr:uid="{00000000-0005-0000-0000-00005F540000}"/>
    <cellStyle name="Normal 22 5 2 4" xfId="22756" xr:uid="{00000000-0005-0000-0000-000060540000}"/>
    <cellStyle name="Normal 22 5 3" xfId="5810" xr:uid="{00000000-0005-0000-0000-000061540000}"/>
    <cellStyle name="Normal 22 5 3 2" xfId="15134" xr:uid="{00000000-0005-0000-0000-000062540000}"/>
    <cellStyle name="Normal 22 5 3 3" xfId="24457" xr:uid="{00000000-0005-0000-0000-000063540000}"/>
    <cellStyle name="Normal 22 5 4" xfId="11877" xr:uid="{00000000-0005-0000-0000-000064540000}"/>
    <cellStyle name="Normal 22 5 5" xfId="21203" xr:uid="{00000000-0005-0000-0000-000065540000}"/>
    <cellStyle name="Normal 22 6" xfId="2380" xr:uid="{00000000-0005-0000-0000-000066540000}"/>
    <cellStyle name="Normal 22 6 2" xfId="4099" xr:uid="{00000000-0005-0000-0000-000067540000}"/>
    <cellStyle name="Normal 22 6 2 2" xfId="8776" xr:uid="{00000000-0005-0000-0000-000068540000}"/>
    <cellStyle name="Normal 22 6 2 2 2" xfId="18100" xr:uid="{00000000-0005-0000-0000-000069540000}"/>
    <cellStyle name="Normal 22 6 2 2 3" xfId="27423" xr:uid="{00000000-0005-0000-0000-00006A540000}"/>
    <cellStyle name="Normal 22 6 2 3" xfId="13433" xr:uid="{00000000-0005-0000-0000-00006B540000}"/>
    <cellStyle name="Normal 22 6 2 4" xfId="22757" xr:uid="{00000000-0005-0000-0000-00006C540000}"/>
    <cellStyle name="Normal 22 6 3" xfId="5811" xr:uid="{00000000-0005-0000-0000-00006D540000}"/>
    <cellStyle name="Normal 22 6 3 2" xfId="15135" xr:uid="{00000000-0005-0000-0000-00006E540000}"/>
    <cellStyle name="Normal 22 6 3 3" xfId="24458" xr:uid="{00000000-0005-0000-0000-00006F540000}"/>
    <cellStyle name="Normal 22 6 4" xfId="11878" xr:uid="{00000000-0005-0000-0000-000070540000}"/>
    <cellStyle name="Normal 22 6 5" xfId="21204" xr:uid="{00000000-0005-0000-0000-000071540000}"/>
    <cellStyle name="Normal 22 7" xfId="2381" xr:uid="{00000000-0005-0000-0000-000072540000}"/>
    <cellStyle name="Normal 22 7 2" xfId="4100" xr:uid="{00000000-0005-0000-0000-000073540000}"/>
    <cellStyle name="Normal 22 7 2 2" xfId="8777" xr:uid="{00000000-0005-0000-0000-000074540000}"/>
    <cellStyle name="Normal 22 7 2 2 2" xfId="18101" xr:uid="{00000000-0005-0000-0000-000075540000}"/>
    <cellStyle name="Normal 22 7 2 2 3" xfId="27424" xr:uid="{00000000-0005-0000-0000-000076540000}"/>
    <cellStyle name="Normal 22 7 2 3" xfId="13434" xr:uid="{00000000-0005-0000-0000-000077540000}"/>
    <cellStyle name="Normal 22 7 2 4" xfId="22758" xr:uid="{00000000-0005-0000-0000-000078540000}"/>
    <cellStyle name="Normal 22 7 3" xfId="5812" xr:uid="{00000000-0005-0000-0000-000079540000}"/>
    <cellStyle name="Normal 22 7 3 2" xfId="15136" xr:uid="{00000000-0005-0000-0000-00007A540000}"/>
    <cellStyle name="Normal 22 7 3 3" xfId="24459" xr:uid="{00000000-0005-0000-0000-00007B540000}"/>
    <cellStyle name="Normal 22 7 4" xfId="11879" xr:uid="{00000000-0005-0000-0000-00007C540000}"/>
    <cellStyle name="Normal 22 7 5" xfId="21205" xr:uid="{00000000-0005-0000-0000-00007D540000}"/>
    <cellStyle name="Normal 22 8" xfId="2368" xr:uid="{00000000-0005-0000-0000-00007E540000}"/>
    <cellStyle name="Normal 22 8 2" xfId="4087" xr:uid="{00000000-0005-0000-0000-00007F540000}"/>
    <cellStyle name="Normal 22 8 2 2" xfId="8764" xr:uid="{00000000-0005-0000-0000-000080540000}"/>
    <cellStyle name="Normal 22 8 2 2 2" xfId="18088" xr:uid="{00000000-0005-0000-0000-000081540000}"/>
    <cellStyle name="Normal 22 8 2 2 3" xfId="27411" xr:uid="{00000000-0005-0000-0000-000082540000}"/>
    <cellStyle name="Normal 22 8 2 3" xfId="13421" xr:uid="{00000000-0005-0000-0000-000083540000}"/>
    <cellStyle name="Normal 22 8 2 4" xfId="22745" xr:uid="{00000000-0005-0000-0000-000084540000}"/>
    <cellStyle name="Normal 22 8 3" xfId="5799" xr:uid="{00000000-0005-0000-0000-000085540000}"/>
    <cellStyle name="Normal 22 8 3 2" xfId="15123" xr:uid="{00000000-0005-0000-0000-000086540000}"/>
    <cellStyle name="Normal 22 8 3 3" xfId="24446" xr:uid="{00000000-0005-0000-0000-000087540000}"/>
    <cellStyle name="Normal 22 8 4" xfId="11866" xr:uid="{00000000-0005-0000-0000-000088540000}"/>
    <cellStyle name="Normal 22 8 5" xfId="21192" xr:uid="{00000000-0005-0000-0000-000089540000}"/>
    <cellStyle name="Normal 22 9" xfId="3114" xr:uid="{00000000-0005-0000-0000-00008A540000}"/>
    <cellStyle name="Normal 22 9 2" xfId="7793" xr:uid="{00000000-0005-0000-0000-00008B540000}"/>
    <cellStyle name="Normal 22 9 2 2" xfId="17117" xr:uid="{00000000-0005-0000-0000-00008C540000}"/>
    <cellStyle name="Normal 22 9 2 3" xfId="26440" xr:uid="{00000000-0005-0000-0000-00008D540000}"/>
    <cellStyle name="Normal 22 9 3" xfId="12501" xr:uid="{00000000-0005-0000-0000-00008E540000}"/>
    <cellStyle name="Normal 22 9 4" xfId="21827" xr:uid="{00000000-0005-0000-0000-00008F540000}"/>
    <cellStyle name="Normal 23" xfId="1312" xr:uid="{00000000-0005-0000-0000-000090540000}"/>
    <cellStyle name="Normal 23 2" xfId="2383" xr:uid="{00000000-0005-0000-0000-000091540000}"/>
    <cellStyle name="Normal 23 2 2" xfId="2384" xr:uid="{00000000-0005-0000-0000-000092540000}"/>
    <cellStyle name="Normal 23 2 2 2" xfId="2385" xr:uid="{00000000-0005-0000-0000-000093540000}"/>
    <cellStyle name="Normal 23 2 2 2 2" xfId="4103" xr:uid="{00000000-0005-0000-0000-000094540000}"/>
    <cellStyle name="Normal 23 2 2 2 2 2" xfId="8780" xr:uid="{00000000-0005-0000-0000-000095540000}"/>
    <cellStyle name="Normal 23 2 2 2 2 2 2" xfId="18104" xr:uid="{00000000-0005-0000-0000-000096540000}"/>
    <cellStyle name="Normal 23 2 2 2 2 2 3" xfId="27427" xr:uid="{00000000-0005-0000-0000-000097540000}"/>
    <cellStyle name="Normal 23 2 2 2 2 3" xfId="13437" xr:uid="{00000000-0005-0000-0000-000098540000}"/>
    <cellStyle name="Normal 23 2 2 2 2 4" xfId="22761" xr:uid="{00000000-0005-0000-0000-000099540000}"/>
    <cellStyle name="Normal 23 2 2 2 3" xfId="5816" xr:uid="{00000000-0005-0000-0000-00009A540000}"/>
    <cellStyle name="Normal 23 2 2 2 3 2" xfId="15140" xr:uid="{00000000-0005-0000-0000-00009B540000}"/>
    <cellStyle name="Normal 23 2 2 2 3 3" xfId="24463" xr:uid="{00000000-0005-0000-0000-00009C540000}"/>
    <cellStyle name="Normal 23 2 2 2 4" xfId="11882" xr:uid="{00000000-0005-0000-0000-00009D540000}"/>
    <cellStyle name="Normal 23 2 2 2 5" xfId="21208" xr:uid="{00000000-0005-0000-0000-00009E540000}"/>
    <cellStyle name="Normal 23 2 2 3" xfId="4102" xr:uid="{00000000-0005-0000-0000-00009F540000}"/>
    <cellStyle name="Normal 23 2 2 3 2" xfId="8779" xr:uid="{00000000-0005-0000-0000-0000A0540000}"/>
    <cellStyle name="Normal 23 2 2 3 2 2" xfId="18103" xr:uid="{00000000-0005-0000-0000-0000A1540000}"/>
    <cellStyle name="Normal 23 2 2 3 2 3" xfId="27426" xr:uid="{00000000-0005-0000-0000-0000A2540000}"/>
    <cellStyle name="Normal 23 2 2 3 3" xfId="13436" xr:uid="{00000000-0005-0000-0000-0000A3540000}"/>
    <cellStyle name="Normal 23 2 2 3 4" xfId="22760" xr:uid="{00000000-0005-0000-0000-0000A4540000}"/>
    <cellStyle name="Normal 23 2 2 4" xfId="5815" xr:uid="{00000000-0005-0000-0000-0000A5540000}"/>
    <cellStyle name="Normal 23 2 2 4 2" xfId="15139" xr:uid="{00000000-0005-0000-0000-0000A6540000}"/>
    <cellStyle name="Normal 23 2 2 4 3" xfId="24462" xr:uid="{00000000-0005-0000-0000-0000A7540000}"/>
    <cellStyle name="Normal 23 2 2 5" xfId="11881" xr:uid="{00000000-0005-0000-0000-0000A8540000}"/>
    <cellStyle name="Normal 23 2 2 6" xfId="21207" xr:uid="{00000000-0005-0000-0000-0000A9540000}"/>
    <cellStyle name="Normal 23 2 3" xfId="2386" xr:uid="{00000000-0005-0000-0000-0000AA540000}"/>
    <cellStyle name="Normal 23 2 3 2" xfId="4104" xr:uid="{00000000-0005-0000-0000-0000AB540000}"/>
    <cellStyle name="Normal 23 2 3 2 2" xfId="8781" xr:uid="{00000000-0005-0000-0000-0000AC540000}"/>
    <cellStyle name="Normal 23 2 3 2 2 2" xfId="18105" xr:uid="{00000000-0005-0000-0000-0000AD540000}"/>
    <cellStyle name="Normal 23 2 3 2 2 3" xfId="27428" xr:uid="{00000000-0005-0000-0000-0000AE540000}"/>
    <cellStyle name="Normal 23 2 3 2 3" xfId="13438" xr:uid="{00000000-0005-0000-0000-0000AF540000}"/>
    <cellStyle name="Normal 23 2 3 2 4" xfId="22762" xr:uid="{00000000-0005-0000-0000-0000B0540000}"/>
    <cellStyle name="Normal 23 2 3 3" xfId="5817" xr:uid="{00000000-0005-0000-0000-0000B1540000}"/>
    <cellStyle name="Normal 23 2 3 3 2" xfId="15141" xr:uid="{00000000-0005-0000-0000-0000B2540000}"/>
    <cellStyle name="Normal 23 2 3 3 3" xfId="24464" xr:uid="{00000000-0005-0000-0000-0000B3540000}"/>
    <cellStyle name="Normal 23 2 3 4" xfId="11883" xr:uid="{00000000-0005-0000-0000-0000B4540000}"/>
    <cellStyle name="Normal 23 2 3 5" xfId="21209" xr:uid="{00000000-0005-0000-0000-0000B5540000}"/>
    <cellStyle name="Normal 23 2 4" xfId="4101" xr:uid="{00000000-0005-0000-0000-0000B6540000}"/>
    <cellStyle name="Normal 23 2 4 2" xfId="8778" xr:uid="{00000000-0005-0000-0000-0000B7540000}"/>
    <cellStyle name="Normal 23 2 4 2 2" xfId="18102" xr:uid="{00000000-0005-0000-0000-0000B8540000}"/>
    <cellStyle name="Normal 23 2 4 2 3" xfId="27425" xr:uid="{00000000-0005-0000-0000-0000B9540000}"/>
    <cellStyle name="Normal 23 2 4 3" xfId="13435" xr:uid="{00000000-0005-0000-0000-0000BA540000}"/>
    <cellStyle name="Normal 23 2 4 4" xfId="22759" xr:uid="{00000000-0005-0000-0000-0000BB540000}"/>
    <cellStyle name="Normal 23 2 5" xfId="5814" xr:uid="{00000000-0005-0000-0000-0000BC540000}"/>
    <cellStyle name="Normal 23 2 5 2" xfId="15138" xr:uid="{00000000-0005-0000-0000-0000BD540000}"/>
    <cellStyle name="Normal 23 2 5 3" xfId="24461" xr:uid="{00000000-0005-0000-0000-0000BE540000}"/>
    <cellStyle name="Normal 23 2 6" xfId="11880" xr:uid="{00000000-0005-0000-0000-0000BF540000}"/>
    <cellStyle name="Normal 23 2 7" xfId="21206" xr:uid="{00000000-0005-0000-0000-0000C0540000}"/>
    <cellStyle name="Normal 23 2 8" xfId="28886" xr:uid="{00000000-0005-0000-0000-0000C1540000}"/>
    <cellStyle name="Normal 23 3" xfId="2387" xr:uid="{00000000-0005-0000-0000-0000C2540000}"/>
    <cellStyle name="Normal 23 3 2" xfId="2388" xr:uid="{00000000-0005-0000-0000-0000C3540000}"/>
    <cellStyle name="Normal 23 3 2 2" xfId="2389" xr:uid="{00000000-0005-0000-0000-0000C4540000}"/>
    <cellStyle name="Normal 23 3 2 2 2" xfId="4107" xr:uid="{00000000-0005-0000-0000-0000C5540000}"/>
    <cellStyle name="Normal 23 3 2 2 2 2" xfId="8784" xr:uid="{00000000-0005-0000-0000-0000C6540000}"/>
    <cellStyle name="Normal 23 3 2 2 2 2 2" xfId="18108" xr:uid="{00000000-0005-0000-0000-0000C7540000}"/>
    <cellStyle name="Normal 23 3 2 2 2 2 3" xfId="27431" xr:uid="{00000000-0005-0000-0000-0000C8540000}"/>
    <cellStyle name="Normal 23 3 2 2 2 3" xfId="13441" xr:uid="{00000000-0005-0000-0000-0000C9540000}"/>
    <cellStyle name="Normal 23 3 2 2 2 4" xfId="22765" xr:uid="{00000000-0005-0000-0000-0000CA540000}"/>
    <cellStyle name="Normal 23 3 2 2 3" xfId="5820" xr:uid="{00000000-0005-0000-0000-0000CB540000}"/>
    <cellStyle name="Normal 23 3 2 2 3 2" xfId="15144" xr:uid="{00000000-0005-0000-0000-0000CC540000}"/>
    <cellStyle name="Normal 23 3 2 2 3 3" xfId="24467" xr:uid="{00000000-0005-0000-0000-0000CD540000}"/>
    <cellStyle name="Normal 23 3 2 2 4" xfId="11886" xr:uid="{00000000-0005-0000-0000-0000CE540000}"/>
    <cellStyle name="Normal 23 3 2 2 5" xfId="21212" xr:uid="{00000000-0005-0000-0000-0000CF540000}"/>
    <cellStyle name="Normal 23 3 2 3" xfId="4106" xr:uid="{00000000-0005-0000-0000-0000D0540000}"/>
    <cellStyle name="Normal 23 3 2 3 2" xfId="8783" xr:uid="{00000000-0005-0000-0000-0000D1540000}"/>
    <cellStyle name="Normal 23 3 2 3 2 2" xfId="18107" xr:uid="{00000000-0005-0000-0000-0000D2540000}"/>
    <cellStyle name="Normal 23 3 2 3 2 3" xfId="27430" xr:uid="{00000000-0005-0000-0000-0000D3540000}"/>
    <cellStyle name="Normal 23 3 2 3 3" xfId="13440" xr:uid="{00000000-0005-0000-0000-0000D4540000}"/>
    <cellStyle name="Normal 23 3 2 3 4" xfId="22764" xr:uid="{00000000-0005-0000-0000-0000D5540000}"/>
    <cellStyle name="Normal 23 3 2 4" xfId="5819" xr:uid="{00000000-0005-0000-0000-0000D6540000}"/>
    <cellStyle name="Normal 23 3 2 4 2" xfId="15143" xr:uid="{00000000-0005-0000-0000-0000D7540000}"/>
    <cellStyle name="Normal 23 3 2 4 3" xfId="24466" xr:uid="{00000000-0005-0000-0000-0000D8540000}"/>
    <cellStyle name="Normal 23 3 2 5" xfId="11885" xr:uid="{00000000-0005-0000-0000-0000D9540000}"/>
    <cellStyle name="Normal 23 3 2 6" xfId="21211" xr:uid="{00000000-0005-0000-0000-0000DA540000}"/>
    <cellStyle name="Normal 23 3 3" xfId="2390" xr:uid="{00000000-0005-0000-0000-0000DB540000}"/>
    <cellStyle name="Normal 23 3 3 2" xfId="4108" xr:uid="{00000000-0005-0000-0000-0000DC540000}"/>
    <cellStyle name="Normal 23 3 3 2 2" xfId="8785" xr:uid="{00000000-0005-0000-0000-0000DD540000}"/>
    <cellStyle name="Normal 23 3 3 2 2 2" xfId="18109" xr:uid="{00000000-0005-0000-0000-0000DE540000}"/>
    <cellStyle name="Normal 23 3 3 2 2 3" xfId="27432" xr:uid="{00000000-0005-0000-0000-0000DF540000}"/>
    <cellStyle name="Normal 23 3 3 2 3" xfId="13442" xr:uid="{00000000-0005-0000-0000-0000E0540000}"/>
    <cellStyle name="Normal 23 3 3 2 4" xfId="22766" xr:uid="{00000000-0005-0000-0000-0000E1540000}"/>
    <cellStyle name="Normal 23 3 3 3" xfId="5821" xr:uid="{00000000-0005-0000-0000-0000E2540000}"/>
    <cellStyle name="Normal 23 3 3 3 2" xfId="15145" xr:uid="{00000000-0005-0000-0000-0000E3540000}"/>
    <cellStyle name="Normal 23 3 3 3 3" xfId="24468" xr:uid="{00000000-0005-0000-0000-0000E4540000}"/>
    <cellStyle name="Normal 23 3 3 4" xfId="11887" xr:uid="{00000000-0005-0000-0000-0000E5540000}"/>
    <cellStyle name="Normal 23 3 3 5" xfId="21213" xr:uid="{00000000-0005-0000-0000-0000E6540000}"/>
    <cellStyle name="Normal 23 3 4" xfId="4105" xr:uid="{00000000-0005-0000-0000-0000E7540000}"/>
    <cellStyle name="Normal 23 3 4 2" xfId="8782" xr:uid="{00000000-0005-0000-0000-0000E8540000}"/>
    <cellStyle name="Normal 23 3 4 2 2" xfId="18106" xr:uid="{00000000-0005-0000-0000-0000E9540000}"/>
    <cellStyle name="Normal 23 3 4 2 3" xfId="27429" xr:uid="{00000000-0005-0000-0000-0000EA540000}"/>
    <cellStyle name="Normal 23 3 4 3" xfId="13439" xr:uid="{00000000-0005-0000-0000-0000EB540000}"/>
    <cellStyle name="Normal 23 3 4 4" xfId="22763" xr:uid="{00000000-0005-0000-0000-0000EC540000}"/>
    <cellStyle name="Normal 23 3 5" xfId="5818" xr:uid="{00000000-0005-0000-0000-0000ED540000}"/>
    <cellStyle name="Normal 23 3 5 2" xfId="15142" xr:uid="{00000000-0005-0000-0000-0000EE540000}"/>
    <cellStyle name="Normal 23 3 5 3" xfId="24465" xr:uid="{00000000-0005-0000-0000-0000EF540000}"/>
    <cellStyle name="Normal 23 3 6" xfId="11884" xr:uid="{00000000-0005-0000-0000-0000F0540000}"/>
    <cellStyle name="Normal 23 3 7" xfId="21210" xr:uid="{00000000-0005-0000-0000-0000F1540000}"/>
    <cellStyle name="Normal 23 3 8" xfId="28801" xr:uid="{00000000-0005-0000-0000-0000F2540000}"/>
    <cellStyle name="Normal 23 4" xfId="2391" xr:uid="{00000000-0005-0000-0000-0000F3540000}"/>
    <cellStyle name="Normal 23 4 2" xfId="2392" xr:uid="{00000000-0005-0000-0000-0000F4540000}"/>
    <cellStyle name="Normal 23 4 2 2" xfId="4109" xr:uid="{00000000-0005-0000-0000-0000F5540000}"/>
    <cellStyle name="Normal 23 4 2 2 2" xfId="8786" xr:uid="{00000000-0005-0000-0000-0000F6540000}"/>
    <cellStyle name="Normal 23 4 2 2 2 2" xfId="18110" xr:uid="{00000000-0005-0000-0000-0000F7540000}"/>
    <cellStyle name="Normal 23 4 2 2 2 3" xfId="27433" xr:uid="{00000000-0005-0000-0000-0000F8540000}"/>
    <cellStyle name="Normal 23 4 2 2 3" xfId="13443" xr:uid="{00000000-0005-0000-0000-0000F9540000}"/>
    <cellStyle name="Normal 23 4 2 2 4" xfId="22767" xr:uid="{00000000-0005-0000-0000-0000FA540000}"/>
    <cellStyle name="Normal 23 4 2 3" xfId="5823" xr:uid="{00000000-0005-0000-0000-0000FB540000}"/>
    <cellStyle name="Normal 23 4 2 3 2" xfId="15147" xr:uid="{00000000-0005-0000-0000-0000FC540000}"/>
    <cellStyle name="Normal 23 4 2 3 3" xfId="24470" xr:uid="{00000000-0005-0000-0000-0000FD540000}"/>
    <cellStyle name="Normal 23 4 2 4" xfId="11888" xr:uid="{00000000-0005-0000-0000-0000FE540000}"/>
    <cellStyle name="Normal 23 4 2 5" xfId="21214" xr:uid="{00000000-0005-0000-0000-0000FF540000}"/>
    <cellStyle name="Normal 23 4 3" xfId="2393" xr:uid="{00000000-0005-0000-0000-000000550000}"/>
    <cellStyle name="Normal 23 5" xfId="2394" xr:uid="{00000000-0005-0000-0000-000001550000}"/>
    <cellStyle name="Normal 23 5 2" xfId="4110" xr:uid="{00000000-0005-0000-0000-000002550000}"/>
    <cellStyle name="Normal 23 5 2 2" xfId="8787" xr:uid="{00000000-0005-0000-0000-000003550000}"/>
    <cellStyle name="Normal 23 5 2 2 2" xfId="18111" xr:uid="{00000000-0005-0000-0000-000004550000}"/>
    <cellStyle name="Normal 23 5 2 2 3" xfId="27434" xr:uid="{00000000-0005-0000-0000-000005550000}"/>
    <cellStyle name="Normal 23 5 2 3" xfId="13444" xr:uid="{00000000-0005-0000-0000-000006550000}"/>
    <cellStyle name="Normal 23 5 2 4" xfId="22768" xr:uid="{00000000-0005-0000-0000-000007550000}"/>
    <cellStyle name="Normal 23 5 3" xfId="5824" xr:uid="{00000000-0005-0000-0000-000008550000}"/>
    <cellStyle name="Normal 23 5 3 2" xfId="15148" xr:uid="{00000000-0005-0000-0000-000009550000}"/>
    <cellStyle name="Normal 23 5 3 3" xfId="24471" xr:uid="{00000000-0005-0000-0000-00000A550000}"/>
    <cellStyle name="Normal 23 5 4" xfId="11889" xr:uid="{00000000-0005-0000-0000-00000B550000}"/>
    <cellStyle name="Normal 23 5 5" xfId="21215" xr:uid="{00000000-0005-0000-0000-00000C550000}"/>
    <cellStyle name="Normal 23 6" xfId="2395" xr:uid="{00000000-0005-0000-0000-00000D550000}"/>
    <cellStyle name="Normal 23 7" xfId="2382" xr:uid="{00000000-0005-0000-0000-00000E550000}"/>
    <cellStyle name="Normal 23 8" xfId="28748" xr:uid="{00000000-0005-0000-0000-00000F550000}"/>
    <cellStyle name="Normal 24" xfId="1313" xr:uid="{00000000-0005-0000-0000-000010550000}"/>
    <cellStyle name="Normal 24 2" xfId="2397" xr:uid="{00000000-0005-0000-0000-000011550000}"/>
    <cellStyle name="Normal 24 2 2" xfId="2398" xr:uid="{00000000-0005-0000-0000-000012550000}"/>
    <cellStyle name="Normal 24 2 2 2" xfId="2399" xr:uid="{00000000-0005-0000-0000-000013550000}"/>
    <cellStyle name="Normal 24 2 2 2 2" xfId="4113" xr:uid="{00000000-0005-0000-0000-000014550000}"/>
    <cellStyle name="Normal 24 2 2 2 2 2" xfId="8790" xr:uid="{00000000-0005-0000-0000-000015550000}"/>
    <cellStyle name="Normal 24 2 2 2 2 2 2" xfId="18114" xr:uid="{00000000-0005-0000-0000-000016550000}"/>
    <cellStyle name="Normal 24 2 2 2 2 2 3" xfId="27437" xr:uid="{00000000-0005-0000-0000-000017550000}"/>
    <cellStyle name="Normal 24 2 2 2 2 3" xfId="13447" xr:uid="{00000000-0005-0000-0000-000018550000}"/>
    <cellStyle name="Normal 24 2 2 2 2 4" xfId="22771" xr:uid="{00000000-0005-0000-0000-000019550000}"/>
    <cellStyle name="Normal 24 2 2 2 3" xfId="5829" xr:uid="{00000000-0005-0000-0000-00001A550000}"/>
    <cellStyle name="Normal 24 2 2 2 3 2" xfId="15153" xr:uid="{00000000-0005-0000-0000-00001B550000}"/>
    <cellStyle name="Normal 24 2 2 2 3 3" xfId="24476" xr:uid="{00000000-0005-0000-0000-00001C550000}"/>
    <cellStyle name="Normal 24 2 2 2 4" xfId="11892" xr:uid="{00000000-0005-0000-0000-00001D550000}"/>
    <cellStyle name="Normal 24 2 2 2 5" xfId="21218" xr:uid="{00000000-0005-0000-0000-00001E550000}"/>
    <cellStyle name="Normal 24 2 2 3" xfId="4112" xr:uid="{00000000-0005-0000-0000-00001F550000}"/>
    <cellStyle name="Normal 24 2 2 3 2" xfId="8789" xr:uid="{00000000-0005-0000-0000-000020550000}"/>
    <cellStyle name="Normal 24 2 2 3 2 2" xfId="18113" xr:uid="{00000000-0005-0000-0000-000021550000}"/>
    <cellStyle name="Normal 24 2 2 3 2 3" xfId="27436" xr:uid="{00000000-0005-0000-0000-000022550000}"/>
    <cellStyle name="Normal 24 2 2 3 3" xfId="13446" xr:uid="{00000000-0005-0000-0000-000023550000}"/>
    <cellStyle name="Normal 24 2 2 3 4" xfId="22770" xr:uid="{00000000-0005-0000-0000-000024550000}"/>
    <cellStyle name="Normal 24 2 2 4" xfId="5828" xr:uid="{00000000-0005-0000-0000-000025550000}"/>
    <cellStyle name="Normal 24 2 2 4 2" xfId="15152" xr:uid="{00000000-0005-0000-0000-000026550000}"/>
    <cellStyle name="Normal 24 2 2 4 3" xfId="24475" xr:uid="{00000000-0005-0000-0000-000027550000}"/>
    <cellStyle name="Normal 24 2 2 5" xfId="11891" xr:uid="{00000000-0005-0000-0000-000028550000}"/>
    <cellStyle name="Normal 24 2 2 6" xfId="21217" xr:uid="{00000000-0005-0000-0000-000029550000}"/>
    <cellStyle name="Normal 24 2 3" xfId="2400" xr:uid="{00000000-0005-0000-0000-00002A550000}"/>
    <cellStyle name="Normal 24 2 3 2" xfId="4114" xr:uid="{00000000-0005-0000-0000-00002B550000}"/>
    <cellStyle name="Normal 24 2 3 2 2" xfId="8791" xr:uid="{00000000-0005-0000-0000-00002C550000}"/>
    <cellStyle name="Normal 24 2 3 2 2 2" xfId="18115" xr:uid="{00000000-0005-0000-0000-00002D550000}"/>
    <cellStyle name="Normal 24 2 3 2 2 3" xfId="27438" xr:uid="{00000000-0005-0000-0000-00002E550000}"/>
    <cellStyle name="Normal 24 2 3 2 3" xfId="13448" xr:uid="{00000000-0005-0000-0000-00002F550000}"/>
    <cellStyle name="Normal 24 2 3 2 4" xfId="22772" xr:uid="{00000000-0005-0000-0000-000030550000}"/>
    <cellStyle name="Normal 24 2 3 3" xfId="5830" xr:uid="{00000000-0005-0000-0000-000031550000}"/>
    <cellStyle name="Normal 24 2 3 3 2" xfId="15154" xr:uid="{00000000-0005-0000-0000-000032550000}"/>
    <cellStyle name="Normal 24 2 3 3 3" xfId="24477" xr:uid="{00000000-0005-0000-0000-000033550000}"/>
    <cellStyle name="Normal 24 2 3 4" xfId="11893" xr:uid="{00000000-0005-0000-0000-000034550000}"/>
    <cellStyle name="Normal 24 2 3 5" xfId="21219" xr:uid="{00000000-0005-0000-0000-000035550000}"/>
    <cellStyle name="Normal 24 2 4" xfId="4111" xr:uid="{00000000-0005-0000-0000-000036550000}"/>
    <cellStyle name="Normal 24 2 4 2" xfId="8788" xr:uid="{00000000-0005-0000-0000-000037550000}"/>
    <cellStyle name="Normal 24 2 4 2 2" xfId="18112" xr:uid="{00000000-0005-0000-0000-000038550000}"/>
    <cellStyle name="Normal 24 2 4 2 3" xfId="27435" xr:uid="{00000000-0005-0000-0000-000039550000}"/>
    <cellStyle name="Normal 24 2 4 3" xfId="13445" xr:uid="{00000000-0005-0000-0000-00003A550000}"/>
    <cellStyle name="Normal 24 2 4 4" xfId="22769" xr:uid="{00000000-0005-0000-0000-00003B550000}"/>
    <cellStyle name="Normal 24 2 5" xfId="5827" xr:uid="{00000000-0005-0000-0000-00003C550000}"/>
    <cellStyle name="Normal 24 2 5 2" xfId="15151" xr:uid="{00000000-0005-0000-0000-00003D550000}"/>
    <cellStyle name="Normal 24 2 5 3" xfId="24474" xr:uid="{00000000-0005-0000-0000-00003E550000}"/>
    <cellStyle name="Normal 24 2 6" xfId="11890" xr:uid="{00000000-0005-0000-0000-00003F550000}"/>
    <cellStyle name="Normal 24 2 7" xfId="21216" xr:uid="{00000000-0005-0000-0000-000040550000}"/>
    <cellStyle name="Normal 24 2 8" xfId="28887" xr:uid="{00000000-0005-0000-0000-000041550000}"/>
    <cellStyle name="Normal 24 3" xfId="2401" xr:uid="{00000000-0005-0000-0000-000042550000}"/>
    <cellStyle name="Normal 24 3 2" xfId="2402" xr:uid="{00000000-0005-0000-0000-000043550000}"/>
    <cellStyle name="Normal 24 3 2 2" xfId="2403" xr:uid="{00000000-0005-0000-0000-000044550000}"/>
    <cellStyle name="Normal 24 3 2 2 2" xfId="4117" xr:uid="{00000000-0005-0000-0000-000045550000}"/>
    <cellStyle name="Normal 24 3 2 2 2 2" xfId="8794" xr:uid="{00000000-0005-0000-0000-000046550000}"/>
    <cellStyle name="Normal 24 3 2 2 2 2 2" xfId="18118" xr:uid="{00000000-0005-0000-0000-000047550000}"/>
    <cellStyle name="Normal 24 3 2 2 2 2 3" xfId="27441" xr:uid="{00000000-0005-0000-0000-000048550000}"/>
    <cellStyle name="Normal 24 3 2 2 2 3" xfId="13451" xr:uid="{00000000-0005-0000-0000-000049550000}"/>
    <cellStyle name="Normal 24 3 2 2 2 4" xfId="22775" xr:uid="{00000000-0005-0000-0000-00004A550000}"/>
    <cellStyle name="Normal 24 3 2 2 3" xfId="5833" xr:uid="{00000000-0005-0000-0000-00004B550000}"/>
    <cellStyle name="Normal 24 3 2 2 3 2" xfId="15157" xr:uid="{00000000-0005-0000-0000-00004C550000}"/>
    <cellStyle name="Normal 24 3 2 2 3 3" xfId="24480" xr:uid="{00000000-0005-0000-0000-00004D550000}"/>
    <cellStyle name="Normal 24 3 2 2 4" xfId="11896" xr:uid="{00000000-0005-0000-0000-00004E550000}"/>
    <cellStyle name="Normal 24 3 2 2 5" xfId="21222" xr:uid="{00000000-0005-0000-0000-00004F550000}"/>
    <cellStyle name="Normal 24 3 2 3" xfId="4116" xr:uid="{00000000-0005-0000-0000-000050550000}"/>
    <cellStyle name="Normal 24 3 2 3 2" xfId="8793" xr:uid="{00000000-0005-0000-0000-000051550000}"/>
    <cellStyle name="Normal 24 3 2 3 2 2" xfId="18117" xr:uid="{00000000-0005-0000-0000-000052550000}"/>
    <cellStyle name="Normal 24 3 2 3 2 3" xfId="27440" xr:uid="{00000000-0005-0000-0000-000053550000}"/>
    <cellStyle name="Normal 24 3 2 3 3" xfId="13450" xr:uid="{00000000-0005-0000-0000-000054550000}"/>
    <cellStyle name="Normal 24 3 2 3 4" xfId="22774" xr:uid="{00000000-0005-0000-0000-000055550000}"/>
    <cellStyle name="Normal 24 3 2 4" xfId="5832" xr:uid="{00000000-0005-0000-0000-000056550000}"/>
    <cellStyle name="Normal 24 3 2 4 2" xfId="15156" xr:uid="{00000000-0005-0000-0000-000057550000}"/>
    <cellStyle name="Normal 24 3 2 4 3" xfId="24479" xr:uid="{00000000-0005-0000-0000-000058550000}"/>
    <cellStyle name="Normal 24 3 2 5" xfId="11895" xr:uid="{00000000-0005-0000-0000-000059550000}"/>
    <cellStyle name="Normal 24 3 2 6" xfId="21221" xr:uid="{00000000-0005-0000-0000-00005A550000}"/>
    <cellStyle name="Normal 24 3 3" xfId="2404" xr:uid="{00000000-0005-0000-0000-00005B550000}"/>
    <cellStyle name="Normal 24 3 3 2" xfId="4118" xr:uid="{00000000-0005-0000-0000-00005C550000}"/>
    <cellStyle name="Normal 24 3 3 2 2" xfId="8795" xr:uid="{00000000-0005-0000-0000-00005D550000}"/>
    <cellStyle name="Normal 24 3 3 2 2 2" xfId="18119" xr:uid="{00000000-0005-0000-0000-00005E550000}"/>
    <cellStyle name="Normal 24 3 3 2 2 3" xfId="27442" xr:uid="{00000000-0005-0000-0000-00005F550000}"/>
    <cellStyle name="Normal 24 3 3 2 3" xfId="13452" xr:uid="{00000000-0005-0000-0000-000060550000}"/>
    <cellStyle name="Normal 24 3 3 2 4" xfId="22776" xr:uid="{00000000-0005-0000-0000-000061550000}"/>
    <cellStyle name="Normal 24 3 3 3" xfId="5834" xr:uid="{00000000-0005-0000-0000-000062550000}"/>
    <cellStyle name="Normal 24 3 3 3 2" xfId="15158" xr:uid="{00000000-0005-0000-0000-000063550000}"/>
    <cellStyle name="Normal 24 3 3 3 3" xfId="24481" xr:uid="{00000000-0005-0000-0000-000064550000}"/>
    <cellStyle name="Normal 24 3 3 4" xfId="11897" xr:uid="{00000000-0005-0000-0000-000065550000}"/>
    <cellStyle name="Normal 24 3 3 5" xfId="21223" xr:uid="{00000000-0005-0000-0000-000066550000}"/>
    <cellStyle name="Normal 24 3 4" xfId="4115" xr:uid="{00000000-0005-0000-0000-000067550000}"/>
    <cellStyle name="Normal 24 3 4 2" xfId="8792" xr:uid="{00000000-0005-0000-0000-000068550000}"/>
    <cellStyle name="Normal 24 3 4 2 2" xfId="18116" xr:uid="{00000000-0005-0000-0000-000069550000}"/>
    <cellStyle name="Normal 24 3 4 2 3" xfId="27439" xr:uid="{00000000-0005-0000-0000-00006A550000}"/>
    <cellStyle name="Normal 24 3 4 3" xfId="13449" xr:uid="{00000000-0005-0000-0000-00006B550000}"/>
    <cellStyle name="Normal 24 3 4 4" xfId="22773" xr:uid="{00000000-0005-0000-0000-00006C550000}"/>
    <cellStyle name="Normal 24 3 5" xfId="5831" xr:uid="{00000000-0005-0000-0000-00006D550000}"/>
    <cellStyle name="Normal 24 3 5 2" xfId="15155" xr:uid="{00000000-0005-0000-0000-00006E550000}"/>
    <cellStyle name="Normal 24 3 5 3" xfId="24478" xr:uid="{00000000-0005-0000-0000-00006F550000}"/>
    <cellStyle name="Normal 24 3 6" xfId="11894" xr:uid="{00000000-0005-0000-0000-000070550000}"/>
    <cellStyle name="Normal 24 3 7" xfId="21220" xr:uid="{00000000-0005-0000-0000-000071550000}"/>
    <cellStyle name="Normal 24 3 8" xfId="28802" xr:uid="{00000000-0005-0000-0000-000072550000}"/>
    <cellStyle name="Normal 24 4" xfId="2405" xr:uid="{00000000-0005-0000-0000-000073550000}"/>
    <cellStyle name="Normal 24 4 2" xfId="2406" xr:uid="{00000000-0005-0000-0000-000074550000}"/>
    <cellStyle name="Normal 24 4 2 2" xfId="4119" xr:uid="{00000000-0005-0000-0000-000075550000}"/>
    <cellStyle name="Normal 24 4 2 2 2" xfId="8796" xr:uid="{00000000-0005-0000-0000-000076550000}"/>
    <cellStyle name="Normal 24 4 2 2 2 2" xfId="18120" xr:uid="{00000000-0005-0000-0000-000077550000}"/>
    <cellStyle name="Normal 24 4 2 2 2 3" xfId="27443" xr:uid="{00000000-0005-0000-0000-000078550000}"/>
    <cellStyle name="Normal 24 4 2 2 3" xfId="13453" xr:uid="{00000000-0005-0000-0000-000079550000}"/>
    <cellStyle name="Normal 24 4 2 2 4" xfId="22777" xr:uid="{00000000-0005-0000-0000-00007A550000}"/>
    <cellStyle name="Normal 24 4 2 3" xfId="5836" xr:uid="{00000000-0005-0000-0000-00007B550000}"/>
    <cellStyle name="Normal 24 4 2 3 2" xfId="15160" xr:uid="{00000000-0005-0000-0000-00007C550000}"/>
    <cellStyle name="Normal 24 4 2 3 3" xfId="24483" xr:uid="{00000000-0005-0000-0000-00007D550000}"/>
    <cellStyle name="Normal 24 4 2 4" xfId="11898" xr:uid="{00000000-0005-0000-0000-00007E550000}"/>
    <cellStyle name="Normal 24 4 2 5" xfId="21224" xr:uid="{00000000-0005-0000-0000-00007F550000}"/>
    <cellStyle name="Normal 24 4 3" xfId="2407" xr:uid="{00000000-0005-0000-0000-000080550000}"/>
    <cellStyle name="Normal 24 5" xfId="2408" xr:uid="{00000000-0005-0000-0000-000081550000}"/>
    <cellStyle name="Normal 24 5 2" xfId="4120" xr:uid="{00000000-0005-0000-0000-000082550000}"/>
    <cellStyle name="Normal 24 5 2 2" xfId="8797" xr:uid="{00000000-0005-0000-0000-000083550000}"/>
    <cellStyle name="Normal 24 5 2 2 2" xfId="18121" xr:uid="{00000000-0005-0000-0000-000084550000}"/>
    <cellStyle name="Normal 24 5 2 2 3" xfId="27444" xr:uid="{00000000-0005-0000-0000-000085550000}"/>
    <cellStyle name="Normal 24 5 2 3" xfId="13454" xr:uid="{00000000-0005-0000-0000-000086550000}"/>
    <cellStyle name="Normal 24 5 2 4" xfId="22778" xr:uid="{00000000-0005-0000-0000-000087550000}"/>
    <cellStyle name="Normal 24 5 3" xfId="5838" xr:uid="{00000000-0005-0000-0000-000088550000}"/>
    <cellStyle name="Normal 24 5 3 2" xfId="15162" xr:uid="{00000000-0005-0000-0000-000089550000}"/>
    <cellStyle name="Normal 24 5 3 3" xfId="24485" xr:uid="{00000000-0005-0000-0000-00008A550000}"/>
    <cellStyle name="Normal 24 5 4" xfId="11899" xr:uid="{00000000-0005-0000-0000-00008B550000}"/>
    <cellStyle name="Normal 24 5 5" xfId="21225" xr:uid="{00000000-0005-0000-0000-00008C550000}"/>
    <cellStyle name="Normal 24 6" xfId="2409" xr:uid="{00000000-0005-0000-0000-00008D550000}"/>
    <cellStyle name="Normal 24 7" xfId="2396" xr:uid="{00000000-0005-0000-0000-00008E550000}"/>
    <cellStyle name="Normal 24 8" xfId="28749" xr:uid="{00000000-0005-0000-0000-00008F550000}"/>
    <cellStyle name="Normal 25" xfId="1314" xr:uid="{00000000-0005-0000-0000-000090550000}"/>
    <cellStyle name="Normal 25 2" xfId="2411" xr:uid="{00000000-0005-0000-0000-000091550000}"/>
    <cellStyle name="Normal 25 2 2" xfId="2412" xr:uid="{00000000-0005-0000-0000-000092550000}"/>
    <cellStyle name="Normal 25 2 2 2" xfId="4123" xr:uid="{00000000-0005-0000-0000-000093550000}"/>
    <cellStyle name="Normal 25 2 2 2 2" xfId="8800" xr:uid="{00000000-0005-0000-0000-000094550000}"/>
    <cellStyle name="Normal 25 2 2 2 2 2" xfId="18124" xr:uid="{00000000-0005-0000-0000-000095550000}"/>
    <cellStyle name="Normal 25 2 2 2 2 3" xfId="27447" xr:uid="{00000000-0005-0000-0000-000096550000}"/>
    <cellStyle name="Normal 25 2 2 2 3" xfId="13457" xr:uid="{00000000-0005-0000-0000-000097550000}"/>
    <cellStyle name="Normal 25 2 2 2 4" xfId="22781" xr:uid="{00000000-0005-0000-0000-000098550000}"/>
    <cellStyle name="Normal 25 2 2 3" xfId="5842" xr:uid="{00000000-0005-0000-0000-000099550000}"/>
    <cellStyle name="Normal 25 2 2 3 2" xfId="15166" xr:uid="{00000000-0005-0000-0000-00009A550000}"/>
    <cellStyle name="Normal 25 2 2 3 3" xfId="24489" xr:uid="{00000000-0005-0000-0000-00009B550000}"/>
    <cellStyle name="Normal 25 2 2 4" xfId="11902" xr:uid="{00000000-0005-0000-0000-00009C550000}"/>
    <cellStyle name="Normal 25 2 2 5" xfId="21228" xr:uid="{00000000-0005-0000-0000-00009D550000}"/>
    <cellStyle name="Normal 25 2 3" xfId="4122" xr:uid="{00000000-0005-0000-0000-00009E550000}"/>
    <cellStyle name="Normal 25 2 3 2" xfId="8799" xr:uid="{00000000-0005-0000-0000-00009F550000}"/>
    <cellStyle name="Normal 25 2 3 2 2" xfId="18123" xr:uid="{00000000-0005-0000-0000-0000A0550000}"/>
    <cellStyle name="Normal 25 2 3 2 3" xfId="27446" xr:uid="{00000000-0005-0000-0000-0000A1550000}"/>
    <cellStyle name="Normal 25 2 3 3" xfId="13456" xr:uid="{00000000-0005-0000-0000-0000A2550000}"/>
    <cellStyle name="Normal 25 2 3 4" xfId="22780" xr:uid="{00000000-0005-0000-0000-0000A3550000}"/>
    <cellStyle name="Normal 25 2 4" xfId="5841" xr:uid="{00000000-0005-0000-0000-0000A4550000}"/>
    <cellStyle name="Normal 25 2 4 2" xfId="15165" xr:uid="{00000000-0005-0000-0000-0000A5550000}"/>
    <cellStyle name="Normal 25 2 4 3" xfId="24488" xr:uid="{00000000-0005-0000-0000-0000A6550000}"/>
    <cellStyle name="Normal 25 2 5" xfId="11901" xr:uid="{00000000-0005-0000-0000-0000A7550000}"/>
    <cellStyle name="Normal 25 2 6" xfId="21227" xr:uid="{00000000-0005-0000-0000-0000A8550000}"/>
    <cellStyle name="Normal 25 2 7" xfId="28888" xr:uid="{00000000-0005-0000-0000-0000A9550000}"/>
    <cellStyle name="Normal 25 3" xfId="2413" xr:uid="{00000000-0005-0000-0000-0000AA550000}"/>
    <cellStyle name="Normal 25 3 2" xfId="4124" xr:uid="{00000000-0005-0000-0000-0000AB550000}"/>
    <cellStyle name="Normal 25 3 2 2" xfId="8801" xr:uid="{00000000-0005-0000-0000-0000AC550000}"/>
    <cellStyle name="Normal 25 3 2 2 2" xfId="18125" xr:uid="{00000000-0005-0000-0000-0000AD550000}"/>
    <cellStyle name="Normal 25 3 2 2 3" xfId="27448" xr:uid="{00000000-0005-0000-0000-0000AE550000}"/>
    <cellStyle name="Normal 25 3 2 3" xfId="13458" xr:uid="{00000000-0005-0000-0000-0000AF550000}"/>
    <cellStyle name="Normal 25 3 2 4" xfId="22782" xr:uid="{00000000-0005-0000-0000-0000B0550000}"/>
    <cellStyle name="Normal 25 3 3" xfId="5843" xr:uid="{00000000-0005-0000-0000-0000B1550000}"/>
    <cellStyle name="Normal 25 3 3 2" xfId="15167" xr:uid="{00000000-0005-0000-0000-0000B2550000}"/>
    <cellStyle name="Normal 25 3 3 3" xfId="24490" xr:uid="{00000000-0005-0000-0000-0000B3550000}"/>
    <cellStyle name="Normal 25 3 4" xfId="11903" xr:uid="{00000000-0005-0000-0000-0000B4550000}"/>
    <cellStyle name="Normal 25 3 5" xfId="21229" xr:uid="{00000000-0005-0000-0000-0000B5550000}"/>
    <cellStyle name="Normal 25 3 6" xfId="28803" xr:uid="{00000000-0005-0000-0000-0000B6550000}"/>
    <cellStyle name="Normal 25 4" xfId="2410" xr:uid="{00000000-0005-0000-0000-0000B7550000}"/>
    <cellStyle name="Normal 25 4 2" xfId="4121" xr:uid="{00000000-0005-0000-0000-0000B8550000}"/>
    <cellStyle name="Normal 25 4 2 2" xfId="8798" xr:uid="{00000000-0005-0000-0000-0000B9550000}"/>
    <cellStyle name="Normal 25 4 2 2 2" xfId="18122" xr:uid="{00000000-0005-0000-0000-0000BA550000}"/>
    <cellStyle name="Normal 25 4 2 2 3" xfId="27445" xr:uid="{00000000-0005-0000-0000-0000BB550000}"/>
    <cellStyle name="Normal 25 4 2 3" xfId="13455" xr:uid="{00000000-0005-0000-0000-0000BC550000}"/>
    <cellStyle name="Normal 25 4 2 4" xfId="22779" xr:uid="{00000000-0005-0000-0000-0000BD550000}"/>
    <cellStyle name="Normal 25 4 3" xfId="5840" xr:uid="{00000000-0005-0000-0000-0000BE550000}"/>
    <cellStyle name="Normal 25 4 3 2" xfId="15164" xr:uid="{00000000-0005-0000-0000-0000BF550000}"/>
    <cellStyle name="Normal 25 4 3 3" xfId="24487" xr:uid="{00000000-0005-0000-0000-0000C0550000}"/>
    <cellStyle name="Normal 25 4 4" xfId="11900" xr:uid="{00000000-0005-0000-0000-0000C1550000}"/>
    <cellStyle name="Normal 25 4 5" xfId="21226" xr:uid="{00000000-0005-0000-0000-0000C2550000}"/>
    <cellStyle name="Normal 25 5" xfId="3116" xr:uid="{00000000-0005-0000-0000-0000C3550000}"/>
    <cellStyle name="Normal 25 5 2" xfId="7795" xr:uid="{00000000-0005-0000-0000-0000C4550000}"/>
    <cellStyle name="Normal 25 5 2 2" xfId="17119" xr:uid="{00000000-0005-0000-0000-0000C5550000}"/>
    <cellStyle name="Normal 25 5 2 3" xfId="26442" xr:uid="{00000000-0005-0000-0000-0000C6550000}"/>
    <cellStyle name="Normal 25 5 3" xfId="12503" xr:uid="{00000000-0005-0000-0000-0000C7550000}"/>
    <cellStyle name="Normal 25 5 4" xfId="21829" xr:uid="{00000000-0005-0000-0000-0000C8550000}"/>
    <cellStyle name="Normal 25 6" xfId="4772" xr:uid="{00000000-0005-0000-0000-0000C9550000}"/>
    <cellStyle name="Normal 25 6 2" xfId="14096" xr:uid="{00000000-0005-0000-0000-0000CA550000}"/>
    <cellStyle name="Normal 25 6 3" xfId="23419" xr:uid="{00000000-0005-0000-0000-0000CB550000}"/>
    <cellStyle name="Normal 25 7" xfId="10897" xr:uid="{00000000-0005-0000-0000-0000CC550000}"/>
    <cellStyle name="Normal 25 8" xfId="20221" xr:uid="{00000000-0005-0000-0000-0000CD550000}"/>
    <cellStyle name="Normal 25 9" xfId="28750" xr:uid="{00000000-0005-0000-0000-0000CE550000}"/>
    <cellStyle name="Normal 26" xfId="1315" xr:uid="{00000000-0005-0000-0000-0000CF550000}"/>
    <cellStyle name="Normal 26 10" xfId="20222" xr:uid="{00000000-0005-0000-0000-0000D0550000}"/>
    <cellStyle name="Normal 26 11" xfId="28751" xr:uid="{00000000-0005-0000-0000-0000D1550000}"/>
    <cellStyle name="Normal 26 2" xfId="2415" xr:uid="{00000000-0005-0000-0000-0000D2550000}"/>
    <cellStyle name="Normal 26 2 2" xfId="2416" xr:uid="{00000000-0005-0000-0000-0000D3550000}"/>
    <cellStyle name="Normal 26 2 2 2" xfId="2417" xr:uid="{00000000-0005-0000-0000-0000D4550000}"/>
    <cellStyle name="Normal 26 2 2 2 2" xfId="4127" xr:uid="{00000000-0005-0000-0000-0000D5550000}"/>
    <cellStyle name="Normal 26 2 2 2 2 2" xfId="8804" xr:uid="{00000000-0005-0000-0000-0000D6550000}"/>
    <cellStyle name="Normal 26 2 2 2 2 2 2" xfId="18128" xr:uid="{00000000-0005-0000-0000-0000D7550000}"/>
    <cellStyle name="Normal 26 2 2 2 2 2 3" xfId="27451" xr:uid="{00000000-0005-0000-0000-0000D8550000}"/>
    <cellStyle name="Normal 26 2 2 2 2 3" xfId="13461" xr:uid="{00000000-0005-0000-0000-0000D9550000}"/>
    <cellStyle name="Normal 26 2 2 2 2 4" xfId="22785" xr:uid="{00000000-0005-0000-0000-0000DA550000}"/>
    <cellStyle name="Normal 26 2 2 2 3" xfId="5846" xr:uid="{00000000-0005-0000-0000-0000DB550000}"/>
    <cellStyle name="Normal 26 2 2 2 3 2" xfId="15170" xr:uid="{00000000-0005-0000-0000-0000DC550000}"/>
    <cellStyle name="Normal 26 2 2 2 3 3" xfId="24493" xr:uid="{00000000-0005-0000-0000-0000DD550000}"/>
    <cellStyle name="Normal 26 2 2 2 4" xfId="11906" xr:uid="{00000000-0005-0000-0000-0000DE550000}"/>
    <cellStyle name="Normal 26 2 2 2 5" xfId="21232" xr:uid="{00000000-0005-0000-0000-0000DF550000}"/>
    <cellStyle name="Normal 26 2 2 3" xfId="4126" xr:uid="{00000000-0005-0000-0000-0000E0550000}"/>
    <cellStyle name="Normal 26 2 2 3 2" xfId="8803" xr:uid="{00000000-0005-0000-0000-0000E1550000}"/>
    <cellStyle name="Normal 26 2 2 3 2 2" xfId="18127" xr:uid="{00000000-0005-0000-0000-0000E2550000}"/>
    <cellStyle name="Normal 26 2 2 3 2 3" xfId="27450" xr:uid="{00000000-0005-0000-0000-0000E3550000}"/>
    <cellStyle name="Normal 26 2 2 3 3" xfId="13460" xr:uid="{00000000-0005-0000-0000-0000E4550000}"/>
    <cellStyle name="Normal 26 2 2 3 4" xfId="22784" xr:uid="{00000000-0005-0000-0000-0000E5550000}"/>
    <cellStyle name="Normal 26 2 2 4" xfId="5845" xr:uid="{00000000-0005-0000-0000-0000E6550000}"/>
    <cellStyle name="Normal 26 2 2 4 2" xfId="15169" xr:uid="{00000000-0005-0000-0000-0000E7550000}"/>
    <cellStyle name="Normal 26 2 2 4 3" xfId="24492" xr:uid="{00000000-0005-0000-0000-0000E8550000}"/>
    <cellStyle name="Normal 26 2 2 5" xfId="11905" xr:uid="{00000000-0005-0000-0000-0000E9550000}"/>
    <cellStyle name="Normal 26 2 2 6" xfId="21231" xr:uid="{00000000-0005-0000-0000-0000EA550000}"/>
    <cellStyle name="Normal 26 2 3" xfId="2418" xr:uid="{00000000-0005-0000-0000-0000EB550000}"/>
    <cellStyle name="Normal 26 2 3 2" xfId="4128" xr:uid="{00000000-0005-0000-0000-0000EC550000}"/>
    <cellStyle name="Normal 26 2 3 2 2" xfId="8805" xr:uid="{00000000-0005-0000-0000-0000ED550000}"/>
    <cellStyle name="Normal 26 2 3 2 2 2" xfId="18129" xr:uid="{00000000-0005-0000-0000-0000EE550000}"/>
    <cellStyle name="Normal 26 2 3 2 2 3" xfId="27452" xr:uid="{00000000-0005-0000-0000-0000EF550000}"/>
    <cellStyle name="Normal 26 2 3 2 3" xfId="13462" xr:uid="{00000000-0005-0000-0000-0000F0550000}"/>
    <cellStyle name="Normal 26 2 3 2 4" xfId="22786" xr:uid="{00000000-0005-0000-0000-0000F1550000}"/>
    <cellStyle name="Normal 26 2 3 3" xfId="5847" xr:uid="{00000000-0005-0000-0000-0000F2550000}"/>
    <cellStyle name="Normal 26 2 3 3 2" xfId="15171" xr:uid="{00000000-0005-0000-0000-0000F3550000}"/>
    <cellStyle name="Normal 26 2 3 3 3" xfId="24494" xr:uid="{00000000-0005-0000-0000-0000F4550000}"/>
    <cellStyle name="Normal 26 2 3 4" xfId="11907" xr:uid="{00000000-0005-0000-0000-0000F5550000}"/>
    <cellStyle name="Normal 26 2 3 5" xfId="21233" xr:uid="{00000000-0005-0000-0000-0000F6550000}"/>
    <cellStyle name="Normal 26 2 4" xfId="4125" xr:uid="{00000000-0005-0000-0000-0000F7550000}"/>
    <cellStyle name="Normal 26 2 4 2" xfId="8802" xr:uid="{00000000-0005-0000-0000-0000F8550000}"/>
    <cellStyle name="Normal 26 2 4 2 2" xfId="18126" xr:uid="{00000000-0005-0000-0000-0000F9550000}"/>
    <cellStyle name="Normal 26 2 4 2 3" xfId="27449" xr:uid="{00000000-0005-0000-0000-0000FA550000}"/>
    <cellStyle name="Normal 26 2 4 3" xfId="13459" xr:uid="{00000000-0005-0000-0000-0000FB550000}"/>
    <cellStyle name="Normal 26 2 4 4" xfId="22783" xr:uid="{00000000-0005-0000-0000-0000FC550000}"/>
    <cellStyle name="Normal 26 2 5" xfId="5844" xr:uid="{00000000-0005-0000-0000-0000FD550000}"/>
    <cellStyle name="Normal 26 2 5 2" xfId="15168" xr:uid="{00000000-0005-0000-0000-0000FE550000}"/>
    <cellStyle name="Normal 26 2 5 3" xfId="24491" xr:uid="{00000000-0005-0000-0000-0000FF550000}"/>
    <cellStyle name="Normal 26 2 6" xfId="11904" xr:uid="{00000000-0005-0000-0000-000000560000}"/>
    <cellStyle name="Normal 26 2 7" xfId="21230" xr:uid="{00000000-0005-0000-0000-000001560000}"/>
    <cellStyle name="Normal 26 2 8" xfId="28889" xr:uid="{00000000-0005-0000-0000-000002560000}"/>
    <cellStyle name="Normal 26 3" xfId="2419" xr:uid="{00000000-0005-0000-0000-000003560000}"/>
    <cellStyle name="Normal 26 3 2" xfId="2420" xr:uid="{00000000-0005-0000-0000-000004560000}"/>
    <cellStyle name="Normal 26 3 2 2" xfId="2421" xr:uid="{00000000-0005-0000-0000-000005560000}"/>
    <cellStyle name="Normal 26 3 2 2 2" xfId="4129" xr:uid="{00000000-0005-0000-0000-000006560000}"/>
    <cellStyle name="Normal 26 3 2 2 2 2" xfId="8806" xr:uid="{00000000-0005-0000-0000-000007560000}"/>
    <cellStyle name="Normal 26 3 2 2 2 2 2" xfId="18130" xr:uid="{00000000-0005-0000-0000-000008560000}"/>
    <cellStyle name="Normal 26 3 2 2 2 2 3" xfId="27453" xr:uid="{00000000-0005-0000-0000-000009560000}"/>
    <cellStyle name="Normal 26 3 2 2 2 3" xfId="13463" xr:uid="{00000000-0005-0000-0000-00000A560000}"/>
    <cellStyle name="Normal 26 3 2 2 2 4" xfId="22787" xr:uid="{00000000-0005-0000-0000-00000B560000}"/>
    <cellStyle name="Normal 26 3 2 2 3" xfId="5850" xr:uid="{00000000-0005-0000-0000-00000C560000}"/>
    <cellStyle name="Normal 26 3 2 2 3 2" xfId="15174" xr:uid="{00000000-0005-0000-0000-00000D560000}"/>
    <cellStyle name="Normal 26 3 2 2 3 3" xfId="24497" xr:uid="{00000000-0005-0000-0000-00000E560000}"/>
    <cellStyle name="Normal 26 3 2 2 4" xfId="11908" xr:uid="{00000000-0005-0000-0000-00000F560000}"/>
    <cellStyle name="Normal 26 3 2 2 5" xfId="21234" xr:uid="{00000000-0005-0000-0000-000010560000}"/>
    <cellStyle name="Normal 26 3 2 3" xfId="2422" xr:uid="{00000000-0005-0000-0000-000011560000}"/>
    <cellStyle name="Normal 26 3 3" xfId="2423" xr:uid="{00000000-0005-0000-0000-000012560000}"/>
    <cellStyle name="Normal 26 3 3 2" xfId="4130" xr:uid="{00000000-0005-0000-0000-000013560000}"/>
    <cellStyle name="Normal 26 3 3 2 2" xfId="8807" xr:uid="{00000000-0005-0000-0000-000014560000}"/>
    <cellStyle name="Normal 26 3 3 2 2 2" xfId="18131" xr:uid="{00000000-0005-0000-0000-000015560000}"/>
    <cellStyle name="Normal 26 3 3 2 2 3" xfId="27454" xr:uid="{00000000-0005-0000-0000-000016560000}"/>
    <cellStyle name="Normal 26 3 3 2 3" xfId="13464" xr:uid="{00000000-0005-0000-0000-000017560000}"/>
    <cellStyle name="Normal 26 3 3 2 4" xfId="22788" xr:uid="{00000000-0005-0000-0000-000018560000}"/>
    <cellStyle name="Normal 26 3 3 3" xfId="5852" xr:uid="{00000000-0005-0000-0000-000019560000}"/>
    <cellStyle name="Normal 26 3 3 3 2" xfId="15176" xr:uid="{00000000-0005-0000-0000-00001A560000}"/>
    <cellStyle name="Normal 26 3 3 3 3" xfId="24499" xr:uid="{00000000-0005-0000-0000-00001B560000}"/>
    <cellStyle name="Normal 26 3 3 4" xfId="11909" xr:uid="{00000000-0005-0000-0000-00001C560000}"/>
    <cellStyle name="Normal 26 3 3 5" xfId="21235" xr:uid="{00000000-0005-0000-0000-00001D560000}"/>
    <cellStyle name="Normal 26 3 4" xfId="2424" xr:uid="{00000000-0005-0000-0000-00001E560000}"/>
    <cellStyle name="Normal 26 3 5" xfId="28804" xr:uid="{00000000-0005-0000-0000-00001F560000}"/>
    <cellStyle name="Normal 26 4" xfId="2425" xr:uid="{00000000-0005-0000-0000-000020560000}"/>
    <cellStyle name="Normal 26 4 2" xfId="2426" xr:uid="{00000000-0005-0000-0000-000021560000}"/>
    <cellStyle name="Normal 26 4 2 2" xfId="4131" xr:uid="{00000000-0005-0000-0000-000022560000}"/>
    <cellStyle name="Normal 26 4 2 2 2" xfId="8808" xr:uid="{00000000-0005-0000-0000-000023560000}"/>
    <cellStyle name="Normal 26 4 2 2 2 2" xfId="18132" xr:uid="{00000000-0005-0000-0000-000024560000}"/>
    <cellStyle name="Normal 26 4 2 2 2 3" xfId="27455" xr:uid="{00000000-0005-0000-0000-000025560000}"/>
    <cellStyle name="Normal 26 4 2 2 3" xfId="13465" xr:uid="{00000000-0005-0000-0000-000026560000}"/>
    <cellStyle name="Normal 26 4 2 2 4" xfId="22789" xr:uid="{00000000-0005-0000-0000-000027560000}"/>
    <cellStyle name="Normal 26 4 2 3" xfId="5855" xr:uid="{00000000-0005-0000-0000-000028560000}"/>
    <cellStyle name="Normal 26 4 2 3 2" xfId="15179" xr:uid="{00000000-0005-0000-0000-000029560000}"/>
    <cellStyle name="Normal 26 4 2 3 3" xfId="24502" xr:uid="{00000000-0005-0000-0000-00002A560000}"/>
    <cellStyle name="Normal 26 4 2 4" xfId="11910" xr:uid="{00000000-0005-0000-0000-00002B560000}"/>
    <cellStyle name="Normal 26 4 2 5" xfId="21236" xr:uid="{00000000-0005-0000-0000-00002C560000}"/>
    <cellStyle name="Normal 26 4 3" xfId="2427" xr:uid="{00000000-0005-0000-0000-00002D560000}"/>
    <cellStyle name="Normal 26 5" xfId="2428" xr:uid="{00000000-0005-0000-0000-00002E560000}"/>
    <cellStyle name="Normal 26 6" xfId="2414" xr:uid="{00000000-0005-0000-0000-00002F560000}"/>
    <cellStyle name="Normal 26 7" xfId="3117" xr:uid="{00000000-0005-0000-0000-000030560000}"/>
    <cellStyle name="Normal 26 7 2" xfId="7796" xr:uid="{00000000-0005-0000-0000-000031560000}"/>
    <cellStyle name="Normal 26 7 2 2" xfId="17120" xr:uid="{00000000-0005-0000-0000-000032560000}"/>
    <cellStyle name="Normal 26 7 2 3" xfId="26443" xr:uid="{00000000-0005-0000-0000-000033560000}"/>
    <cellStyle name="Normal 26 7 3" xfId="12504" xr:uid="{00000000-0005-0000-0000-000034560000}"/>
    <cellStyle name="Normal 26 7 4" xfId="21830" xr:uid="{00000000-0005-0000-0000-000035560000}"/>
    <cellStyle name="Normal 26 8" xfId="4773" xr:uid="{00000000-0005-0000-0000-000036560000}"/>
    <cellStyle name="Normal 26 8 2" xfId="14097" xr:uid="{00000000-0005-0000-0000-000037560000}"/>
    <cellStyle name="Normal 26 8 3" xfId="23420" xr:uid="{00000000-0005-0000-0000-000038560000}"/>
    <cellStyle name="Normal 26 9" xfId="10898" xr:uid="{00000000-0005-0000-0000-000039560000}"/>
    <cellStyle name="Normal 27" xfId="1316" xr:uid="{00000000-0005-0000-0000-00003A560000}"/>
    <cellStyle name="Normal 27 10" xfId="4774" xr:uid="{00000000-0005-0000-0000-00003B560000}"/>
    <cellStyle name="Normal 27 10 2" xfId="14098" xr:uid="{00000000-0005-0000-0000-00003C560000}"/>
    <cellStyle name="Normal 27 10 3" xfId="23421" xr:uid="{00000000-0005-0000-0000-00003D560000}"/>
    <cellStyle name="Normal 27 11" xfId="10899" xr:uid="{00000000-0005-0000-0000-00003E560000}"/>
    <cellStyle name="Normal 27 12" xfId="20223" xr:uid="{00000000-0005-0000-0000-00003F560000}"/>
    <cellStyle name="Normal 27 13" xfId="28752" xr:uid="{00000000-0005-0000-0000-000040560000}"/>
    <cellStyle name="Normal 27 2" xfId="2430" xr:uid="{00000000-0005-0000-0000-000041560000}"/>
    <cellStyle name="Normal 27 2 2" xfId="2431" xr:uid="{00000000-0005-0000-0000-000042560000}"/>
    <cellStyle name="Normal 27 2 2 2" xfId="2432" xr:uid="{00000000-0005-0000-0000-000043560000}"/>
    <cellStyle name="Normal 27 2 2 2 2" xfId="4134" xr:uid="{00000000-0005-0000-0000-000044560000}"/>
    <cellStyle name="Normal 27 2 2 2 2 2" xfId="8811" xr:uid="{00000000-0005-0000-0000-000045560000}"/>
    <cellStyle name="Normal 27 2 2 2 2 2 2" xfId="18135" xr:uid="{00000000-0005-0000-0000-000046560000}"/>
    <cellStyle name="Normal 27 2 2 2 2 2 3" xfId="27458" xr:uid="{00000000-0005-0000-0000-000047560000}"/>
    <cellStyle name="Normal 27 2 2 2 2 3" xfId="13468" xr:uid="{00000000-0005-0000-0000-000048560000}"/>
    <cellStyle name="Normal 27 2 2 2 2 4" xfId="22792" xr:uid="{00000000-0005-0000-0000-000049560000}"/>
    <cellStyle name="Normal 27 2 2 2 3" xfId="5860" xr:uid="{00000000-0005-0000-0000-00004A560000}"/>
    <cellStyle name="Normal 27 2 2 2 3 2" xfId="15184" xr:uid="{00000000-0005-0000-0000-00004B560000}"/>
    <cellStyle name="Normal 27 2 2 2 3 3" xfId="24507" xr:uid="{00000000-0005-0000-0000-00004C560000}"/>
    <cellStyle name="Normal 27 2 2 2 4" xfId="11913" xr:uid="{00000000-0005-0000-0000-00004D560000}"/>
    <cellStyle name="Normal 27 2 2 2 5" xfId="21239" xr:uid="{00000000-0005-0000-0000-00004E560000}"/>
    <cellStyle name="Normal 27 2 2 3" xfId="4133" xr:uid="{00000000-0005-0000-0000-00004F560000}"/>
    <cellStyle name="Normal 27 2 2 3 2" xfId="8810" xr:uid="{00000000-0005-0000-0000-000050560000}"/>
    <cellStyle name="Normal 27 2 2 3 2 2" xfId="18134" xr:uid="{00000000-0005-0000-0000-000051560000}"/>
    <cellStyle name="Normal 27 2 2 3 2 3" xfId="27457" xr:uid="{00000000-0005-0000-0000-000052560000}"/>
    <cellStyle name="Normal 27 2 2 3 3" xfId="13467" xr:uid="{00000000-0005-0000-0000-000053560000}"/>
    <cellStyle name="Normal 27 2 2 3 4" xfId="22791" xr:uid="{00000000-0005-0000-0000-000054560000}"/>
    <cellStyle name="Normal 27 2 2 4" xfId="5859" xr:uid="{00000000-0005-0000-0000-000055560000}"/>
    <cellStyle name="Normal 27 2 2 4 2" xfId="15183" xr:uid="{00000000-0005-0000-0000-000056560000}"/>
    <cellStyle name="Normal 27 2 2 4 3" xfId="24506" xr:uid="{00000000-0005-0000-0000-000057560000}"/>
    <cellStyle name="Normal 27 2 2 5" xfId="11912" xr:uid="{00000000-0005-0000-0000-000058560000}"/>
    <cellStyle name="Normal 27 2 2 6" xfId="21238" xr:uid="{00000000-0005-0000-0000-000059560000}"/>
    <cellStyle name="Normal 27 2 3" xfId="2433" xr:uid="{00000000-0005-0000-0000-00005A560000}"/>
    <cellStyle name="Normal 27 2 3 2" xfId="4135" xr:uid="{00000000-0005-0000-0000-00005B560000}"/>
    <cellStyle name="Normal 27 2 3 2 2" xfId="8812" xr:uid="{00000000-0005-0000-0000-00005C560000}"/>
    <cellStyle name="Normal 27 2 3 2 2 2" xfId="18136" xr:uid="{00000000-0005-0000-0000-00005D560000}"/>
    <cellStyle name="Normal 27 2 3 2 2 3" xfId="27459" xr:uid="{00000000-0005-0000-0000-00005E560000}"/>
    <cellStyle name="Normal 27 2 3 2 3" xfId="13469" xr:uid="{00000000-0005-0000-0000-00005F560000}"/>
    <cellStyle name="Normal 27 2 3 2 4" xfId="22793" xr:uid="{00000000-0005-0000-0000-000060560000}"/>
    <cellStyle name="Normal 27 2 3 3" xfId="5861" xr:uid="{00000000-0005-0000-0000-000061560000}"/>
    <cellStyle name="Normal 27 2 3 3 2" xfId="15185" xr:uid="{00000000-0005-0000-0000-000062560000}"/>
    <cellStyle name="Normal 27 2 3 3 3" xfId="24508" xr:uid="{00000000-0005-0000-0000-000063560000}"/>
    <cellStyle name="Normal 27 2 3 4" xfId="11914" xr:uid="{00000000-0005-0000-0000-000064560000}"/>
    <cellStyle name="Normal 27 2 3 5" xfId="21240" xr:uid="{00000000-0005-0000-0000-000065560000}"/>
    <cellStyle name="Normal 27 2 4" xfId="4132" xr:uid="{00000000-0005-0000-0000-000066560000}"/>
    <cellStyle name="Normal 27 2 4 2" xfId="8809" xr:uid="{00000000-0005-0000-0000-000067560000}"/>
    <cellStyle name="Normal 27 2 4 2 2" xfId="18133" xr:uid="{00000000-0005-0000-0000-000068560000}"/>
    <cellStyle name="Normal 27 2 4 2 3" xfId="27456" xr:uid="{00000000-0005-0000-0000-000069560000}"/>
    <cellStyle name="Normal 27 2 4 3" xfId="13466" xr:uid="{00000000-0005-0000-0000-00006A560000}"/>
    <cellStyle name="Normal 27 2 4 4" xfId="22790" xr:uid="{00000000-0005-0000-0000-00006B560000}"/>
    <cellStyle name="Normal 27 2 5" xfId="5858" xr:uid="{00000000-0005-0000-0000-00006C560000}"/>
    <cellStyle name="Normal 27 2 5 2" xfId="15182" xr:uid="{00000000-0005-0000-0000-00006D560000}"/>
    <cellStyle name="Normal 27 2 5 3" xfId="24505" xr:uid="{00000000-0005-0000-0000-00006E560000}"/>
    <cellStyle name="Normal 27 2 6" xfId="11911" xr:uid="{00000000-0005-0000-0000-00006F560000}"/>
    <cellStyle name="Normal 27 2 7" xfId="21237" xr:uid="{00000000-0005-0000-0000-000070560000}"/>
    <cellStyle name="Normal 27 2 8" xfId="28890" xr:uid="{00000000-0005-0000-0000-000071560000}"/>
    <cellStyle name="Normal 27 3" xfId="2434" xr:uid="{00000000-0005-0000-0000-000072560000}"/>
    <cellStyle name="Normal 27 3 2" xfId="2435" xr:uid="{00000000-0005-0000-0000-000073560000}"/>
    <cellStyle name="Normal 27 3 2 2" xfId="2436" xr:uid="{00000000-0005-0000-0000-000074560000}"/>
    <cellStyle name="Normal 27 3 2 2 2" xfId="4138" xr:uid="{00000000-0005-0000-0000-000075560000}"/>
    <cellStyle name="Normal 27 3 2 2 2 2" xfId="8815" xr:uid="{00000000-0005-0000-0000-000076560000}"/>
    <cellStyle name="Normal 27 3 2 2 2 2 2" xfId="18139" xr:uid="{00000000-0005-0000-0000-000077560000}"/>
    <cellStyle name="Normal 27 3 2 2 2 2 3" xfId="27462" xr:uid="{00000000-0005-0000-0000-000078560000}"/>
    <cellStyle name="Normal 27 3 2 2 2 3" xfId="13472" xr:uid="{00000000-0005-0000-0000-000079560000}"/>
    <cellStyle name="Normal 27 3 2 2 2 4" xfId="22796" xr:uid="{00000000-0005-0000-0000-00007A560000}"/>
    <cellStyle name="Normal 27 3 2 2 3" xfId="5864" xr:uid="{00000000-0005-0000-0000-00007B560000}"/>
    <cellStyle name="Normal 27 3 2 2 3 2" xfId="15188" xr:uid="{00000000-0005-0000-0000-00007C560000}"/>
    <cellStyle name="Normal 27 3 2 2 3 3" xfId="24511" xr:uid="{00000000-0005-0000-0000-00007D560000}"/>
    <cellStyle name="Normal 27 3 2 2 4" xfId="11917" xr:uid="{00000000-0005-0000-0000-00007E560000}"/>
    <cellStyle name="Normal 27 3 2 2 5" xfId="21243" xr:uid="{00000000-0005-0000-0000-00007F560000}"/>
    <cellStyle name="Normal 27 3 2 3" xfId="4137" xr:uid="{00000000-0005-0000-0000-000080560000}"/>
    <cellStyle name="Normal 27 3 2 3 2" xfId="8814" xr:uid="{00000000-0005-0000-0000-000081560000}"/>
    <cellStyle name="Normal 27 3 2 3 2 2" xfId="18138" xr:uid="{00000000-0005-0000-0000-000082560000}"/>
    <cellStyle name="Normal 27 3 2 3 2 3" xfId="27461" xr:uid="{00000000-0005-0000-0000-000083560000}"/>
    <cellStyle name="Normal 27 3 2 3 3" xfId="13471" xr:uid="{00000000-0005-0000-0000-000084560000}"/>
    <cellStyle name="Normal 27 3 2 3 4" xfId="22795" xr:uid="{00000000-0005-0000-0000-000085560000}"/>
    <cellStyle name="Normal 27 3 2 4" xfId="5863" xr:uid="{00000000-0005-0000-0000-000086560000}"/>
    <cellStyle name="Normal 27 3 2 4 2" xfId="15187" xr:uid="{00000000-0005-0000-0000-000087560000}"/>
    <cellStyle name="Normal 27 3 2 4 3" xfId="24510" xr:uid="{00000000-0005-0000-0000-000088560000}"/>
    <cellStyle name="Normal 27 3 2 5" xfId="11916" xr:uid="{00000000-0005-0000-0000-000089560000}"/>
    <cellStyle name="Normal 27 3 2 6" xfId="21242" xr:uid="{00000000-0005-0000-0000-00008A560000}"/>
    <cellStyle name="Normal 27 3 3" xfId="2437" xr:uid="{00000000-0005-0000-0000-00008B560000}"/>
    <cellStyle name="Normal 27 3 3 2" xfId="4139" xr:uid="{00000000-0005-0000-0000-00008C560000}"/>
    <cellStyle name="Normal 27 3 3 2 2" xfId="8816" xr:uid="{00000000-0005-0000-0000-00008D560000}"/>
    <cellStyle name="Normal 27 3 3 2 2 2" xfId="18140" xr:uid="{00000000-0005-0000-0000-00008E560000}"/>
    <cellStyle name="Normal 27 3 3 2 2 3" xfId="27463" xr:uid="{00000000-0005-0000-0000-00008F560000}"/>
    <cellStyle name="Normal 27 3 3 2 3" xfId="13473" xr:uid="{00000000-0005-0000-0000-000090560000}"/>
    <cellStyle name="Normal 27 3 3 2 4" xfId="22797" xr:uid="{00000000-0005-0000-0000-000091560000}"/>
    <cellStyle name="Normal 27 3 3 3" xfId="5865" xr:uid="{00000000-0005-0000-0000-000092560000}"/>
    <cellStyle name="Normal 27 3 3 3 2" xfId="15189" xr:uid="{00000000-0005-0000-0000-000093560000}"/>
    <cellStyle name="Normal 27 3 3 3 3" xfId="24512" xr:uid="{00000000-0005-0000-0000-000094560000}"/>
    <cellStyle name="Normal 27 3 3 4" xfId="11918" xr:uid="{00000000-0005-0000-0000-000095560000}"/>
    <cellStyle name="Normal 27 3 3 5" xfId="21244" xr:uid="{00000000-0005-0000-0000-000096560000}"/>
    <cellStyle name="Normal 27 3 4" xfId="4136" xr:uid="{00000000-0005-0000-0000-000097560000}"/>
    <cellStyle name="Normal 27 3 4 2" xfId="8813" xr:uid="{00000000-0005-0000-0000-000098560000}"/>
    <cellStyle name="Normal 27 3 4 2 2" xfId="18137" xr:uid="{00000000-0005-0000-0000-000099560000}"/>
    <cellStyle name="Normal 27 3 4 2 3" xfId="27460" xr:uid="{00000000-0005-0000-0000-00009A560000}"/>
    <cellStyle name="Normal 27 3 4 3" xfId="13470" xr:uid="{00000000-0005-0000-0000-00009B560000}"/>
    <cellStyle name="Normal 27 3 4 4" xfId="22794" xr:uid="{00000000-0005-0000-0000-00009C560000}"/>
    <cellStyle name="Normal 27 3 5" xfId="5862" xr:uid="{00000000-0005-0000-0000-00009D560000}"/>
    <cellStyle name="Normal 27 3 5 2" xfId="15186" xr:uid="{00000000-0005-0000-0000-00009E560000}"/>
    <cellStyle name="Normal 27 3 5 3" xfId="24509" xr:uid="{00000000-0005-0000-0000-00009F560000}"/>
    <cellStyle name="Normal 27 3 6" xfId="11915" xr:uid="{00000000-0005-0000-0000-0000A0560000}"/>
    <cellStyle name="Normal 27 3 7" xfId="21241" xr:uid="{00000000-0005-0000-0000-0000A1560000}"/>
    <cellStyle name="Normal 27 3 8" xfId="28805" xr:uid="{00000000-0005-0000-0000-0000A2560000}"/>
    <cellStyle name="Normal 27 4" xfId="2438" xr:uid="{00000000-0005-0000-0000-0000A3560000}"/>
    <cellStyle name="Normal 27 4 2" xfId="2439" xr:uid="{00000000-0005-0000-0000-0000A4560000}"/>
    <cellStyle name="Normal 27 4 2 2" xfId="2440" xr:uid="{00000000-0005-0000-0000-0000A5560000}"/>
    <cellStyle name="Normal 27 4 2 2 2" xfId="4142" xr:uid="{00000000-0005-0000-0000-0000A6560000}"/>
    <cellStyle name="Normal 27 4 2 2 2 2" xfId="8819" xr:uid="{00000000-0005-0000-0000-0000A7560000}"/>
    <cellStyle name="Normal 27 4 2 2 2 2 2" xfId="18143" xr:uid="{00000000-0005-0000-0000-0000A8560000}"/>
    <cellStyle name="Normal 27 4 2 2 2 2 3" xfId="27466" xr:uid="{00000000-0005-0000-0000-0000A9560000}"/>
    <cellStyle name="Normal 27 4 2 2 2 3" xfId="13476" xr:uid="{00000000-0005-0000-0000-0000AA560000}"/>
    <cellStyle name="Normal 27 4 2 2 2 4" xfId="22800" xr:uid="{00000000-0005-0000-0000-0000AB560000}"/>
    <cellStyle name="Normal 27 4 2 2 3" xfId="5868" xr:uid="{00000000-0005-0000-0000-0000AC560000}"/>
    <cellStyle name="Normal 27 4 2 2 3 2" xfId="15192" xr:uid="{00000000-0005-0000-0000-0000AD560000}"/>
    <cellStyle name="Normal 27 4 2 2 3 3" xfId="24515" xr:uid="{00000000-0005-0000-0000-0000AE560000}"/>
    <cellStyle name="Normal 27 4 2 2 4" xfId="11921" xr:uid="{00000000-0005-0000-0000-0000AF560000}"/>
    <cellStyle name="Normal 27 4 2 2 5" xfId="21247" xr:uid="{00000000-0005-0000-0000-0000B0560000}"/>
    <cellStyle name="Normal 27 4 2 3" xfId="4141" xr:uid="{00000000-0005-0000-0000-0000B1560000}"/>
    <cellStyle name="Normal 27 4 2 3 2" xfId="8818" xr:uid="{00000000-0005-0000-0000-0000B2560000}"/>
    <cellStyle name="Normal 27 4 2 3 2 2" xfId="18142" xr:uid="{00000000-0005-0000-0000-0000B3560000}"/>
    <cellStyle name="Normal 27 4 2 3 2 3" xfId="27465" xr:uid="{00000000-0005-0000-0000-0000B4560000}"/>
    <cellStyle name="Normal 27 4 2 3 3" xfId="13475" xr:uid="{00000000-0005-0000-0000-0000B5560000}"/>
    <cellStyle name="Normal 27 4 2 3 4" xfId="22799" xr:uid="{00000000-0005-0000-0000-0000B6560000}"/>
    <cellStyle name="Normal 27 4 2 4" xfId="5867" xr:uid="{00000000-0005-0000-0000-0000B7560000}"/>
    <cellStyle name="Normal 27 4 2 4 2" xfId="15191" xr:uid="{00000000-0005-0000-0000-0000B8560000}"/>
    <cellStyle name="Normal 27 4 2 4 3" xfId="24514" xr:uid="{00000000-0005-0000-0000-0000B9560000}"/>
    <cellStyle name="Normal 27 4 2 5" xfId="11920" xr:uid="{00000000-0005-0000-0000-0000BA560000}"/>
    <cellStyle name="Normal 27 4 2 6" xfId="21246" xr:uid="{00000000-0005-0000-0000-0000BB560000}"/>
    <cellStyle name="Normal 27 4 3" xfId="2441" xr:uid="{00000000-0005-0000-0000-0000BC560000}"/>
    <cellStyle name="Normal 27 4 3 2" xfId="4143" xr:uid="{00000000-0005-0000-0000-0000BD560000}"/>
    <cellStyle name="Normal 27 4 3 2 2" xfId="8820" xr:uid="{00000000-0005-0000-0000-0000BE560000}"/>
    <cellStyle name="Normal 27 4 3 2 2 2" xfId="18144" xr:uid="{00000000-0005-0000-0000-0000BF560000}"/>
    <cellStyle name="Normal 27 4 3 2 2 3" xfId="27467" xr:uid="{00000000-0005-0000-0000-0000C0560000}"/>
    <cellStyle name="Normal 27 4 3 2 3" xfId="13477" xr:uid="{00000000-0005-0000-0000-0000C1560000}"/>
    <cellStyle name="Normal 27 4 3 2 4" xfId="22801" xr:uid="{00000000-0005-0000-0000-0000C2560000}"/>
    <cellStyle name="Normal 27 4 3 3" xfId="5869" xr:uid="{00000000-0005-0000-0000-0000C3560000}"/>
    <cellStyle name="Normal 27 4 3 3 2" xfId="15193" xr:uid="{00000000-0005-0000-0000-0000C4560000}"/>
    <cellStyle name="Normal 27 4 3 3 3" xfId="24516" xr:uid="{00000000-0005-0000-0000-0000C5560000}"/>
    <cellStyle name="Normal 27 4 3 4" xfId="11922" xr:uid="{00000000-0005-0000-0000-0000C6560000}"/>
    <cellStyle name="Normal 27 4 3 5" xfId="21248" xr:uid="{00000000-0005-0000-0000-0000C7560000}"/>
    <cellStyle name="Normal 27 4 4" xfId="4140" xr:uid="{00000000-0005-0000-0000-0000C8560000}"/>
    <cellStyle name="Normal 27 4 4 2" xfId="8817" xr:uid="{00000000-0005-0000-0000-0000C9560000}"/>
    <cellStyle name="Normal 27 4 4 2 2" xfId="18141" xr:uid="{00000000-0005-0000-0000-0000CA560000}"/>
    <cellStyle name="Normal 27 4 4 2 3" xfId="27464" xr:uid="{00000000-0005-0000-0000-0000CB560000}"/>
    <cellStyle name="Normal 27 4 4 3" xfId="13474" xr:uid="{00000000-0005-0000-0000-0000CC560000}"/>
    <cellStyle name="Normal 27 4 4 4" xfId="22798" xr:uid="{00000000-0005-0000-0000-0000CD560000}"/>
    <cellStyle name="Normal 27 4 5" xfId="5866" xr:uid="{00000000-0005-0000-0000-0000CE560000}"/>
    <cellStyle name="Normal 27 4 5 2" xfId="15190" xr:uid="{00000000-0005-0000-0000-0000CF560000}"/>
    <cellStyle name="Normal 27 4 5 3" xfId="24513" xr:uid="{00000000-0005-0000-0000-0000D0560000}"/>
    <cellStyle name="Normal 27 4 6" xfId="11919" xr:uid="{00000000-0005-0000-0000-0000D1560000}"/>
    <cellStyle name="Normal 27 4 7" xfId="21245" xr:uid="{00000000-0005-0000-0000-0000D2560000}"/>
    <cellStyle name="Normal 27 5" xfId="2442" xr:uid="{00000000-0005-0000-0000-0000D3560000}"/>
    <cellStyle name="Normal 27 5 2" xfId="2443" xr:uid="{00000000-0005-0000-0000-0000D4560000}"/>
    <cellStyle name="Normal 27 5 2 2" xfId="4144" xr:uid="{00000000-0005-0000-0000-0000D5560000}"/>
    <cellStyle name="Normal 27 5 2 2 2" xfId="8821" xr:uid="{00000000-0005-0000-0000-0000D6560000}"/>
    <cellStyle name="Normal 27 5 2 2 2 2" xfId="18145" xr:uid="{00000000-0005-0000-0000-0000D7560000}"/>
    <cellStyle name="Normal 27 5 2 2 2 3" xfId="27468" xr:uid="{00000000-0005-0000-0000-0000D8560000}"/>
    <cellStyle name="Normal 27 5 2 2 3" xfId="13478" xr:uid="{00000000-0005-0000-0000-0000D9560000}"/>
    <cellStyle name="Normal 27 5 2 2 4" xfId="22802" xr:uid="{00000000-0005-0000-0000-0000DA560000}"/>
    <cellStyle name="Normal 27 5 2 3" xfId="5871" xr:uid="{00000000-0005-0000-0000-0000DB560000}"/>
    <cellStyle name="Normal 27 5 2 3 2" xfId="15195" xr:uid="{00000000-0005-0000-0000-0000DC560000}"/>
    <cellStyle name="Normal 27 5 2 3 3" xfId="24518" xr:uid="{00000000-0005-0000-0000-0000DD560000}"/>
    <cellStyle name="Normal 27 5 2 4" xfId="11923" xr:uid="{00000000-0005-0000-0000-0000DE560000}"/>
    <cellStyle name="Normal 27 5 2 5" xfId="21249" xr:uid="{00000000-0005-0000-0000-0000DF560000}"/>
    <cellStyle name="Normal 27 5 3" xfId="2444" xr:uid="{00000000-0005-0000-0000-0000E0560000}"/>
    <cellStyle name="Normal 27 6" xfId="2445" xr:uid="{00000000-0005-0000-0000-0000E1560000}"/>
    <cellStyle name="Normal 27 6 2" xfId="4145" xr:uid="{00000000-0005-0000-0000-0000E2560000}"/>
    <cellStyle name="Normal 27 6 2 2" xfId="8822" xr:uid="{00000000-0005-0000-0000-0000E3560000}"/>
    <cellStyle name="Normal 27 6 2 2 2" xfId="18146" xr:uid="{00000000-0005-0000-0000-0000E4560000}"/>
    <cellStyle name="Normal 27 6 2 2 3" xfId="27469" xr:uid="{00000000-0005-0000-0000-0000E5560000}"/>
    <cellStyle name="Normal 27 6 2 3" xfId="13479" xr:uid="{00000000-0005-0000-0000-0000E6560000}"/>
    <cellStyle name="Normal 27 6 2 4" xfId="22803" xr:uid="{00000000-0005-0000-0000-0000E7560000}"/>
    <cellStyle name="Normal 27 6 3" xfId="5873" xr:uid="{00000000-0005-0000-0000-0000E8560000}"/>
    <cellStyle name="Normal 27 6 3 2" xfId="15197" xr:uid="{00000000-0005-0000-0000-0000E9560000}"/>
    <cellStyle name="Normal 27 6 3 3" xfId="24520" xr:uid="{00000000-0005-0000-0000-0000EA560000}"/>
    <cellStyle name="Normal 27 6 4" xfId="11924" xr:uid="{00000000-0005-0000-0000-0000EB560000}"/>
    <cellStyle name="Normal 27 6 5" xfId="21250" xr:uid="{00000000-0005-0000-0000-0000EC560000}"/>
    <cellStyle name="Normal 27 7" xfId="2446" xr:uid="{00000000-0005-0000-0000-0000ED560000}"/>
    <cellStyle name="Normal 27 8" xfId="2429" xr:uid="{00000000-0005-0000-0000-0000EE560000}"/>
    <cellStyle name="Normal 27 9" xfId="3118" xr:uid="{00000000-0005-0000-0000-0000EF560000}"/>
    <cellStyle name="Normal 27 9 2" xfId="7797" xr:uid="{00000000-0005-0000-0000-0000F0560000}"/>
    <cellStyle name="Normal 27 9 2 2" xfId="17121" xr:uid="{00000000-0005-0000-0000-0000F1560000}"/>
    <cellStyle name="Normal 27 9 2 3" xfId="26444" xr:uid="{00000000-0005-0000-0000-0000F2560000}"/>
    <cellStyle name="Normal 27 9 3" xfId="12505" xr:uid="{00000000-0005-0000-0000-0000F3560000}"/>
    <cellStyle name="Normal 27 9 4" xfId="21831" xr:uid="{00000000-0005-0000-0000-0000F4560000}"/>
    <cellStyle name="Normal 28" xfId="1317" xr:uid="{00000000-0005-0000-0000-0000F5560000}"/>
    <cellStyle name="Normal 28 10" xfId="28753" xr:uid="{00000000-0005-0000-0000-0000F6560000}"/>
    <cellStyle name="Normal 28 2" xfId="2448" xr:uid="{00000000-0005-0000-0000-0000F7560000}"/>
    <cellStyle name="Normal 28 2 2" xfId="2449" xr:uid="{00000000-0005-0000-0000-0000F8560000}"/>
    <cellStyle name="Normal 28 2 2 2" xfId="2450" xr:uid="{00000000-0005-0000-0000-0000F9560000}"/>
    <cellStyle name="Normal 28 2 2 2 2" xfId="4149" xr:uid="{00000000-0005-0000-0000-0000FA560000}"/>
    <cellStyle name="Normal 28 2 2 2 2 2" xfId="8826" xr:uid="{00000000-0005-0000-0000-0000FB560000}"/>
    <cellStyle name="Normal 28 2 2 2 2 2 2" xfId="18150" xr:uid="{00000000-0005-0000-0000-0000FC560000}"/>
    <cellStyle name="Normal 28 2 2 2 2 2 3" xfId="27473" xr:uid="{00000000-0005-0000-0000-0000FD560000}"/>
    <cellStyle name="Normal 28 2 2 2 2 3" xfId="13483" xr:uid="{00000000-0005-0000-0000-0000FE560000}"/>
    <cellStyle name="Normal 28 2 2 2 2 4" xfId="22807" xr:uid="{00000000-0005-0000-0000-0000FF560000}"/>
    <cellStyle name="Normal 28 2 2 2 3" xfId="5878" xr:uid="{00000000-0005-0000-0000-000000570000}"/>
    <cellStyle name="Normal 28 2 2 2 3 2" xfId="15202" xr:uid="{00000000-0005-0000-0000-000001570000}"/>
    <cellStyle name="Normal 28 2 2 2 3 3" xfId="24525" xr:uid="{00000000-0005-0000-0000-000002570000}"/>
    <cellStyle name="Normal 28 2 2 2 4" xfId="11928" xr:uid="{00000000-0005-0000-0000-000003570000}"/>
    <cellStyle name="Normal 28 2 2 2 5" xfId="21254" xr:uid="{00000000-0005-0000-0000-000004570000}"/>
    <cellStyle name="Normal 28 2 2 3" xfId="4148" xr:uid="{00000000-0005-0000-0000-000005570000}"/>
    <cellStyle name="Normal 28 2 2 3 2" xfId="8825" xr:uid="{00000000-0005-0000-0000-000006570000}"/>
    <cellStyle name="Normal 28 2 2 3 2 2" xfId="18149" xr:uid="{00000000-0005-0000-0000-000007570000}"/>
    <cellStyle name="Normal 28 2 2 3 2 3" xfId="27472" xr:uid="{00000000-0005-0000-0000-000008570000}"/>
    <cellStyle name="Normal 28 2 2 3 3" xfId="13482" xr:uid="{00000000-0005-0000-0000-000009570000}"/>
    <cellStyle name="Normal 28 2 2 3 4" xfId="22806" xr:uid="{00000000-0005-0000-0000-00000A570000}"/>
    <cellStyle name="Normal 28 2 2 4" xfId="5877" xr:uid="{00000000-0005-0000-0000-00000B570000}"/>
    <cellStyle name="Normal 28 2 2 4 2" xfId="15201" xr:uid="{00000000-0005-0000-0000-00000C570000}"/>
    <cellStyle name="Normal 28 2 2 4 3" xfId="24524" xr:uid="{00000000-0005-0000-0000-00000D570000}"/>
    <cellStyle name="Normal 28 2 2 5" xfId="11927" xr:uid="{00000000-0005-0000-0000-00000E570000}"/>
    <cellStyle name="Normal 28 2 2 6" xfId="21253" xr:uid="{00000000-0005-0000-0000-00000F570000}"/>
    <cellStyle name="Normal 28 2 3" xfId="2451" xr:uid="{00000000-0005-0000-0000-000010570000}"/>
    <cellStyle name="Normal 28 2 3 2" xfId="4150" xr:uid="{00000000-0005-0000-0000-000011570000}"/>
    <cellStyle name="Normal 28 2 3 2 2" xfId="8827" xr:uid="{00000000-0005-0000-0000-000012570000}"/>
    <cellStyle name="Normal 28 2 3 2 2 2" xfId="18151" xr:uid="{00000000-0005-0000-0000-000013570000}"/>
    <cellStyle name="Normal 28 2 3 2 2 3" xfId="27474" xr:uid="{00000000-0005-0000-0000-000014570000}"/>
    <cellStyle name="Normal 28 2 3 2 3" xfId="13484" xr:uid="{00000000-0005-0000-0000-000015570000}"/>
    <cellStyle name="Normal 28 2 3 2 4" xfId="22808" xr:uid="{00000000-0005-0000-0000-000016570000}"/>
    <cellStyle name="Normal 28 2 3 3" xfId="5879" xr:uid="{00000000-0005-0000-0000-000017570000}"/>
    <cellStyle name="Normal 28 2 3 3 2" xfId="15203" xr:uid="{00000000-0005-0000-0000-000018570000}"/>
    <cellStyle name="Normal 28 2 3 3 3" xfId="24526" xr:uid="{00000000-0005-0000-0000-000019570000}"/>
    <cellStyle name="Normal 28 2 3 4" xfId="11929" xr:uid="{00000000-0005-0000-0000-00001A570000}"/>
    <cellStyle name="Normal 28 2 3 5" xfId="21255" xr:uid="{00000000-0005-0000-0000-00001B570000}"/>
    <cellStyle name="Normal 28 2 4" xfId="4147" xr:uid="{00000000-0005-0000-0000-00001C570000}"/>
    <cellStyle name="Normal 28 2 4 2" xfId="8824" xr:uid="{00000000-0005-0000-0000-00001D570000}"/>
    <cellStyle name="Normal 28 2 4 2 2" xfId="18148" xr:uid="{00000000-0005-0000-0000-00001E570000}"/>
    <cellStyle name="Normal 28 2 4 2 3" xfId="27471" xr:uid="{00000000-0005-0000-0000-00001F570000}"/>
    <cellStyle name="Normal 28 2 4 3" xfId="13481" xr:uid="{00000000-0005-0000-0000-000020570000}"/>
    <cellStyle name="Normal 28 2 4 4" xfId="22805" xr:uid="{00000000-0005-0000-0000-000021570000}"/>
    <cellStyle name="Normal 28 2 5" xfId="5876" xr:uid="{00000000-0005-0000-0000-000022570000}"/>
    <cellStyle name="Normal 28 2 5 2" xfId="15200" xr:uid="{00000000-0005-0000-0000-000023570000}"/>
    <cellStyle name="Normal 28 2 5 3" xfId="24523" xr:uid="{00000000-0005-0000-0000-000024570000}"/>
    <cellStyle name="Normal 28 2 6" xfId="11926" xr:uid="{00000000-0005-0000-0000-000025570000}"/>
    <cellStyle name="Normal 28 2 7" xfId="21252" xr:uid="{00000000-0005-0000-0000-000026570000}"/>
    <cellStyle name="Normal 28 2 8" xfId="28891" xr:uid="{00000000-0005-0000-0000-000027570000}"/>
    <cellStyle name="Normal 28 3" xfId="2452" xr:uid="{00000000-0005-0000-0000-000028570000}"/>
    <cellStyle name="Normal 28 3 2" xfId="2453" xr:uid="{00000000-0005-0000-0000-000029570000}"/>
    <cellStyle name="Normal 28 3 2 2" xfId="4152" xr:uid="{00000000-0005-0000-0000-00002A570000}"/>
    <cellStyle name="Normal 28 3 2 2 2" xfId="8829" xr:uid="{00000000-0005-0000-0000-00002B570000}"/>
    <cellStyle name="Normal 28 3 2 2 2 2" xfId="18153" xr:uid="{00000000-0005-0000-0000-00002C570000}"/>
    <cellStyle name="Normal 28 3 2 2 2 3" xfId="27476" xr:uid="{00000000-0005-0000-0000-00002D570000}"/>
    <cellStyle name="Normal 28 3 2 2 3" xfId="13486" xr:uid="{00000000-0005-0000-0000-00002E570000}"/>
    <cellStyle name="Normal 28 3 2 2 4" xfId="22810" xr:uid="{00000000-0005-0000-0000-00002F570000}"/>
    <cellStyle name="Normal 28 3 2 3" xfId="5881" xr:uid="{00000000-0005-0000-0000-000030570000}"/>
    <cellStyle name="Normal 28 3 2 3 2" xfId="15205" xr:uid="{00000000-0005-0000-0000-000031570000}"/>
    <cellStyle name="Normal 28 3 2 3 3" xfId="24528" xr:uid="{00000000-0005-0000-0000-000032570000}"/>
    <cellStyle name="Normal 28 3 2 4" xfId="11931" xr:uid="{00000000-0005-0000-0000-000033570000}"/>
    <cellStyle name="Normal 28 3 2 5" xfId="21257" xr:uid="{00000000-0005-0000-0000-000034570000}"/>
    <cellStyle name="Normal 28 3 3" xfId="4151" xr:uid="{00000000-0005-0000-0000-000035570000}"/>
    <cellStyle name="Normal 28 3 3 2" xfId="8828" xr:uid="{00000000-0005-0000-0000-000036570000}"/>
    <cellStyle name="Normal 28 3 3 2 2" xfId="18152" xr:uid="{00000000-0005-0000-0000-000037570000}"/>
    <cellStyle name="Normal 28 3 3 2 3" xfId="27475" xr:uid="{00000000-0005-0000-0000-000038570000}"/>
    <cellStyle name="Normal 28 3 3 3" xfId="13485" xr:uid="{00000000-0005-0000-0000-000039570000}"/>
    <cellStyle name="Normal 28 3 3 4" xfId="22809" xr:uid="{00000000-0005-0000-0000-00003A570000}"/>
    <cellStyle name="Normal 28 3 4" xfId="5880" xr:uid="{00000000-0005-0000-0000-00003B570000}"/>
    <cellStyle name="Normal 28 3 4 2" xfId="15204" xr:uid="{00000000-0005-0000-0000-00003C570000}"/>
    <cellStyle name="Normal 28 3 4 3" xfId="24527" xr:uid="{00000000-0005-0000-0000-00003D570000}"/>
    <cellStyle name="Normal 28 3 5" xfId="11930" xr:uid="{00000000-0005-0000-0000-00003E570000}"/>
    <cellStyle name="Normal 28 3 6" xfId="21256" xr:uid="{00000000-0005-0000-0000-00003F570000}"/>
    <cellStyle name="Normal 28 3 7" xfId="28806" xr:uid="{00000000-0005-0000-0000-000040570000}"/>
    <cellStyle name="Normal 28 4" xfId="2454" xr:uid="{00000000-0005-0000-0000-000041570000}"/>
    <cellStyle name="Normal 28 4 2" xfId="4153" xr:uid="{00000000-0005-0000-0000-000042570000}"/>
    <cellStyle name="Normal 28 4 2 2" xfId="8830" xr:uid="{00000000-0005-0000-0000-000043570000}"/>
    <cellStyle name="Normal 28 4 2 2 2" xfId="18154" xr:uid="{00000000-0005-0000-0000-000044570000}"/>
    <cellStyle name="Normal 28 4 2 2 3" xfId="27477" xr:uid="{00000000-0005-0000-0000-000045570000}"/>
    <cellStyle name="Normal 28 4 2 3" xfId="13487" xr:uid="{00000000-0005-0000-0000-000046570000}"/>
    <cellStyle name="Normal 28 4 2 4" xfId="22811" xr:uid="{00000000-0005-0000-0000-000047570000}"/>
    <cellStyle name="Normal 28 4 3" xfId="5882" xr:uid="{00000000-0005-0000-0000-000048570000}"/>
    <cellStyle name="Normal 28 4 3 2" xfId="15206" xr:uid="{00000000-0005-0000-0000-000049570000}"/>
    <cellStyle name="Normal 28 4 3 3" xfId="24529" xr:uid="{00000000-0005-0000-0000-00004A570000}"/>
    <cellStyle name="Normal 28 4 4" xfId="11932" xr:uid="{00000000-0005-0000-0000-00004B570000}"/>
    <cellStyle name="Normal 28 4 5" xfId="21258" xr:uid="{00000000-0005-0000-0000-00004C570000}"/>
    <cellStyle name="Normal 28 5" xfId="2447" xr:uid="{00000000-0005-0000-0000-00004D570000}"/>
    <cellStyle name="Normal 28 5 2" xfId="4146" xr:uid="{00000000-0005-0000-0000-00004E570000}"/>
    <cellStyle name="Normal 28 5 2 2" xfId="8823" xr:uid="{00000000-0005-0000-0000-00004F570000}"/>
    <cellStyle name="Normal 28 5 2 2 2" xfId="18147" xr:uid="{00000000-0005-0000-0000-000050570000}"/>
    <cellStyle name="Normal 28 5 2 2 3" xfId="27470" xr:uid="{00000000-0005-0000-0000-000051570000}"/>
    <cellStyle name="Normal 28 5 2 3" xfId="13480" xr:uid="{00000000-0005-0000-0000-000052570000}"/>
    <cellStyle name="Normal 28 5 2 4" xfId="22804" xr:uid="{00000000-0005-0000-0000-000053570000}"/>
    <cellStyle name="Normal 28 5 3" xfId="5875" xr:uid="{00000000-0005-0000-0000-000054570000}"/>
    <cellStyle name="Normal 28 5 3 2" xfId="15199" xr:uid="{00000000-0005-0000-0000-000055570000}"/>
    <cellStyle name="Normal 28 5 3 3" xfId="24522" xr:uid="{00000000-0005-0000-0000-000056570000}"/>
    <cellStyle name="Normal 28 5 4" xfId="11925" xr:uid="{00000000-0005-0000-0000-000057570000}"/>
    <cellStyle name="Normal 28 5 5" xfId="21251" xr:uid="{00000000-0005-0000-0000-000058570000}"/>
    <cellStyle name="Normal 28 6" xfId="3119" xr:uid="{00000000-0005-0000-0000-000059570000}"/>
    <cellStyle name="Normal 28 6 2" xfId="7798" xr:uid="{00000000-0005-0000-0000-00005A570000}"/>
    <cellStyle name="Normal 28 6 2 2" xfId="17122" xr:uid="{00000000-0005-0000-0000-00005B570000}"/>
    <cellStyle name="Normal 28 6 2 3" xfId="26445" xr:uid="{00000000-0005-0000-0000-00005C570000}"/>
    <cellStyle name="Normal 28 6 3" xfId="12506" xr:uid="{00000000-0005-0000-0000-00005D570000}"/>
    <cellStyle name="Normal 28 6 4" xfId="21832" xr:uid="{00000000-0005-0000-0000-00005E570000}"/>
    <cellStyle name="Normal 28 7" xfId="4775" xr:uid="{00000000-0005-0000-0000-00005F570000}"/>
    <cellStyle name="Normal 28 7 2" xfId="14099" xr:uid="{00000000-0005-0000-0000-000060570000}"/>
    <cellStyle name="Normal 28 7 3" xfId="23422" xr:uid="{00000000-0005-0000-0000-000061570000}"/>
    <cellStyle name="Normal 28 8" xfId="10900" xr:uid="{00000000-0005-0000-0000-000062570000}"/>
    <cellStyle name="Normal 28 9" xfId="20224" xr:uid="{00000000-0005-0000-0000-000063570000}"/>
    <cellStyle name="Normal 29" xfId="1318" xr:uid="{00000000-0005-0000-0000-000064570000}"/>
    <cellStyle name="Normal 29 2" xfId="2456" xr:uid="{00000000-0005-0000-0000-000065570000}"/>
    <cellStyle name="Normal 29 2 2" xfId="2457" xr:uid="{00000000-0005-0000-0000-000066570000}"/>
    <cellStyle name="Normal 29 2 2 2" xfId="4156" xr:uid="{00000000-0005-0000-0000-000067570000}"/>
    <cellStyle name="Normal 29 2 2 2 2" xfId="8833" xr:uid="{00000000-0005-0000-0000-000068570000}"/>
    <cellStyle name="Normal 29 2 2 2 2 2" xfId="18157" xr:uid="{00000000-0005-0000-0000-000069570000}"/>
    <cellStyle name="Normal 29 2 2 2 2 3" xfId="27480" xr:uid="{00000000-0005-0000-0000-00006A570000}"/>
    <cellStyle name="Normal 29 2 2 2 3" xfId="13490" xr:uid="{00000000-0005-0000-0000-00006B570000}"/>
    <cellStyle name="Normal 29 2 2 2 4" xfId="22814" xr:uid="{00000000-0005-0000-0000-00006C570000}"/>
    <cellStyle name="Normal 29 2 2 3" xfId="5885" xr:uid="{00000000-0005-0000-0000-00006D570000}"/>
    <cellStyle name="Normal 29 2 2 3 2" xfId="15209" xr:uid="{00000000-0005-0000-0000-00006E570000}"/>
    <cellStyle name="Normal 29 2 2 3 3" xfId="24532" xr:uid="{00000000-0005-0000-0000-00006F570000}"/>
    <cellStyle name="Normal 29 2 2 4" xfId="11935" xr:uid="{00000000-0005-0000-0000-000070570000}"/>
    <cellStyle name="Normal 29 2 2 5" xfId="21261" xr:uid="{00000000-0005-0000-0000-000071570000}"/>
    <cellStyle name="Normal 29 2 3" xfId="4155" xr:uid="{00000000-0005-0000-0000-000072570000}"/>
    <cellStyle name="Normal 29 2 3 2" xfId="8832" xr:uid="{00000000-0005-0000-0000-000073570000}"/>
    <cellStyle name="Normal 29 2 3 2 2" xfId="18156" xr:uid="{00000000-0005-0000-0000-000074570000}"/>
    <cellStyle name="Normal 29 2 3 2 3" xfId="27479" xr:uid="{00000000-0005-0000-0000-000075570000}"/>
    <cellStyle name="Normal 29 2 3 3" xfId="13489" xr:uid="{00000000-0005-0000-0000-000076570000}"/>
    <cellStyle name="Normal 29 2 3 4" xfId="22813" xr:uid="{00000000-0005-0000-0000-000077570000}"/>
    <cellStyle name="Normal 29 2 4" xfId="5884" xr:uid="{00000000-0005-0000-0000-000078570000}"/>
    <cellStyle name="Normal 29 2 4 2" xfId="15208" xr:uid="{00000000-0005-0000-0000-000079570000}"/>
    <cellStyle name="Normal 29 2 4 3" xfId="24531" xr:uid="{00000000-0005-0000-0000-00007A570000}"/>
    <cellStyle name="Normal 29 2 5" xfId="11934" xr:uid="{00000000-0005-0000-0000-00007B570000}"/>
    <cellStyle name="Normal 29 2 6" xfId="21260" xr:uid="{00000000-0005-0000-0000-00007C570000}"/>
    <cellStyle name="Normal 29 2 7" xfId="28892" xr:uid="{00000000-0005-0000-0000-00007D570000}"/>
    <cellStyle name="Normal 29 3" xfId="2458" xr:uid="{00000000-0005-0000-0000-00007E570000}"/>
    <cellStyle name="Normal 29 3 2" xfId="4157" xr:uid="{00000000-0005-0000-0000-00007F570000}"/>
    <cellStyle name="Normal 29 3 2 2" xfId="8834" xr:uid="{00000000-0005-0000-0000-000080570000}"/>
    <cellStyle name="Normal 29 3 2 2 2" xfId="18158" xr:uid="{00000000-0005-0000-0000-000081570000}"/>
    <cellStyle name="Normal 29 3 2 2 3" xfId="27481" xr:uid="{00000000-0005-0000-0000-000082570000}"/>
    <cellStyle name="Normal 29 3 2 3" xfId="13491" xr:uid="{00000000-0005-0000-0000-000083570000}"/>
    <cellStyle name="Normal 29 3 2 4" xfId="22815" xr:uid="{00000000-0005-0000-0000-000084570000}"/>
    <cellStyle name="Normal 29 3 3" xfId="5886" xr:uid="{00000000-0005-0000-0000-000085570000}"/>
    <cellStyle name="Normal 29 3 3 2" xfId="15210" xr:uid="{00000000-0005-0000-0000-000086570000}"/>
    <cellStyle name="Normal 29 3 3 3" xfId="24533" xr:uid="{00000000-0005-0000-0000-000087570000}"/>
    <cellStyle name="Normal 29 3 4" xfId="11936" xr:uid="{00000000-0005-0000-0000-000088570000}"/>
    <cellStyle name="Normal 29 3 5" xfId="21262" xr:uid="{00000000-0005-0000-0000-000089570000}"/>
    <cellStyle name="Normal 29 3 6" xfId="28807" xr:uid="{00000000-0005-0000-0000-00008A570000}"/>
    <cellStyle name="Normal 29 4" xfId="2455" xr:uid="{00000000-0005-0000-0000-00008B570000}"/>
    <cellStyle name="Normal 29 4 2" xfId="4154" xr:uid="{00000000-0005-0000-0000-00008C570000}"/>
    <cellStyle name="Normal 29 4 2 2" xfId="8831" xr:uid="{00000000-0005-0000-0000-00008D570000}"/>
    <cellStyle name="Normal 29 4 2 2 2" xfId="18155" xr:uid="{00000000-0005-0000-0000-00008E570000}"/>
    <cellStyle name="Normal 29 4 2 2 3" xfId="27478" xr:uid="{00000000-0005-0000-0000-00008F570000}"/>
    <cellStyle name="Normal 29 4 2 3" xfId="13488" xr:uid="{00000000-0005-0000-0000-000090570000}"/>
    <cellStyle name="Normal 29 4 2 4" xfId="22812" xr:uid="{00000000-0005-0000-0000-000091570000}"/>
    <cellStyle name="Normal 29 4 3" xfId="5883" xr:uid="{00000000-0005-0000-0000-000092570000}"/>
    <cellStyle name="Normal 29 4 3 2" xfId="15207" xr:uid="{00000000-0005-0000-0000-000093570000}"/>
    <cellStyle name="Normal 29 4 3 3" xfId="24530" xr:uid="{00000000-0005-0000-0000-000094570000}"/>
    <cellStyle name="Normal 29 4 4" xfId="11933" xr:uid="{00000000-0005-0000-0000-000095570000}"/>
    <cellStyle name="Normal 29 4 5" xfId="21259" xr:uid="{00000000-0005-0000-0000-000096570000}"/>
    <cellStyle name="Normal 29 5" xfId="28754" xr:uid="{00000000-0005-0000-0000-000097570000}"/>
    <cellStyle name="Normal 3" xfId="165" xr:uid="{00000000-0005-0000-0000-000098570000}"/>
    <cellStyle name="Normal 3 10" xfId="1110" xr:uid="{00000000-0005-0000-0000-000099570000}"/>
    <cellStyle name="Normal 3 11" xfId="9298" xr:uid="{00000000-0005-0000-0000-00009A570000}"/>
    <cellStyle name="Normal 3 11 2" xfId="18622" xr:uid="{00000000-0005-0000-0000-00009B570000}"/>
    <cellStyle name="Normal 3 11 3" xfId="27945" xr:uid="{00000000-0005-0000-0000-00009C570000}"/>
    <cellStyle name="Normal 3 12" xfId="9792" xr:uid="{00000000-0005-0000-0000-00009D570000}"/>
    <cellStyle name="Normal 3 13" xfId="19116" xr:uid="{00000000-0005-0000-0000-00009E570000}"/>
    <cellStyle name="Normal 3 2" xfId="166" xr:uid="{00000000-0005-0000-0000-00009F570000}"/>
    <cellStyle name="Normal 3 2 2" xfId="230" xr:uid="{00000000-0005-0000-0000-0000A0570000}"/>
    <cellStyle name="Normal 3 2 2 10" xfId="9852" xr:uid="{00000000-0005-0000-0000-0000A1570000}"/>
    <cellStyle name="Normal 3 2 2 11" xfId="19176"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6" xr:uid="{00000000-0005-0000-0000-0000A6570000}"/>
    <cellStyle name="Normal 3 2 2 2 2 2 2 2" xfId="16050" xr:uid="{00000000-0005-0000-0000-0000A7570000}"/>
    <cellStyle name="Normal 3 2 2 2 2 2 2 3" xfId="25373" xr:uid="{00000000-0005-0000-0000-0000A8570000}"/>
    <cellStyle name="Normal 3 2 2 2 2 2 3" xfId="10699" xr:uid="{00000000-0005-0000-0000-0000A9570000}"/>
    <cellStyle name="Normal 3 2 2 2 2 2 4" xfId="20023" xr:uid="{00000000-0005-0000-0000-0000AA570000}"/>
    <cellStyle name="Normal 3 2 2 2 2 3" xfId="2463" xr:uid="{00000000-0005-0000-0000-0000AB570000}"/>
    <cellStyle name="Normal 3 2 2 2 2 3 2" xfId="7539" xr:uid="{00000000-0005-0000-0000-0000AC570000}"/>
    <cellStyle name="Normal 3 2 2 2 2 3 2 2" xfId="16863" xr:uid="{00000000-0005-0000-0000-0000AD570000}"/>
    <cellStyle name="Normal 3 2 2 2 2 3 2 3" xfId="26186" xr:uid="{00000000-0005-0000-0000-0000AE570000}"/>
    <cellStyle name="Normal 3 2 2 2 2 3 3" xfId="11939" xr:uid="{00000000-0005-0000-0000-0000AF570000}"/>
    <cellStyle name="Normal 3 2 2 2 2 3 4" xfId="21265" xr:uid="{00000000-0005-0000-0000-0000B0570000}"/>
    <cellStyle name="Normal 3 2 2 2 2 4" xfId="4160" xr:uid="{00000000-0005-0000-0000-0000B1570000}"/>
    <cellStyle name="Normal 3 2 2 2 2 4 2" xfId="8837" xr:uid="{00000000-0005-0000-0000-0000B2570000}"/>
    <cellStyle name="Normal 3 2 2 2 2 4 2 2" xfId="18161" xr:uid="{00000000-0005-0000-0000-0000B3570000}"/>
    <cellStyle name="Normal 3 2 2 2 2 4 2 3" xfId="27484" xr:uid="{00000000-0005-0000-0000-0000B4570000}"/>
    <cellStyle name="Normal 3 2 2 2 2 4 3" xfId="13494" xr:uid="{00000000-0005-0000-0000-0000B5570000}"/>
    <cellStyle name="Normal 3 2 2 2 2 4 4" xfId="22818" xr:uid="{00000000-0005-0000-0000-0000B6570000}"/>
    <cellStyle name="Normal 3 2 2 2 2 5" xfId="5890" xr:uid="{00000000-0005-0000-0000-0000B7570000}"/>
    <cellStyle name="Normal 3 2 2 2 2 5 2" xfId="15214" xr:uid="{00000000-0005-0000-0000-0000B8570000}"/>
    <cellStyle name="Normal 3 2 2 2 2 5 3" xfId="24537" xr:uid="{00000000-0005-0000-0000-0000B9570000}"/>
    <cellStyle name="Normal 3 2 2 2 2 6" xfId="9721" xr:uid="{00000000-0005-0000-0000-0000BA570000}"/>
    <cellStyle name="Normal 3 2 2 2 2 6 2" xfId="19045" xr:uid="{00000000-0005-0000-0000-0000BB570000}"/>
    <cellStyle name="Normal 3 2 2 2 2 6 3" xfId="28368" xr:uid="{00000000-0005-0000-0000-0000BC570000}"/>
    <cellStyle name="Normal 3 2 2 2 2 7" xfId="10215" xr:uid="{00000000-0005-0000-0000-0000BD570000}"/>
    <cellStyle name="Normal 3 2 2 2 2 8" xfId="19539" xr:uid="{00000000-0005-0000-0000-0000BE570000}"/>
    <cellStyle name="Normal 3 2 2 2 3" xfId="858" xr:uid="{00000000-0005-0000-0000-0000BF570000}"/>
    <cellStyle name="Normal 3 2 2 2 3 2" xfId="6904" xr:uid="{00000000-0005-0000-0000-0000C0570000}"/>
    <cellStyle name="Normal 3 2 2 2 3 2 2" xfId="16228" xr:uid="{00000000-0005-0000-0000-0000C1570000}"/>
    <cellStyle name="Normal 3 2 2 2 3 2 3" xfId="25551" xr:uid="{00000000-0005-0000-0000-0000C2570000}"/>
    <cellStyle name="Normal 3 2 2 2 3 3" xfId="10459" xr:uid="{00000000-0005-0000-0000-0000C3570000}"/>
    <cellStyle name="Normal 3 2 2 2 3 4" xfId="19783" xr:uid="{00000000-0005-0000-0000-0000C4570000}"/>
    <cellStyle name="Normal 3 2 2 2 4" xfId="2462" xr:uid="{00000000-0005-0000-0000-0000C5570000}"/>
    <cellStyle name="Normal 3 2 2 2 4 2" xfId="7538" xr:uid="{00000000-0005-0000-0000-0000C6570000}"/>
    <cellStyle name="Normal 3 2 2 2 4 2 2" xfId="16862" xr:uid="{00000000-0005-0000-0000-0000C7570000}"/>
    <cellStyle name="Normal 3 2 2 2 4 2 3" xfId="26185" xr:uid="{00000000-0005-0000-0000-0000C8570000}"/>
    <cellStyle name="Normal 3 2 2 2 4 3" xfId="11938" xr:uid="{00000000-0005-0000-0000-0000C9570000}"/>
    <cellStyle name="Normal 3 2 2 2 4 4" xfId="21264" xr:uid="{00000000-0005-0000-0000-0000CA570000}"/>
    <cellStyle name="Normal 3 2 2 2 5" xfId="4159" xr:uid="{00000000-0005-0000-0000-0000CB570000}"/>
    <cellStyle name="Normal 3 2 2 2 5 2" xfId="8836" xr:uid="{00000000-0005-0000-0000-0000CC570000}"/>
    <cellStyle name="Normal 3 2 2 2 5 2 2" xfId="18160" xr:uid="{00000000-0005-0000-0000-0000CD570000}"/>
    <cellStyle name="Normal 3 2 2 2 5 2 3" xfId="27483" xr:uid="{00000000-0005-0000-0000-0000CE570000}"/>
    <cellStyle name="Normal 3 2 2 2 5 3" xfId="13493" xr:uid="{00000000-0005-0000-0000-0000CF570000}"/>
    <cellStyle name="Normal 3 2 2 2 5 4" xfId="22817" xr:uid="{00000000-0005-0000-0000-0000D0570000}"/>
    <cellStyle name="Normal 3 2 2 2 6" xfId="5889" xr:uid="{00000000-0005-0000-0000-0000D1570000}"/>
    <cellStyle name="Normal 3 2 2 2 6 2" xfId="15213" xr:uid="{00000000-0005-0000-0000-0000D2570000}"/>
    <cellStyle name="Normal 3 2 2 2 6 3" xfId="24536" xr:uid="{00000000-0005-0000-0000-0000D3570000}"/>
    <cellStyle name="Normal 3 2 2 2 7" xfId="9481" xr:uid="{00000000-0005-0000-0000-0000D4570000}"/>
    <cellStyle name="Normal 3 2 2 2 7 2" xfId="18805" xr:uid="{00000000-0005-0000-0000-0000D5570000}"/>
    <cellStyle name="Normal 3 2 2 2 7 3" xfId="28128" xr:uid="{00000000-0005-0000-0000-0000D6570000}"/>
    <cellStyle name="Normal 3 2 2 2 8" xfId="9975" xr:uid="{00000000-0005-0000-0000-0000D7570000}"/>
    <cellStyle name="Normal 3 2 2 2 9" xfId="19299" xr:uid="{00000000-0005-0000-0000-0000D8570000}"/>
    <cellStyle name="Normal 3 2 2 3" xfId="488" xr:uid="{00000000-0005-0000-0000-0000D9570000}"/>
    <cellStyle name="Normal 3 2 2 3 2" xfId="976" xr:uid="{00000000-0005-0000-0000-0000DA570000}"/>
    <cellStyle name="Normal 3 2 2 3 2 2" xfId="6813" xr:uid="{00000000-0005-0000-0000-0000DB570000}"/>
    <cellStyle name="Normal 3 2 2 3 2 2 2" xfId="16137" xr:uid="{00000000-0005-0000-0000-0000DC570000}"/>
    <cellStyle name="Normal 3 2 2 3 2 2 3" xfId="25460" xr:uid="{00000000-0005-0000-0000-0000DD570000}"/>
    <cellStyle name="Normal 3 2 2 3 2 3" xfId="10577" xr:uid="{00000000-0005-0000-0000-0000DE570000}"/>
    <cellStyle name="Normal 3 2 2 3 2 4" xfId="19901" xr:uid="{00000000-0005-0000-0000-0000DF570000}"/>
    <cellStyle name="Normal 3 2 2 3 3" xfId="2464" xr:uid="{00000000-0005-0000-0000-0000E0570000}"/>
    <cellStyle name="Normal 3 2 2 3 3 2" xfId="7540" xr:uid="{00000000-0005-0000-0000-0000E1570000}"/>
    <cellStyle name="Normal 3 2 2 3 3 2 2" xfId="16864" xr:uid="{00000000-0005-0000-0000-0000E2570000}"/>
    <cellStyle name="Normal 3 2 2 3 3 2 3" xfId="26187" xr:uid="{00000000-0005-0000-0000-0000E3570000}"/>
    <cellStyle name="Normal 3 2 2 3 3 3" xfId="11940" xr:uid="{00000000-0005-0000-0000-0000E4570000}"/>
    <cellStyle name="Normal 3 2 2 3 3 4" xfId="21266" xr:uid="{00000000-0005-0000-0000-0000E5570000}"/>
    <cellStyle name="Normal 3 2 2 3 4" xfId="4161" xr:uid="{00000000-0005-0000-0000-0000E6570000}"/>
    <cellStyle name="Normal 3 2 2 3 4 2" xfId="8838" xr:uid="{00000000-0005-0000-0000-0000E7570000}"/>
    <cellStyle name="Normal 3 2 2 3 4 2 2" xfId="18162" xr:uid="{00000000-0005-0000-0000-0000E8570000}"/>
    <cellStyle name="Normal 3 2 2 3 4 2 3" xfId="27485" xr:uid="{00000000-0005-0000-0000-0000E9570000}"/>
    <cellStyle name="Normal 3 2 2 3 4 3" xfId="13495" xr:uid="{00000000-0005-0000-0000-0000EA570000}"/>
    <cellStyle name="Normal 3 2 2 3 4 4" xfId="22819" xr:uid="{00000000-0005-0000-0000-0000EB570000}"/>
    <cellStyle name="Normal 3 2 2 3 5" xfId="5891" xr:uid="{00000000-0005-0000-0000-0000EC570000}"/>
    <cellStyle name="Normal 3 2 2 3 5 2" xfId="15215" xr:uid="{00000000-0005-0000-0000-0000ED570000}"/>
    <cellStyle name="Normal 3 2 2 3 5 3" xfId="24538" xr:uid="{00000000-0005-0000-0000-0000EE570000}"/>
    <cellStyle name="Normal 3 2 2 3 6" xfId="9599" xr:uid="{00000000-0005-0000-0000-0000EF570000}"/>
    <cellStyle name="Normal 3 2 2 3 6 2" xfId="18923" xr:uid="{00000000-0005-0000-0000-0000F0570000}"/>
    <cellStyle name="Normal 3 2 2 3 6 3" xfId="28246" xr:uid="{00000000-0005-0000-0000-0000F1570000}"/>
    <cellStyle name="Normal 3 2 2 3 7" xfId="10093" xr:uid="{00000000-0005-0000-0000-0000F2570000}"/>
    <cellStyle name="Normal 3 2 2 3 8" xfId="19417" xr:uid="{00000000-0005-0000-0000-0000F3570000}"/>
    <cellStyle name="Normal 3 2 2 4" xfId="736" xr:uid="{00000000-0005-0000-0000-0000F4570000}"/>
    <cellStyle name="Normal 3 2 2 4 2" xfId="2465" xr:uid="{00000000-0005-0000-0000-0000F5570000}"/>
    <cellStyle name="Normal 3 2 2 4 2 2" xfId="7541" xr:uid="{00000000-0005-0000-0000-0000F6570000}"/>
    <cellStyle name="Normal 3 2 2 4 2 2 2" xfId="16865" xr:uid="{00000000-0005-0000-0000-0000F7570000}"/>
    <cellStyle name="Normal 3 2 2 4 2 2 3" xfId="26188" xr:uid="{00000000-0005-0000-0000-0000F8570000}"/>
    <cellStyle name="Normal 3 2 2 4 2 3" xfId="11941" xr:uid="{00000000-0005-0000-0000-0000F9570000}"/>
    <cellStyle name="Normal 3 2 2 4 2 4" xfId="21267" xr:uid="{00000000-0005-0000-0000-0000FA570000}"/>
    <cellStyle name="Normal 3 2 2 4 3" xfId="4162" xr:uid="{00000000-0005-0000-0000-0000FB570000}"/>
    <cellStyle name="Normal 3 2 2 4 3 2" xfId="8839" xr:uid="{00000000-0005-0000-0000-0000FC570000}"/>
    <cellStyle name="Normal 3 2 2 4 3 2 2" xfId="18163" xr:uid="{00000000-0005-0000-0000-0000FD570000}"/>
    <cellStyle name="Normal 3 2 2 4 3 2 3" xfId="27486" xr:uid="{00000000-0005-0000-0000-0000FE570000}"/>
    <cellStyle name="Normal 3 2 2 4 3 3" xfId="13496" xr:uid="{00000000-0005-0000-0000-0000FF570000}"/>
    <cellStyle name="Normal 3 2 2 4 3 4" xfId="22820" xr:uid="{00000000-0005-0000-0000-000000580000}"/>
    <cellStyle name="Normal 3 2 2 4 4" xfId="5892" xr:uid="{00000000-0005-0000-0000-000001580000}"/>
    <cellStyle name="Normal 3 2 2 4 4 2" xfId="15216" xr:uid="{00000000-0005-0000-0000-000002580000}"/>
    <cellStyle name="Normal 3 2 2 4 4 3" xfId="24539" xr:uid="{00000000-0005-0000-0000-000003580000}"/>
    <cellStyle name="Normal 3 2 2 4 5" xfId="10337" xr:uid="{00000000-0005-0000-0000-000004580000}"/>
    <cellStyle name="Normal 3 2 2 4 6" xfId="19661" xr:uid="{00000000-0005-0000-0000-000005580000}"/>
    <cellStyle name="Normal 3 2 2 5" xfId="2466" xr:uid="{00000000-0005-0000-0000-000006580000}"/>
    <cellStyle name="Normal 3 2 2 5 2" xfId="4163" xr:uid="{00000000-0005-0000-0000-000007580000}"/>
    <cellStyle name="Normal 3 2 2 5 2 2" xfId="8840" xr:uid="{00000000-0005-0000-0000-000008580000}"/>
    <cellStyle name="Normal 3 2 2 5 2 2 2" xfId="18164" xr:uid="{00000000-0005-0000-0000-000009580000}"/>
    <cellStyle name="Normal 3 2 2 5 2 2 3" xfId="27487" xr:uid="{00000000-0005-0000-0000-00000A580000}"/>
    <cellStyle name="Normal 3 2 2 5 2 3" xfId="13497" xr:uid="{00000000-0005-0000-0000-00000B580000}"/>
    <cellStyle name="Normal 3 2 2 5 2 4" xfId="22821" xr:uid="{00000000-0005-0000-0000-00000C580000}"/>
    <cellStyle name="Normal 3 2 2 5 3" xfId="5893" xr:uid="{00000000-0005-0000-0000-00000D580000}"/>
    <cellStyle name="Normal 3 2 2 5 3 2" xfId="15217" xr:uid="{00000000-0005-0000-0000-00000E580000}"/>
    <cellStyle name="Normal 3 2 2 5 3 3" xfId="24540" xr:uid="{00000000-0005-0000-0000-00000F580000}"/>
    <cellStyle name="Normal 3 2 2 5 4" xfId="11942" xr:uid="{00000000-0005-0000-0000-000010580000}"/>
    <cellStyle name="Normal 3 2 2 5 5" xfId="21268" xr:uid="{00000000-0005-0000-0000-000011580000}"/>
    <cellStyle name="Normal 3 2 2 6" xfId="2461" xr:uid="{00000000-0005-0000-0000-000012580000}"/>
    <cellStyle name="Normal 3 2 2 6 2" xfId="7537" xr:uid="{00000000-0005-0000-0000-000013580000}"/>
    <cellStyle name="Normal 3 2 2 6 2 2" xfId="16861" xr:uid="{00000000-0005-0000-0000-000014580000}"/>
    <cellStyle name="Normal 3 2 2 6 2 3" xfId="26184" xr:uid="{00000000-0005-0000-0000-000015580000}"/>
    <cellStyle name="Normal 3 2 2 6 3" xfId="11937" xr:uid="{00000000-0005-0000-0000-000016580000}"/>
    <cellStyle name="Normal 3 2 2 6 4" xfId="21263" xr:uid="{00000000-0005-0000-0000-000017580000}"/>
    <cellStyle name="Normal 3 2 2 7" xfId="4158" xr:uid="{00000000-0005-0000-0000-000018580000}"/>
    <cellStyle name="Normal 3 2 2 7 2" xfId="8835" xr:uid="{00000000-0005-0000-0000-000019580000}"/>
    <cellStyle name="Normal 3 2 2 7 2 2" xfId="18159" xr:uid="{00000000-0005-0000-0000-00001A580000}"/>
    <cellStyle name="Normal 3 2 2 7 2 3" xfId="27482" xr:uid="{00000000-0005-0000-0000-00001B580000}"/>
    <cellStyle name="Normal 3 2 2 7 3" xfId="13492" xr:uid="{00000000-0005-0000-0000-00001C580000}"/>
    <cellStyle name="Normal 3 2 2 7 4" xfId="22816" xr:uid="{00000000-0005-0000-0000-00001D580000}"/>
    <cellStyle name="Normal 3 2 2 8" xfId="5888" xr:uid="{00000000-0005-0000-0000-00001E580000}"/>
    <cellStyle name="Normal 3 2 2 8 2" xfId="15212" xr:uid="{00000000-0005-0000-0000-00001F580000}"/>
    <cellStyle name="Normal 3 2 2 8 3" xfId="24535" xr:uid="{00000000-0005-0000-0000-000020580000}"/>
    <cellStyle name="Normal 3 2 2 9" xfId="9358" xr:uid="{00000000-0005-0000-0000-000021580000}"/>
    <cellStyle name="Normal 3 2 2 9 2" xfId="18682" xr:uid="{00000000-0005-0000-0000-000022580000}"/>
    <cellStyle name="Normal 3 2 2 9 3" xfId="28005"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8" xr:uid="{00000000-0005-0000-0000-000027580000}"/>
    <cellStyle name="Normal 3 2 3 2 2 2 2" xfId="16092" xr:uid="{00000000-0005-0000-0000-000028580000}"/>
    <cellStyle name="Normal 3 2 3 2 2 2 3" xfId="25415" xr:uid="{00000000-0005-0000-0000-000029580000}"/>
    <cellStyle name="Normal 3 2 3 2 2 3" xfId="10642" xr:uid="{00000000-0005-0000-0000-00002A580000}"/>
    <cellStyle name="Normal 3 2 3 2 2 4" xfId="19966" xr:uid="{00000000-0005-0000-0000-00002B580000}"/>
    <cellStyle name="Normal 3 2 3 2 3" xfId="7086" xr:uid="{00000000-0005-0000-0000-00002C580000}"/>
    <cellStyle name="Normal 3 2 3 2 3 2" xfId="16410" xr:uid="{00000000-0005-0000-0000-00002D580000}"/>
    <cellStyle name="Normal 3 2 3 2 3 3" xfId="25733" xr:uid="{00000000-0005-0000-0000-00002E580000}"/>
    <cellStyle name="Normal 3 2 3 2 4" xfId="9664" xr:uid="{00000000-0005-0000-0000-00002F580000}"/>
    <cellStyle name="Normal 3 2 3 2 4 2" xfId="18988" xr:uid="{00000000-0005-0000-0000-000030580000}"/>
    <cellStyle name="Normal 3 2 3 2 4 3" xfId="28311" xr:uid="{00000000-0005-0000-0000-000031580000}"/>
    <cellStyle name="Normal 3 2 3 2 5" xfId="10158" xr:uid="{00000000-0005-0000-0000-000032580000}"/>
    <cellStyle name="Normal 3 2 3 2 6" xfId="19482" xr:uid="{00000000-0005-0000-0000-000033580000}"/>
    <cellStyle name="Normal 3 2 3 3" xfId="801" xr:uid="{00000000-0005-0000-0000-000034580000}"/>
    <cellStyle name="Normal 3 2 3 3 2" xfId="4569" xr:uid="{00000000-0005-0000-0000-000035580000}"/>
    <cellStyle name="Normal 3 2 3 3 2 2" xfId="13893" xr:uid="{00000000-0005-0000-0000-000036580000}"/>
    <cellStyle name="Normal 3 2 3 3 2 3" xfId="23216" xr:uid="{00000000-0005-0000-0000-000037580000}"/>
    <cellStyle name="Normal 3 2 3 3 3" xfId="10402" xr:uid="{00000000-0005-0000-0000-000038580000}"/>
    <cellStyle name="Normal 3 2 3 3 4" xfId="19726" xr:uid="{00000000-0005-0000-0000-000039580000}"/>
    <cellStyle name="Normal 3 2 3 4" xfId="2460" xr:uid="{00000000-0005-0000-0000-00003A580000}"/>
    <cellStyle name="Normal 3 2 3 5" xfId="7217" xr:uid="{00000000-0005-0000-0000-00003B580000}"/>
    <cellStyle name="Normal 3 2 3 5 2" xfId="16541" xr:uid="{00000000-0005-0000-0000-00003C580000}"/>
    <cellStyle name="Normal 3 2 3 5 3" xfId="25864" xr:uid="{00000000-0005-0000-0000-00003D580000}"/>
    <cellStyle name="Normal 3 2 3 6" xfId="9424" xr:uid="{00000000-0005-0000-0000-00003E580000}"/>
    <cellStyle name="Normal 3 2 3 6 2" xfId="18748" xr:uid="{00000000-0005-0000-0000-00003F580000}"/>
    <cellStyle name="Normal 3 2 3 6 3" xfId="28071" xr:uid="{00000000-0005-0000-0000-000040580000}"/>
    <cellStyle name="Normal 3 2 3 7" xfId="9918" xr:uid="{00000000-0005-0000-0000-000041580000}"/>
    <cellStyle name="Normal 3 2 3 8" xfId="19242" xr:uid="{00000000-0005-0000-0000-000042580000}"/>
    <cellStyle name="Normal 3 2 4" xfId="429" xr:uid="{00000000-0005-0000-0000-000043580000}"/>
    <cellStyle name="Normal 3 2 4 2" xfId="917" xr:uid="{00000000-0005-0000-0000-000044580000}"/>
    <cellStyle name="Normal 3 2 4 2 2" xfId="6839" xr:uid="{00000000-0005-0000-0000-000045580000}"/>
    <cellStyle name="Normal 3 2 4 2 2 2" xfId="16163" xr:uid="{00000000-0005-0000-0000-000046580000}"/>
    <cellStyle name="Normal 3 2 4 2 2 3" xfId="25486" xr:uid="{00000000-0005-0000-0000-000047580000}"/>
    <cellStyle name="Normal 3 2 4 2 3" xfId="10518" xr:uid="{00000000-0005-0000-0000-000048580000}"/>
    <cellStyle name="Normal 3 2 4 2 4" xfId="19842" xr:uid="{00000000-0005-0000-0000-000049580000}"/>
    <cellStyle name="Normal 3 2 4 3" xfId="7154" xr:uid="{00000000-0005-0000-0000-00004A580000}"/>
    <cellStyle name="Normal 3 2 4 3 2" xfId="16478" xr:uid="{00000000-0005-0000-0000-00004B580000}"/>
    <cellStyle name="Normal 3 2 4 3 3" xfId="25801" xr:uid="{00000000-0005-0000-0000-00004C580000}"/>
    <cellStyle name="Normal 3 2 4 4" xfId="9540" xr:uid="{00000000-0005-0000-0000-00004D580000}"/>
    <cellStyle name="Normal 3 2 4 4 2" xfId="18864" xr:uid="{00000000-0005-0000-0000-00004E580000}"/>
    <cellStyle name="Normal 3 2 4 4 3" xfId="28187" xr:uid="{00000000-0005-0000-0000-00004F580000}"/>
    <cellStyle name="Normal 3 2 4 5" xfId="10034" xr:uid="{00000000-0005-0000-0000-000050580000}"/>
    <cellStyle name="Normal 3 2 4 6" xfId="19358" xr:uid="{00000000-0005-0000-0000-000051580000}"/>
    <cellStyle name="Normal 3 2 5" xfId="677" xr:uid="{00000000-0005-0000-0000-000052580000}"/>
    <cellStyle name="Normal 3 2 5 2" xfId="7030" xr:uid="{00000000-0005-0000-0000-000053580000}"/>
    <cellStyle name="Normal 3 2 5 2 2" xfId="16354" xr:uid="{00000000-0005-0000-0000-000054580000}"/>
    <cellStyle name="Normal 3 2 5 2 3" xfId="25677" xr:uid="{00000000-0005-0000-0000-000055580000}"/>
    <cellStyle name="Normal 3 2 5 3" xfId="10278" xr:uid="{00000000-0005-0000-0000-000056580000}"/>
    <cellStyle name="Normal 3 2 5 4" xfId="19602" xr:uid="{00000000-0005-0000-0000-000057580000}"/>
    <cellStyle name="Normal 3 2 6" xfId="1164" xr:uid="{00000000-0005-0000-0000-000058580000}"/>
    <cellStyle name="Normal 3 2 7" xfId="9299" xr:uid="{00000000-0005-0000-0000-000059580000}"/>
    <cellStyle name="Normal 3 2 7 2" xfId="18623" xr:uid="{00000000-0005-0000-0000-00005A580000}"/>
    <cellStyle name="Normal 3 2 7 3" xfId="27946" xr:uid="{00000000-0005-0000-0000-00005B580000}"/>
    <cellStyle name="Normal 3 2 8" xfId="9793" xr:uid="{00000000-0005-0000-0000-00005C580000}"/>
    <cellStyle name="Normal 3 2 9" xfId="19117" xr:uid="{00000000-0005-0000-0000-00005D580000}"/>
    <cellStyle name="Normal 3 3" xfId="167" xr:uid="{00000000-0005-0000-0000-00005E580000}"/>
    <cellStyle name="Normal 3 3 10" xfId="19118"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5" xr:uid="{00000000-0005-0000-0000-000064580000}"/>
    <cellStyle name="Normal 3 3 2 2 2 2 2 2" xfId="16049" xr:uid="{00000000-0005-0000-0000-000065580000}"/>
    <cellStyle name="Normal 3 3 2 2 2 2 2 3" xfId="25372" xr:uid="{00000000-0005-0000-0000-000066580000}"/>
    <cellStyle name="Normal 3 3 2 2 2 2 3" xfId="10700" xr:uid="{00000000-0005-0000-0000-000067580000}"/>
    <cellStyle name="Normal 3 3 2 2 2 2 4" xfId="20024" xr:uid="{00000000-0005-0000-0000-000068580000}"/>
    <cellStyle name="Normal 3 3 2 2 2 3" xfId="7046" xr:uid="{00000000-0005-0000-0000-000069580000}"/>
    <cellStyle name="Normal 3 3 2 2 2 3 2" xfId="16370" xr:uid="{00000000-0005-0000-0000-00006A580000}"/>
    <cellStyle name="Normal 3 3 2 2 2 3 3" xfId="25693" xr:uid="{00000000-0005-0000-0000-00006B580000}"/>
    <cellStyle name="Normal 3 3 2 2 2 4" xfId="9722" xr:uid="{00000000-0005-0000-0000-00006C580000}"/>
    <cellStyle name="Normal 3 3 2 2 2 4 2" xfId="19046" xr:uid="{00000000-0005-0000-0000-00006D580000}"/>
    <cellStyle name="Normal 3 3 2 2 2 4 3" xfId="28369" xr:uid="{00000000-0005-0000-0000-00006E580000}"/>
    <cellStyle name="Normal 3 3 2 2 2 5" xfId="10216" xr:uid="{00000000-0005-0000-0000-00006F580000}"/>
    <cellStyle name="Normal 3 3 2 2 2 6" xfId="19540" xr:uid="{00000000-0005-0000-0000-000070580000}"/>
    <cellStyle name="Normal 3 3 2 2 3" xfId="859" xr:uid="{00000000-0005-0000-0000-000071580000}"/>
    <cellStyle name="Normal 3 3 2 2 3 2" xfId="6903" xr:uid="{00000000-0005-0000-0000-000072580000}"/>
    <cellStyle name="Normal 3 3 2 2 3 2 2" xfId="16227" xr:uid="{00000000-0005-0000-0000-000073580000}"/>
    <cellStyle name="Normal 3 3 2 2 3 2 3" xfId="25550" xr:uid="{00000000-0005-0000-0000-000074580000}"/>
    <cellStyle name="Normal 3 3 2 2 3 3" xfId="10460" xr:uid="{00000000-0005-0000-0000-000075580000}"/>
    <cellStyle name="Normal 3 3 2 2 3 4" xfId="19784" xr:uid="{00000000-0005-0000-0000-000076580000}"/>
    <cellStyle name="Normal 3 3 2 2 4" xfId="7183" xr:uid="{00000000-0005-0000-0000-000077580000}"/>
    <cellStyle name="Normal 3 3 2 2 4 2" xfId="16507" xr:uid="{00000000-0005-0000-0000-000078580000}"/>
    <cellStyle name="Normal 3 3 2 2 4 3" xfId="25830" xr:uid="{00000000-0005-0000-0000-000079580000}"/>
    <cellStyle name="Normal 3 3 2 2 5" xfId="9482" xr:uid="{00000000-0005-0000-0000-00007A580000}"/>
    <cellStyle name="Normal 3 3 2 2 5 2" xfId="18806" xr:uid="{00000000-0005-0000-0000-00007B580000}"/>
    <cellStyle name="Normal 3 3 2 2 5 3" xfId="28129" xr:uid="{00000000-0005-0000-0000-00007C580000}"/>
    <cellStyle name="Normal 3 3 2 2 6" xfId="9976" xr:uid="{00000000-0005-0000-0000-00007D580000}"/>
    <cellStyle name="Normal 3 3 2 2 7" xfId="19300" xr:uid="{00000000-0005-0000-0000-00007E580000}"/>
    <cellStyle name="Normal 3 3 2 3" xfId="489" xr:uid="{00000000-0005-0000-0000-00007F580000}"/>
    <cellStyle name="Normal 3 3 2 3 2" xfId="977" xr:uid="{00000000-0005-0000-0000-000080580000}"/>
    <cellStyle name="Normal 3 3 2 3 2 2" xfId="4566" xr:uid="{00000000-0005-0000-0000-000081580000}"/>
    <cellStyle name="Normal 3 3 2 3 2 2 2" xfId="13890" xr:uid="{00000000-0005-0000-0000-000082580000}"/>
    <cellStyle name="Normal 3 3 2 3 2 2 3" xfId="23213" xr:uid="{00000000-0005-0000-0000-000083580000}"/>
    <cellStyle name="Normal 3 3 2 3 2 3" xfId="10578" xr:uid="{00000000-0005-0000-0000-000084580000}"/>
    <cellStyle name="Normal 3 3 2 3 2 4" xfId="19902" xr:uid="{00000000-0005-0000-0000-000085580000}"/>
    <cellStyle name="Normal 3 3 2 3 3" xfId="7120" xr:uid="{00000000-0005-0000-0000-000086580000}"/>
    <cellStyle name="Normal 3 3 2 3 3 2" xfId="16444" xr:uid="{00000000-0005-0000-0000-000087580000}"/>
    <cellStyle name="Normal 3 3 2 3 3 3" xfId="25767" xr:uid="{00000000-0005-0000-0000-000088580000}"/>
    <cellStyle name="Normal 3 3 2 3 4" xfId="9600" xr:uid="{00000000-0005-0000-0000-000089580000}"/>
    <cellStyle name="Normal 3 3 2 3 4 2" xfId="18924" xr:uid="{00000000-0005-0000-0000-00008A580000}"/>
    <cellStyle name="Normal 3 3 2 3 4 3" xfId="28247" xr:uid="{00000000-0005-0000-0000-00008B580000}"/>
    <cellStyle name="Normal 3 3 2 3 5" xfId="10094" xr:uid="{00000000-0005-0000-0000-00008C580000}"/>
    <cellStyle name="Normal 3 3 2 3 6" xfId="19418" xr:uid="{00000000-0005-0000-0000-00008D580000}"/>
    <cellStyle name="Normal 3 3 2 4" xfId="737" xr:uid="{00000000-0005-0000-0000-00008E580000}"/>
    <cellStyle name="Normal 3 3 2 4 2" xfId="6987" xr:uid="{00000000-0005-0000-0000-00008F580000}"/>
    <cellStyle name="Normal 3 3 2 4 2 2" xfId="16311" xr:uid="{00000000-0005-0000-0000-000090580000}"/>
    <cellStyle name="Normal 3 3 2 4 2 3" xfId="25634" xr:uid="{00000000-0005-0000-0000-000091580000}"/>
    <cellStyle name="Normal 3 3 2 4 3" xfId="10338" xr:uid="{00000000-0005-0000-0000-000092580000}"/>
    <cellStyle name="Normal 3 3 2 4 4" xfId="19662" xr:uid="{00000000-0005-0000-0000-000093580000}"/>
    <cellStyle name="Normal 3 3 2 5" xfId="2467" xr:uid="{00000000-0005-0000-0000-000094580000}"/>
    <cellStyle name="Normal 3 3 2 6" xfId="7248" xr:uid="{00000000-0005-0000-0000-000095580000}"/>
    <cellStyle name="Normal 3 3 2 6 2" xfId="16572" xr:uid="{00000000-0005-0000-0000-000096580000}"/>
    <cellStyle name="Normal 3 3 2 6 3" xfId="25895" xr:uid="{00000000-0005-0000-0000-000097580000}"/>
    <cellStyle name="Normal 3 3 2 7" xfId="9359" xr:uid="{00000000-0005-0000-0000-000098580000}"/>
    <cellStyle name="Normal 3 3 2 7 2" xfId="18683" xr:uid="{00000000-0005-0000-0000-000099580000}"/>
    <cellStyle name="Normal 3 3 2 7 3" xfId="28006" xr:uid="{00000000-0005-0000-0000-00009A580000}"/>
    <cellStyle name="Normal 3 3 2 8" xfId="9853" xr:uid="{00000000-0005-0000-0000-00009B580000}"/>
    <cellStyle name="Normal 3 3 2 9" xfId="19177"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7" xr:uid="{00000000-0005-0000-0000-0000A0580000}"/>
    <cellStyle name="Normal 3 3 3 2 2 2 2" xfId="16091" xr:uid="{00000000-0005-0000-0000-0000A1580000}"/>
    <cellStyle name="Normal 3 3 3 2 2 2 3" xfId="25414" xr:uid="{00000000-0005-0000-0000-0000A2580000}"/>
    <cellStyle name="Normal 3 3 3 2 2 3" xfId="10643" xr:uid="{00000000-0005-0000-0000-0000A3580000}"/>
    <cellStyle name="Normal 3 3 3 2 2 4" xfId="19967" xr:uid="{00000000-0005-0000-0000-0000A4580000}"/>
    <cellStyle name="Normal 3 3 3 2 3" xfId="7085" xr:uid="{00000000-0005-0000-0000-0000A5580000}"/>
    <cellStyle name="Normal 3 3 3 2 3 2" xfId="16409" xr:uid="{00000000-0005-0000-0000-0000A6580000}"/>
    <cellStyle name="Normal 3 3 3 2 3 3" xfId="25732" xr:uid="{00000000-0005-0000-0000-0000A7580000}"/>
    <cellStyle name="Normal 3 3 3 2 4" xfId="9665" xr:uid="{00000000-0005-0000-0000-0000A8580000}"/>
    <cellStyle name="Normal 3 3 3 2 4 2" xfId="18989" xr:uid="{00000000-0005-0000-0000-0000A9580000}"/>
    <cellStyle name="Normal 3 3 3 2 4 3" xfId="28312" xr:uid="{00000000-0005-0000-0000-0000AA580000}"/>
    <cellStyle name="Normal 3 3 3 2 5" xfId="10159" xr:uid="{00000000-0005-0000-0000-0000AB580000}"/>
    <cellStyle name="Normal 3 3 3 2 6" xfId="19483" xr:uid="{00000000-0005-0000-0000-0000AC580000}"/>
    <cellStyle name="Normal 3 3 3 3" xfId="802" xr:uid="{00000000-0005-0000-0000-0000AD580000}"/>
    <cellStyle name="Normal 3 3 3 3 2" xfId="6942" xr:uid="{00000000-0005-0000-0000-0000AE580000}"/>
    <cellStyle name="Normal 3 3 3 3 2 2" xfId="16266" xr:uid="{00000000-0005-0000-0000-0000AF580000}"/>
    <cellStyle name="Normal 3 3 3 3 2 3" xfId="25589" xr:uid="{00000000-0005-0000-0000-0000B0580000}"/>
    <cellStyle name="Normal 3 3 3 3 3" xfId="10403" xr:uid="{00000000-0005-0000-0000-0000B1580000}"/>
    <cellStyle name="Normal 3 3 3 3 4" xfId="19727" xr:uid="{00000000-0005-0000-0000-0000B2580000}"/>
    <cellStyle name="Normal 3 3 3 4" xfId="7216" xr:uid="{00000000-0005-0000-0000-0000B3580000}"/>
    <cellStyle name="Normal 3 3 3 4 2" xfId="16540" xr:uid="{00000000-0005-0000-0000-0000B4580000}"/>
    <cellStyle name="Normal 3 3 3 4 3" xfId="25863" xr:uid="{00000000-0005-0000-0000-0000B5580000}"/>
    <cellStyle name="Normal 3 3 3 5" xfId="9425" xr:uid="{00000000-0005-0000-0000-0000B6580000}"/>
    <cellStyle name="Normal 3 3 3 5 2" xfId="18749" xr:uid="{00000000-0005-0000-0000-0000B7580000}"/>
    <cellStyle name="Normal 3 3 3 5 3" xfId="28072" xr:uid="{00000000-0005-0000-0000-0000B8580000}"/>
    <cellStyle name="Normal 3 3 3 6" xfId="9919" xr:uid="{00000000-0005-0000-0000-0000B9580000}"/>
    <cellStyle name="Normal 3 3 3 7" xfId="19243" xr:uid="{00000000-0005-0000-0000-0000BA580000}"/>
    <cellStyle name="Normal 3 3 4" xfId="430" xr:uid="{00000000-0005-0000-0000-0000BB580000}"/>
    <cellStyle name="Normal 3 3 4 2" xfId="918" xr:uid="{00000000-0005-0000-0000-0000BC580000}"/>
    <cellStyle name="Normal 3 3 4 2 2" xfId="6851" xr:uid="{00000000-0005-0000-0000-0000BD580000}"/>
    <cellStyle name="Normal 3 3 4 2 2 2" xfId="16175" xr:uid="{00000000-0005-0000-0000-0000BE580000}"/>
    <cellStyle name="Normal 3 3 4 2 2 3" xfId="25498" xr:uid="{00000000-0005-0000-0000-0000BF580000}"/>
    <cellStyle name="Normal 3 3 4 2 3" xfId="10519" xr:uid="{00000000-0005-0000-0000-0000C0580000}"/>
    <cellStyle name="Normal 3 3 4 2 4" xfId="19843" xr:uid="{00000000-0005-0000-0000-0000C1580000}"/>
    <cellStyle name="Normal 3 3 4 3" xfId="7153" xr:uid="{00000000-0005-0000-0000-0000C2580000}"/>
    <cellStyle name="Normal 3 3 4 3 2" xfId="16477" xr:uid="{00000000-0005-0000-0000-0000C3580000}"/>
    <cellStyle name="Normal 3 3 4 3 3" xfId="25800" xr:uid="{00000000-0005-0000-0000-0000C4580000}"/>
    <cellStyle name="Normal 3 3 4 4" xfId="9541" xr:uid="{00000000-0005-0000-0000-0000C5580000}"/>
    <cellStyle name="Normal 3 3 4 4 2" xfId="18865" xr:uid="{00000000-0005-0000-0000-0000C6580000}"/>
    <cellStyle name="Normal 3 3 4 4 3" xfId="28188" xr:uid="{00000000-0005-0000-0000-0000C7580000}"/>
    <cellStyle name="Normal 3 3 4 5" xfId="10035" xr:uid="{00000000-0005-0000-0000-0000C8580000}"/>
    <cellStyle name="Normal 3 3 4 6" xfId="19359" xr:uid="{00000000-0005-0000-0000-0000C9580000}"/>
    <cellStyle name="Normal 3 3 5" xfId="678" xr:uid="{00000000-0005-0000-0000-0000CA580000}"/>
    <cellStyle name="Normal 3 3 5 2" xfId="7029" xr:uid="{00000000-0005-0000-0000-0000CB580000}"/>
    <cellStyle name="Normal 3 3 5 2 2" xfId="16353" xr:uid="{00000000-0005-0000-0000-0000CC580000}"/>
    <cellStyle name="Normal 3 3 5 2 3" xfId="25676" xr:uid="{00000000-0005-0000-0000-0000CD580000}"/>
    <cellStyle name="Normal 3 3 5 3" xfId="10279" xr:uid="{00000000-0005-0000-0000-0000CE580000}"/>
    <cellStyle name="Normal 3 3 5 4" xfId="19603" xr:uid="{00000000-0005-0000-0000-0000CF580000}"/>
    <cellStyle name="Normal 3 3 6" xfId="1163" xr:uid="{00000000-0005-0000-0000-0000D0580000}"/>
    <cellStyle name="Normal 3 3 7" xfId="7282" xr:uid="{00000000-0005-0000-0000-0000D1580000}"/>
    <cellStyle name="Normal 3 3 7 2" xfId="16606" xr:uid="{00000000-0005-0000-0000-0000D2580000}"/>
    <cellStyle name="Normal 3 3 7 3" xfId="25929" xr:uid="{00000000-0005-0000-0000-0000D3580000}"/>
    <cellStyle name="Normal 3 3 8" xfId="9300" xr:uid="{00000000-0005-0000-0000-0000D4580000}"/>
    <cellStyle name="Normal 3 3 8 2" xfId="18624" xr:uid="{00000000-0005-0000-0000-0000D5580000}"/>
    <cellStyle name="Normal 3 3 8 3" xfId="27947" xr:uid="{00000000-0005-0000-0000-0000D6580000}"/>
    <cellStyle name="Normal 3 3 9" xfId="9794" xr:uid="{00000000-0005-0000-0000-0000D7580000}"/>
    <cellStyle name="Normal 3 4" xfId="168" xr:uid="{00000000-0005-0000-0000-0000D8580000}"/>
    <cellStyle name="Normal 3 4 10" xfId="9795" xr:uid="{00000000-0005-0000-0000-0000D9580000}"/>
    <cellStyle name="Normal 3 4 11" xfId="19119"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0" xr:uid="{00000000-0005-0000-0000-0000DF580000}"/>
    <cellStyle name="Normal 3 4 2 2 2 2 2 2" xfId="16664" xr:uid="{00000000-0005-0000-0000-0000E0580000}"/>
    <cellStyle name="Normal 3 4 2 2 2 2 2 3" xfId="25987" xr:uid="{00000000-0005-0000-0000-0000E1580000}"/>
    <cellStyle name="Normal 3 4 2 2 2 2 3" xfId="10701" xr:uid="{00000000-0005-0000-0000-0000E2580000}"/>
    <cellStyle name="Normal 3 4 2 2 2 2 4" xfId="20025" xr:uid="{00000000-0005-0000-0000-0000E3580000}"/>
    <cellStyle name="Normal 3 4 2 2 2 3" xfId="7044" xr:uid="{00000000-0005-0000-0000-0000E4580000}"/>
    <cellStyle name="Normal 3 4 2 2 2 3 2" xfId="16368" xr:uid="{00000000-0005-0000-0000-0000E5580000}"/>
    <cellStyle name="Normal 3 4 2 2 2 3 3" xfId="25691" xr:uid="{00000000-0005-0000-0000-0000E6580000}"/>
    <cellStyle name="Normal 3 4 2 2 2 4" xfId="9723" xr:uid="{00000000-0005-0000-0000-0000E7580000}"/>
    <cellStyle name="Normal 3 4 2 2 2 4 2" xfId="19047" xr:uid="{00000000-0005-0000-0000-0000E8580000}"/>
    <cellStyle name="Normal 3 4 2 2 2 4 3" xfId="28370" xr:uid="{00000000-0005-0000-0000-0000E9580000}"/>
    <cellStyle name="Normal 3 4 2 2 2 5" xfId="10217" xr:uid="{00000000-0005-0000-0000-0000EA580000}"/>
    <cellStyle name="Normal 3 4 2 2 2 6" xfId="19541" xr:uid="{00000000-0005-0000-0000-0000EB580000}"/>
    <cellStyle name="Normal 3 4 2 2 3" xfId="860" xr:uid="{00000000-0005-0000-0000-0000EC580000}"/>
    <cellStyle name="Normal 3 4 2 2 3 2" xfId="6902" xr:uid="{00000000-0005-0000-0000-0000ED580000}"/>
    <cellStyle name="Normal 3 4 2 2 3 2 2" xfId="16226" xr:uid="{00000000-0005-0000-0000-0000EE580000}"/>
    <cellStyle name="Normal 3 4 2 2 3 2 3" xfId="25549" xr:uid="{00000000-0005-0000-0000-0000EF580000}"/>
    <cellStyle name="Normal 3 4 2 2 3 3" xfId="10461" xr:uid="{00000000-0005-0000-0000-0000F0580000}"/>
    <cellStyle name="Normal 3 4 2 2 3 4" xfId="19785" xr:uid="{00000000-0005-0000-0000-0000F1580000}"/>
    <cellStyle name="Normal 3 4 2 2 4" xfId="7182" xr:uid="{00000000-0005-0000-0000-0000F2580000}"/>
    <cellStyle name="Normal 3 4 2 2 4 2" xfId="16506" xr:uid="{00000000-0005-0000-0000-0000F3580000}"/>
    <cellStyle name="Normal 3 4 2 2 4 3" xfId="25829" xr:uid="{00000000-0005-0000-0000-0000F4580000}"/>
    <cellStyle name="Normal 3 4 2 2 5" xfId="9483" xr:uid="{00000000-0005-0000-0000-0000F5580000}"/>
    <cellStyle name="Normal 3 4 2 2 5 2" xfId="18807" xr:uid="{00000000-0005-0000-0000-0000F6580000}"/>
    <cellStyle name="Normal 3 4 2 2 5 3" xfId="28130" xr:uid="{00000000-0005-0000-0000-0000F7580000}"/>
    <cellStyle name="Normal 3 4 2 2 6" xfId="9977" xr:uid="{00000000-0005-0000-0000-0000F8580000}"/>
    <cellStyle name="Normal 3 4 2 2 7" xfId="19301" xr:uid="{00000000-0005-0000-0000-0000F9580000}"/>
    <cellStyle name="Normal 3 4 2 3" xfId="490" xr:uid="{00000000-0005-0000-0000-0000FA580000}"/>
    <cellStyle name="Normal 3 4 2 3 2" xfId="978" xr:uid="{00000000-0005-0000-0000-0000FB580000}"/>
    <cellStyle name="Normal 3 4 2 3 2 2" xfId="5486" xr:uid="{00000000-0005-0000-0000-0000FC580000}"/>
    <cellStyle name="Normal 3 4 2 3 2 2 2" xfId="14810" xr:uid="{00000000-0005-0000-0000-0000FD580000}"/>
    <cellStyle name="Normal 3 4 2 3 2 2 3" xfId="24133" xr:uid="{00000000-0005-0000-0000-0000FE580000}"/>
    <cellStyle name="Normal 3 4 2 3 2 3" xfId="10579" xr:uid="{00000000-0005-0000-0000-0000FF580000}"/>
    <cellStyle name="Normal 3 4 2 3 2 4" xfId="19903" xr:uid="{00000000-0005-0000-0000-000000590000}"/>
    <cellStyle name="Normal 3 4 2 3 3" xfId="7119" xr:uid="{00000000-0005-0000-0000-000001590000}"/>
    <cellStyle name="Normal 3 4 2 3 3 2" xfId="16443" xr:uid="{00000000-0005-0000-0000-000002590000}"/>
    <cellStyle name="Normal 3 4 2 3 3 3" xfId="25766" xr:uid="{00000000-0005-0000-0000-000003590000}"/>
    <cellStyle name="Normal 3 4 2 3 4" xfId="9601" xr:uid="{00000000-0005-0000-0000-000004590000}"/>
    <cellStyle name="Normal 3 4 2 3 4 2" xfId="18925" xr:uid="{00000000-0005-0000-0000-000005590000}"/>
    <cellStyle name="Normal 3 4 2 3 4 3" xfId="28248" xr:uid="{00000000-0005-0000-0000-000006590000}"/>
    <cellStyle name="Normal 3 4 2 3 5" xfId="10095" xr:uid="{00000000-0005-0000-0000-000007590000}"/>
    <cellStyle name="Normal 3 4 2 3 6" xfId="19419" xr:uid="{00000000-0005-0000-0000-000008590000}"/>
    <cellStyle name="Normal 3 4 2 4" xfId="738" xr:uid="{00000000-0005-0000-0000-000009590000}"/>
    <cellStyle name="Normal 3 4 2 4 2" xfId="6986" xr:uid="{00000000-0005-0000-0000-00000A590000}"/>
    <cellStyle name="Normal 3 4 2 4 2 2" xfId="16310" xr:uid="{00000000-0005-0000-0000-00000B590000}"/>
    <cellStyle name="Normal 3 4 2 4 2 3" xfId="25633" xr:uid="{00000000-0005-0000-0000-00000C590000}"/>
    <cellStyle name="Normal 3 4 2 4 3" xfId="10339" xr:uid="{00000000-0005-0000-0000-00000D590000}"/>
    <cellStyle name="Normal 3 4 2 4 4" xfId="19663" xr:uid="{00000000-0005-0000-0000-00000E590000}"/>
    <cellStyle name="Normal 3 4 2 5" xfId="2469" xr:uid="{00000000-0005-0000-0000-00000F590000}"/>
    <cellStyle name="Normal 3 4 2 6" xfId="7247" xr:uid="{00000000-0005-0000-0000-000010590000}"/>
    <cellStyle name="Normal 3 4 2 6 2" xfId="16571" xr:uid="{00000000-0005-0000-0000-000011590000}"/>
    <cellStyle name="Normal 3 4 2 6 3" xfId="25894" xr:uid="{00000000-0005-0000-0000-000012590000}"/>
    <cellStyle name="Normal 3 4 2 7" xfId="9360" xr:uid="{00000000-0005-0000-0000-000013590000}"/>
    <cellStyle name="Normal 3 4 2 7 2" xfId="18684" xr:uid="{00000000-0005-0000-0000-000014590000}"/>
    <cellStyle name="Normal 3 4 2 7 3" xfId="28007" xr:uid="{00000000-0005-0000-0000-000015590000}"/>
    <cellStyle name="Normal 3 4 2 8" xfId="9854" xr:uid="{00000000-0005-0000-0000-000016590000}"/>
    <cellStyle name="Normal 3 4 2 9" xfId="19178"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6" xr:uid="{00000000-0005-0000-0000-00001B590000}"/>
    <cellStyle name="Normal 3 4 3 2 2 2 2" xfId="16090" xr:uid="{00000000-0005-0000-0000-00001C590000}"/>
    <cellStyle name="Normal 3 4 3 2 2 2 3" xfId="25413" xr:uid="{00000000-0005-0000-0000-00001D590000}"/>
    <cellStyle name="Normal 3 4 3 2 2 3" xfId="10644" xr:uid="{00000000-0005-0000-0000-00001E590000}"/>
    <cellStyle name="Normal 3 4 3 2 2 4" xfId="19968" xr:uid="{00000000-0005-0000-0000-00001F590000}"/>
    <cellStyle name="Normal 3 4 3 2 3" xfId="7084" xr:uid="{00000000-0005-0000-0000-000020590000}"/>
    <cellStyle name="Normal 3 4 3 2 3 2" xfId="16408" xr:uid="{00000000-0005-0000-0000-000021590000}"/>
    <cellStyle name="Normal 3 4 3 2 3 3" xfId="25731" xr:uid="{00000000-0005-0000-0000-000022590000}"/>
    <cellStyle name="Normal 3 4 3 2 4" xfId="9666" xr:uid="{00000000-0005-0000-0000-000023590000}"/>
    <cellStyle name="Normal 3 4 3 2 4 2" xfId="18990" xr:uid="{00000000-0005-0000-0000-000024590000}"/>
    <cellStyle name="Normal 3 4 3 2 4 3" xfId="28313" xr:uid="{00000000-0005-0000-0000-000025590000}"/>
    <cellStyle name="Normal 3 4 3 2 5" xfId="10160" xr:uid="{00000000-0005-0000-0000-000026590000}"/>
    <cellStyle name="Normal 3 4 3 2 6" xfId="19484" xr:uid="{00000000-0005-0000-0000-000027590000}"/>
    <cellStyle name="Normal 3 4 3 3" xfId="803" xr:uid="{00000000-0005-0000-0000-000028590000}"/>
    <cellStyle name="Normal 3 4 3 3 2" xfId="6941" xr:uid="{00000000-0005-0000-0000-000029590000}"/>
    <cellStyle name="Normal 3 4 3 3 2 2" xfId="16265" xr:uid="{00000000-0005-0000-0000-00002A590000}"/>
    <cellStyle name="Normal 3 4 3 3 2 3" xfId="25588" xr:uid="{00000000-0005-0000-0000-00002B590000}"/>
    <cellStyle name="Normal 3 4 3 3 3" xfId="10404" xr:uid="{00000000-0005-0000-0000-00002C590000}"/>
    <cellStyle name="Normal 3 4 3 3 4" xfId="19728" xr:uid="{00000000-0005-0000-0000-00002D590000}"/>
    <cellStyle name="Normal 3 4 3 4" xfId="2470" xr:uid="{00000000-0005-0000-0000-00002E590000}"/>
    <cellStyle name="Normal 3 4 3 4 2" xfId="7543" xr:uid="{00000000-0005-0000-0000-00002F590000}"/>
    <cellStyle name="Normal 3 4 3 4 2 2" xfId="16867" xr:uid="{00000000-0005-0000-0000-000030590000}"/>
    <cellStyle name="Normal 3 4 3 4 2 3" xfId="26190" xr:uid="{00000000-0005-0000-0000-000031590000}"/>
    <cellStyle name="Normal 3 4 3 4 3" xfId="11944" xr:uid="{00000000-0005-0000-0000-000032590000}"/>
    <cellStyle name="Normal 3 4 3 4 4" xfId="21270" xr:uid="{00000000-0005-0000-0000-000033590000}"/>
    <cellStyle name="Normal 3 4 3 5" xfId="4165" xr:uid="{00000000-0005-0000-0000-000034590000}"/>
    <cellStyle name="Normal 3 4 3 5 2" xfId="8842" xr:uid="{00000000-0005-0000-0000-000035590000}"/>
    <cellStyle name="Normal 3 4 3 5 2 2" xfId="18166" xr:uid="{00000000-0005-0000-0000-000036590000}"/>
    <cellStyle name="Normal 3 4 3 5 2 3" xfId="27489" xr:uid="{00000000-0005-0000-0000-000037590000}"/>
    <cellStyle name="Normal 3 4 3 5 3" xfId="13499" xr:uid="{00000000-0005-0000-0000-000038590000}"/>
    <cellStyle name="Normal 3 4 3 5 4" xfId="22823" xr:uid="{00000000-0005-0000-0000-000039590000}"/>
    <cellStyle name="Normal 3 4 3 6" xfId="5897" xr:uid="{00000000-0005-0000-0000-00003A590000}"/>
    <cellStyle name="Normal 3 4 3 6 2" xfId="15221" xr:uid="{00000000-0005-0000-0000-00003B590000}"/>
    <cellStyle name="Normal 3 4 3 6 3" xfId="24544" xr:uid="{00000000-0005-0000-0000-00003C590000}"/>
    <cellStyle name="Normal 3 4 3 7" xfId="9426" xr:uid="{00000000-0005-0000-0000-00003D590000}"/>
    <cellStyle name="Normal 3 4 3 7 2" xfId="18750" xr:uid="{00000000-0005-0000-0000-00003E590000}"/>
    <cellStyle name="Normal 3 4 3 7 3" xfId="28073" xr:uid="{00000000-0005-0000-0000-00003F590000}"/>
    <cellStyle name="Normal 3 4 3 8" xfId="9920" xr:uid="{00000000-0005-0000-0000-000040590000}"/>
    <cellStyle name="Normal 3 4 3 9" xfId="19244" xr:uid="{00000000-0005-0000-0000-000041590000}"/>
    <cellStyle name="Normal 3 4 4" xfId="431" xr:uid="{00000000-0005-0000-0000-000042590000}"/>
    <cellStyle name="Normal 3 4 4 2" xfId="919" xr:uid="{00000000-0005-0000-0000-000043590000}"/>
    <cellStyle name="Normal 3 4 4 2 2" xfId="6850" xr:uid="{00000000-0005-0000-0000-000044590000}"/>
    <cellStyle name="Normal 3 4 4 2 2 2" xfId="16174" xr:uid="{00000000-0005-0000-0000-000045590000}"/>
    <cellStyle name="Normal 3 4 4 2 2 3" xfId="25497" xr:uid="{00000000-0005-0000-0000-000046590000}"/>
    <cellStyle name="Normal 3 4 4 2 3" xfId="10520" xr:uid="{00000000-0005-0000-0000-000047590000}"/>
    <cellStyle name="Normal 3 4 4 2 4" xfId="19844" xr:uid="{00000000-0005-0000-0000-000048590000}"/>
    <cellStyle name="Normal 3 4 4 3" xfId="7152" xr:uid="{00000000-0005-0000-0000-000049590000}"/>
    <cellStyle name="Normal 3 4 4 3 2" xfId="16476" xr:uid="{00000000-0005-0000-0000-00004A590000}"/>
    <cellStyle name="Normal 3 4 4 3 3" xfId="25799" xr:uid="{00000000-0005-0000-0000-00004B590000}"/>
    <cellStyle name="Normal 3 4 4 4" xfId="9542" xr:uid="{00000000-0005-0000-0000-00004C590000}"/>
    <cellStyle name="Normal 3 4 4 4 2" xfId="18866" xr:uid="{00000000-0005-0000-0000-00004D590000}"/>
    <cellStyle name="Normal 3 4 4 4 3" xfId="28189" xr:uid="{00000000-0005-0000-0000-00004E590000}"/>
    <cellStyle name="Normal 3 4 4 5" xfId="10036" xr:uid="{00000000-0005-0000-0000-00004F590000}"/>
    <cellStyle name="Normal 3 4 4 6" xfId="19360" xr:uid="{00000000-0005-0000-0000-000050590000}"/>
    <cellStyle name="Normal 3 4 5" xfId="679" xr:uid="{00000000-0005-0000-0000-000051590000}"/>
    <cellStyle name="Normal 3 4 5 2" xfId="7028" xr:uid="{00000000-0005-0000-0000-000052590000}"/>
    <cellStyle name="Normal 3 4 5 2 2" xfId="16352" xr:uid="{00000000-0005-0000-0000-000053590000}"/>
    <cellStyle name="Normal 3 4 5 2 3" xfId="25675" xr:uid="{00000000-0005-0000-0000-000054590000}"/>
    <cellStyle name="Normal 3 4 5 3" xfId="10280" xr:uid="{00000000-0005-0000-0000-000055590000}"/>
    <cellStyle name="Normal 3 4 5 4" xfId="19604" xr:uid="{00000000-0005-0000-0000-000056590000}"/>
    <cellStyle name="Normal 3 4 6" xfId="2468" xr:uid="{00000000-0005-0000-0000-000057590000}"/>
    <cellStyle name="Normal 3 4 6 2" xfId="7542" xr:uid="{00000000-0005-0000-0000-000058590000}"/>
    <cellStyle name="Normal 3 4 6 2 2" xfId="16866" xr:uid="{00000000-0005-0000-0000-000059590000}"/>
    <cellStyle name="Normal 3 4 6 2 3" xfId="26189" xr:uid="{00000000-0005-0000-0000-00005A590000}"/>
    <cellStyle name="Normal 3 4 6 3" xfId="11943" xr:uid="{00000000-0005-0000-0000-00005B590000}"/>
    <cellStyle name="Normal 3 4 6 4" xfId="21269" xr:uid="{00000000-0005-0000-0000-00005C590000}"/>
    <cellStyle name="Normal 3 4 7" xfId="4164" xr:uid="{00000000-0005-0000-0000-00005D590000}"/>
    <cellStyle name="Normal 3 4 7 2" xfId="8841" xr:uid="{00000000-0005-0000-0000-00005E590000}"/>
    <cellStyle name="Normal 3 4 7 2 2" xfId="18165" xr:uid="{00000000-0005-0000-0000-00005F590000}"/>
    <cellStyle name="Normal 3 4 7 2 3" xfId="27488" xr:uid="{00000000-0005-0000-0000-000060590000}"/>
    <cellStyle name="Normal 3 4 7 3" xfId="13498" xr:uid="{00000000-0005-0000-0000-000061590000}"/>
    <cellStyle name="Normal 3 4 7 4" xfId="22822" xr:uid="{00000000-0005-0000-0000-000062590000}"/>
    <cellStyle name="Normal 3 4 8" xfId="5895" xr:uid="{00000000-0005-0000-0000-000063590000}"/>
    <cellStyle name="Normal 3 4 8 2" xfId="15219" xr:uid="{00000000-0005-0000-0000-000064590000}"/>
    <cellStyle name="Normal 3 4 8 3" xfId="24542" xr:uid="{00000000-0005-0000-0000-000065590000}"/>
    <cellStyle name="Normal 3 4 9" xfId="9301" xr:uid="{00000000-0005-0000-0000-000066590000}"/>
    <cellStyle name="Normal 3 4 9 2" xfId="18625" xr:uid="{00000000-0005-0000-0000-000067590000}"/>
    <cellStyle name="Normal 3 4 9 3" xfId="27948" xr:uid="{00000000-0005-0000-0000-000068590000}"/>
    <cellStyle name="Normal 3 5" xfId="169" xr:uid="{00000000-0005-0000-0000-000069590000}"/>
    <cellStyle name="Normal 3 5 2" xfId="2459"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7" xr:uid="{00000000-0005-0000-0000-00006F590000}"/>
    <cellStyle name="Normal 3 6 2 2 2 2 2" xfId="16051" xr:uid="{00000000-0005-0000-0000-000070590000}"/>
    <cellStyle name="Normal 3 6 2 2 2 2 3" xfId="25374" xr:uid="{00000000-0005-0000-0000-000071590000}"/>
    <cellStyle name="Normal 3 6 2 2 2 3" xfId="10698" xr:uid="{00000000-0005-0000-0000-000072590000}"/>
    <cellStyle name="Normal 3 6 2 2 2 4" xfId="20022" xr:uid="{00000000-0005-0000-0000-000073590000}"/>
    <cellStyle name="Normal 3 6 2 2 3" xfId="7047" xr:uid="{00000000-0005-0000-0000-000074590000}"/>
    <cellStyle name="Normal 3 6 2 2 3 2" xfId="16371" xr:uid="{00000000-0005-0000-0000-000075590000}"/>
    <cellStyle name="Normal 3 6 2 2 3 3" xfId="25694" xr:uid="{00000000-0005-0000-0000-000076590000}"/>
    <cellStyle name="Normal 3 6 2 2 4" xfId="9720" xr:uid="{00000000-0005-0000-0000-000077590000}"/>
    <cellStyle name="Normal 3 6 2 2 4 2" xfId="19044" xr:uid="{00000000-0005-0000-0000-000078590000}"/>
    <cellStyle name="Normal 3 6 2 2 4 3" xfId="28367" xr:uid="{00000000-0005-0000-0000-000079590000}"/>
    <cellStyle name="Normal 3 6 2 2 5" xfId="10214" xr:uid="{00000000-0005-0000-0000-00007A590000}"/>
    <cellStyle name="Normal 3 6 2 2 6" xfId="19538" xr:uid="{00000000-0005-0000-0000-00007B590000}"/>
    <cellStyle name="Normal 3 6 2 3" xfId="857" xr:uid="{00000000-0005-0000-0000-00007C590000}"/>
    <cellStyle name="Normal 3 6 2 3 2" xfId="6905" xr:uid="{00000000-0005-0000-0000-00007D590000}"/>
    <cellStyle name="Normal 3 6 2 3 2 2" xfId="16229" xr:uid="{00000000-0005-0000-0000-00007E590000}"/>
    <cellStyle name="Normal 3 6 2 3 2 3" xfId="25552" xr:uid="{00000000-0005-0000-0000-00007F590000}"/>
    <cellStyle name="Normal 3 6 2 3 3" xfId="10458" xr:uid="{00000000-0005-0000-0000-000080590000}"/>
    <cellStyle name="Normal 3 6 2 3 4" xfId="19782" xr:uid="{00000000-0005-0000-0000-000081590000}"/>
    <cellStyle name="Normal 3 6 2 4" xfId="7184" xr:uid="{00000000-0005-0000-0000-000082590000}"/>
    <cellStyle name="Normal 3 6 2 4 2" xfId="16508" xr:uid="{00000000-0005-0000-0000-000083590000}"/>
    <cellStyle name="Normal 3 6 2 4 3" xfId="25831" xr:uid="{00000000-0005-0000-0000-000084590000}"/>
    <cellStyle name="Normal 3 6 2 5" xfId="9480" xr:uid="{00000000-0005-0000-0000-000085590000}"/>
    <cellStyle name="Normal 3 6 2 5 2" xfId="18804" xr:uid="{00000000-0005-0000-0000-000086590000}"/>
    <cellStyle name="Normal 3 6 2 5 3" xfId="28127" xr:uid="{00000000-0005-0000-0000-000087590000}"/>
    <cellStyle name="Normal 3 6 2 6" xfId="9974" xr:uid="{00000000-0005-0000-0000-000088590000}"/>
    <cellStyle name="Normal 3 6 2 7" xfId="19298" xr:uid="{00000000-0005-0000-0000-000089590000}"/>
    <cellStyle name="Normal 3 6 3" xfId="487" xr:uid="{00000000-0005-0000-0000-00008A590000}"/>
    <cellStyle name="Normal 3 6 3 2" xfId="975" xr:uid="{00000000-0005-0000-0000-00008B590000}"/>
    <cellStyle name="Normal 3 6 3 2 2" xfId="5485" xr:uid="{00000000-0005-0000-0000-00008C590000}"/>
    <cellStyle name="Normal 3 6 3 2 2 2" xfId="14809" xr:uid="{00000000-0005-0000-0000-00008D590000}"/>
    <cellStyle name="Normal 3 6 3 2 2 3" xfId="24132" xr:uid="{00000000-0005-0000-0000-00008E590000}"/>
    <cellStyle name="Normal 3 6 3 2 3" xfId="10576" xr:uid="{00000000-0005-0000-0000-00008F590000}"/>
    <cellStyle name="Normal 3 6 3 2 4" xfId="19900" xr:uid="{00000000-0005-0000-0000-000090590000}"/>
    <cellStyle name="Normal 3 6 3 3" xfId="7116" xr:uid="{00000000-0005-0000-0000-000091590000}"/>
    <cellStyle name="Normal 3 6 3 3 2" xfId="16440" xr:uid="{00000000-0005-0000-0000-000092590000}"/>
    <cellStyle name="Normal 3 6 3 3 3" xfId="25763" xr:uid="{00000000-0005-0000-0000-000093590000}"/>
    <cellStyle name="Normal 3 6 3 4" xfId="9598" xr:uid="{00000000-0005-0000-0000-000094590000}"/>
    <cellStyle name="Normal 3 6 3 4 2" xfId="18922" xr:uid="{00000000-0005-0000-0000-000095590000}"/>
    <cellStyle name="Normal 3 6 3 4 3" xfId="28245" xr:uid="{00000000-0005-0000-0000-000096590000}"/>
    <cellStyle name="Normal 3 6 3 5" xfId="10092" xr:uid="{00000000-0005-0000-0000-000097590000}"/>
    <cellStyle name="Normal 3 6 3 6" xfId="19416" xr:uid="{00000000-0005-0000-0000-000098590000}"/>
    <cellStyle name="Normal 3 6 4" xfId="735" xr:uid="{00000000-0005-0000-0000-000099590000}"/>
    <cellStyle name="Normal 3 6 4 2" xfId="6988" xr:uid="{00000000-0005-0000-0000-00009A590000}"/>
    <cellStyle name="Normal 3 6 4 2 2" xfId="16312" xr:uid="{00000000-0005-0000-0000-00009B590000}"/>
    <cellStyle name="Normal 3 6 4 2 3" xfId="25635" xr:uid="{00000000-0005-0000-0000-00009C590000}"/>
    <cellStyle name="Normal 3 6 4 3" xfId="10336" xr:uid="{00000000-0005-0000-0000-00009D590000}"/>
    <cellStyle name="Normal 3 6 4 4" xfId="19660" xr:uid="{00000000-0005-0000-0000-00009E590000}"/>
    <cellStyle name="Normal 3 6 5" xfId="7249" xr:uid="{00000000-0005-0000-0000-00009F590000}"/>
    <cellStyle name="Normal 3 6 5 2" xfId="16573" xr:uid="{00000000-0005-0000-0000-0000A0590000}"/>
    <cellStyle name="Normal 3 6 5 3" xfId="25896" xr:uid="{00000000-0005-0000-0000-0000A1590000}"/>
    <cellStyle name="Normal 3 6 6" xfId="9357" xr:uid="{00000000-0005-0000-0000-0000A2590000}"/>
    <cellStyle name="Normal 3 6 6 2" xfId="18681" xr:uid="{00000000-0005-0000-0000-0000A3590000}"/>
    <cellStyle name="Normal 3 6 6 3" xfId="28004" xr:uid="{00000000-0005-0000-0000-0000A4590000}"/>
    <cellStyle name="Normal 3 6 7" xfId="9851" xr:uid="{00000000-0005-0000-0000-0000A5590000}"/>
    <cellStyle name="Normal 3 6 8" xfId="19175"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69" xr:uid="{00000000-0005-0000-0000-0000AA590000}"/>
    <cellStyle name="Normal 3 7 2 2 2 2" xfId="16093" xr:uid="{00000000-0005-0000-0000-0000AB590000}"/>
    <cellStyle name="Normal 3 7 2 2 2 3" xfId="25416" xr:uid="{00000000-0005-0000-0000-0000AC590000}"/>
    <cellStyle name="Normal 3 7 2 2 3" xfId="10641" xr:uid="{00000000-0005-0000-0000-0000AD590000}"/>
    <cellStyle name="Normal 3 7 2 2 4" xfId="19965" xr:uid="{00000000-0005-0000-0000-0000AE590000}"/>
    <cellStyle name="Normal 3 7 2 3" xfId="7087" xr:uid="{00000000-0005-0000-0000-0000AF590000}"/>
    <cellStyle name="Normal 3 7 2 3 2" xfId="16411" xr:uid="{00000000-0005-0000-0000-0000B0590000}"/>
    <cellStyle name="Normal 3 7 2 3 3" xfId="25734" xr:uid="{00000000-0005-0000-0000-0000B1590000}"/>
    <cellStyle name="Normal 3 7 2 4" xfId="9663" xr:uid="{00000000-0005-0000-0000-0000B2590000}"/>
    <cellStyle name="Normal 3 7 2 4 2" xfId="18987" xr:uid="{00000000-0005-0000-0000-0000B3590000}"/>
    <cellStyle name="Normal 3 7 2 4 3" xfId="28310" xr:uid="{00000000-0005-0000-0000-0000B4590000}"/>
    <cellStyle name="Normal 3 7 2 5" xfId="10157" xr:uid="{00000000-0005-0000-0000-0000B5590000}"/>
    <cellStyle name="Normal 3 7 2 6" xfId="19481" xr:uid="{00000000-0005-0000-0000-0000B6590000}"/>
    <cellStyle name="Normal 3 7 3" xfId="800" xr:uid="{00000000-0005-0000-0000-0000B7590000}"/>
    <cellStyle name="Normal 3 7 3 2" xfId="6315" xr:uid="{00000000-0005-0000-0000-0000B8590000}"/>
    <cellStyle name="Normal 3 7 3 2 2" xfId="15639" xr:uid="{00000000-0005-0000-0000-0000B9590000}"/>
    <cellStyle name="Normal 3 7 3 2 3" xfId="24962" xr:uid="{00000000-0005-0000-0000-0000BA590000}"/>
    <cellStyle name="Normal 3 7 3 3" xfId="10401" xr:uid="{00000000-0005-0000-0000-0000BB590000}"/>
    <cellStyle name="Normal 3 7 3 4" xfId="19725" xr:uid="{00000000-0005-0000-0000-0000BC590000}"/>
    <cellStyle name="Normal 3 7 4" xfId="7218" xr:uid="{00000000-0005-0000-0000-0000BD590000}"/>
    <cellStyle name="Normal 3 7 4 2" xfId="16542" xr:uid="{00000000-0005-0000-0000-0000BE590000}"/>
    <cellStyle name="Normal 3 7 4 3" xfId="25865" xr:uid="{00000000-0005-0000-0000-0000BF590000}"/>
    <cellStyle name="Normal 3 7 5" xfId="9423" xr:uid="{00000000-0005-0000-0000-0000C0590000}"/>
    <cellStyle name="Normal 3 7 5 2" xfId="18747" xr:uid="{00000000-0005-0000-0000-0000C1590000}"/>
    <cellStyle name="Normal 3 7 5 3" xfId="28070" xr:uid="{00000000-0005-0000-0000-0000C2590000}"/>
    <cellStyle name="Normal 3 7 6" xfId="9917" xr:uid="{00000000-0005-0000-0000-0000C3590000}"/>
    <cellStyle name="Normal 3 7 7" xfId="19241" xr:uid="{00000000-0005-0000-0000-0000C4590000}"/>
    <cellStyle name="Normal 3 8" xfId="428" xr:uid="{00000000-0005-0000-0000-0000C5590000}"/>
    <cellStyle name="Normal 3 8 2" xfId="916" xr:uid="{00000000-0005-0000-0000-0000C6590000}"/>
    <cellStyle name="Normal 3 8 2 2" xfId="7344" xr:uid="{00000000-0005-0000-0000-0000C7590000}"/>
    <cellStyle name="Normal 3 8 2 2 2" xfId="16668" xr:uid="{00000000-0005-0000-0000-0000C8590000}"/>
    <cellStyle name="Normal 3 8 2 2 3" xfId="25991" xr:uid="{00000000-0005-0000-0000-0000C9590000}"/>
    <cellStyle name="Normal 3 8 2 3" xfId="10517" xr:uid="{00000000-0005-0000-0000-0000CA590000}"/>
    <cellStyle name="Normal 3 8 2 4" xfId="19841" xr:uid="{00000000-0005-0000-0000-0000CB590000}"/>
    <cellStyle name="Normal 3 8 3" xfId="7155" xr:uid="{00000000-0005-0000-0000-0000CC590000}"/>
    <cellStyle name="Normal 3 8 3 2" xfId="16479" xr:uid="{00000000-0005-0000-0000-0000CD590000}"/>
    <cellStyle name="Normal 3 8 3 3" xfId="25802" xr:uid="{00000000-0005-0000-0000-0000CE590000}"/>
    <cellStyle name="Normal 3 8 4" xfId="9539" xr:uid="{00000000-0005-0000-0000-0000CF590000}"/>
    <cellStyle name="Normal 3 8 4 2" xfId="18863" xr:uid="{00000000-0005-0000-0000-0000D0590000}"/>
    <cellStyle name="Normal 3 8 4 3" xfId="28186" xr:uid="{00000000-0005-0000-0000-0000D1590000}"/>
    <cellStyle name="Normal 3 8 5" xfId="10033" xr:uid="{00000000-0005-0000-0000-0000D2590000}"/>
    <cellStyle name="Normal 3 8 6" xfId="19357" xr:uid="{00000000-0005-0000-0000-0000D3590000}"/>
    <cellStyle name="Normal 3 9" xfId="676" xr:uid="{00000000-0005-0000-0000-0000D4590000}"/>
    <cellStyle name="Normal 3 9 2" xfId="4794" xr:uid="{00000000-0005-0000-0000-0000D5590000}"/>
    <cellStyle name="Normal 3 9 2 2" xfId="14118" xr:uid="{00000000-0005-0000-0000-0000D6590000}"/>
    <cellStyle name="Normal 3 9 2 3" xfId="23441" xr:uid="{00000000-0005-0000-0000-0000D7590000}"/>
    <cellStyle name="Normal 3 9 3" xfId="10277" xr:uid="{00000000-0005-0000-0000-0000D8590000}"/>
    <cellStyle name="Normal 3 9 4" xfId="19601" xr:uid="{00000000-0005-0000-0000-0000D9590000}"/>
    <cellStyle name="Normal 30" xfId="1319" xr:uid="{00000000-0005-0000-0000-0000DA590000}"/>
    <cellStyle name="Normal 30 2" xfId="1320" xr:uid="{00000000-0005-0000-0000-0000DB590000}"/>
    <cellStyle name="Normal 30 2 2" xfId="2473" xr:uid="{00000000-0005-0000-0000-0000DC590000}"/>
    <cellStyle name="Normal 30 2 2 2" xfId="4168" xr:uid="{00000000-0005-0000-0000-0000DD590000}"/>
    <cellStyle name="Normal 30 2 2 2 2" xfId="8845" xr:uid="{00000000-0005-0000-0000-0000DE590000}"/>
    <cellStyle name="Normal 30 2 2 2 2 2" xfId="18169" xr:uid="{00000000-0005-0000-0000-0000DF590000}"/>
    <cellStyle name="Normal 30 2 2 2 2 3" xfId="27492" xr:uid="{00000000-0005-0000-0000-0000E0590000}"/>
    <cellStyle name="Normal 30 2 2 2 3" xfId="13502" xr:uid="{00000000-0005-0000-0000-0000E1590000}"/>
    <cellStyle name="Normal 30 2 2 2 4" xfId="22826" xr:uid="{00000000-0005-0000-0000-0000E2590000}"/>
    <cellStyle name="Normal 30 2 2 3" xfId="5900" xr:uid="{00000000-0005-0000-0000-0000E3590000}"/>
    <cellStyle name="Normal 30 2 2 3 2" xfId="15224" xr:uid="{00000000-0005-0000-0000-0000E4590000}"/>
    <cellStyle name="Normal 30 2 2 3 3" xfId="24547" xr:uid="{00000000-0005-0000-0000-0000E5590000}"/>
    <cellStyle name="Normal 30 2 2 4" xfId="11947" xr:uid="{00000000-0005-0000-0000-0000E6590000}"/>
    <cellStyle name="Normal 30 2 2 5" xfId="21273" xr:uid="{00000000-0005-0000-0000-0000E7590000}"/>
    <cellStyle name="Normal 30 2 3" xfId="2472" xr:uid="{00000000-0005-0000-0000-0000E8590000}"/>
    <cellStyle name="Normal 30 2 3 2" xfId="4167" xr:uid="{00000000-0005-0000-0000-0000E9590000}"/>
    <cellStyle name="Normal 30 2 3 2 2" xfId="8844" xr:uid="{00000000-0005-0000-0000-0000EA590000}"/>
    <cellStyle name="Normal 30 2 3 2 2 2" xfId="18168" xr:uid="{00000000-0005-0000-0000-0000EB590000}"/>
    <cellStyle name="Normal 30 2 3 2 2 3" xfId="27491" xr:uid="{00000000-0005-0000-0000-0000EC590000}"/>
    <cellStyle name="Normal 30 2 3 2 3" xfId="13501" xr:uid="{00000000-0005-0000-0000-0000ED590000}"/>
    <cellStyle name="Normal 30 2 3 2 4" xfId="22825" xr:uid="{00000000-0005-0000-0000-0000EE590000}"/>
    <cellStyle name="Normal 30 2 3 3" xfId="5899" xr:uid="{00000000-0005-0000-0000-0000EF590000}"/>
    <cellStyle name="Normal 30 2 3 3 2" xfId="15223" xr:uid="{00000000-0005-0000-0000-0000F0590000}"/>
    <cellStyle name="Normal 30 2 3 3 3" xfId="24546" xr:uid="{00000000-0005-0000-0000-0000F1590000}"/>
    <cellStyle name="Normal 30 2 3 4" xfId="11946" xr:uid="{00000000-0005-0000-0000-0000F2590000}"/>
    <cellStyle name="Normal 30 2 3 5" xfId="21272" xr:uid="{00000000-0005-0000-0000-0000F3590000}"/>
    <cellStyle name="Normal 30 2 4" xfId="28893" xr:uid="{00000000-0005-0000-0000-0000F4590000}"/>
    <cellStyle name="Normal 30 3" xfId="2474" xr:uid="{00000000-0005-0000-0000-0000F5590000}"/>
    <cellStyle name="Normal 30 3 2" xfId="4169" xr:uid="{00000000-0005-0000-0000-0000F6590000}"/>
    <cellStyle name="Normal 30 3 2 2" xfId="8846" xr:uid="{00000000-0005-0000-0000-0000F7590000}"/>
    <cellStyle name="Normal 30 3 2 2 2" xfId="18170" xr:uid="{00000000-0005-0000-0000-0000F8590000}"/>
    <cellStyle name="Normal 30 3 2 2 3" xfId="27493" xr:uid="{00000000-0005-0000-0000-0000F9590000}"/>
    <cellStyle name="Normal 30 3 2 3" xfId="13503" xr:uid="{00000000-0005-0000-0000-0000FA590000}"/>
    <cellStyle name="Normal 30 3 2 4" xfId="22827" xr:uid="{00000000-0005-0000-0000-0000FB590000}"/>
    <cellStyle name="Normal 30 3 3" xfId="5901" xr:uid="{00000000-0005-0000-0000-0000FC590000}"/>
    <cellStyle name="Normal 30 3 3 2" xfId="15225" xr:uid="{00000000-0005-0000-0000-0000FD590000}"/>
    <cellStyle name="Normal 30 3 3 3" xfId="24548" xr:uid="{00000000-0005-0000-0000-0000FE590000}"/>
    <cellStyle name="Normal 30 3 4" xfId="11948" xr:uid="{00000000-0005-0000-0000-0000FF590000}"/>
    <cellStyle name="Normal 30 3 5" xfId="21274" xr:uid="{00000000-0005-0000-0000-0000005A0000}"/>
    <cellStyle name="Normal 30 3 6" xfId="28808" xr:uid="{00000000-0005-0000-0000-0000015A0000}"/>
    <cellStyle name="Normal 30 4" xfId="2471" xr:uid="{00000000-0005-0000-0000-0000025A0000}"/>
    <cellStyle name="Normal 30 4 2" xfId="4166" xr:uid="{00000000-0005-0000-0000-0000035A0000}"/>
    <cellStyle name="Normal 30 4 2 2" xfId="8843" xr:uid="{00000000-0005-0000-0000-0000045A0000}"/>
    <cellStyle name="Normal 30 4 2 2 2" xfId="18167" xr:uid="{00000000-0005-0000-0000-0000055A0000}"/>
    <cellStyle name="Normal 30 4 2 2 3" xfId="27490" xr:uid="{00000000-0005-0000-0000-0000065A0000}"/>
    <cellStyle name="Normal 30 4 2 3" xfId="13500" xr:uid="{00000000-0005-0000-0000-0000075A0000}"/>
    <cellStyle name="Normal 30 4 2 4" xfId="22824" xr:uid="{00000000-0005-0000-0000-0000085A0000}"/>
    <cellStyle name="Normal 30 4 3" xfId="5898" xr:uid="{00000000-0005-0000-0000-0000095A0000}"/>
    <cellStyle name="Normal 30 4 3 2" xfId="15222" xr:uid="{00000000-0005-0000-0000-00000A5A0000}"/>
    <cellStyle name="Normal 30 4 3 3" xfId="24545" xr:uid="{00000000-0005-0000-0000-00000B5A0000}"/>
    <cellStyle name="Normal 30 4 4" xfId="11945" xr:uid="{00000000-0005-0000-0000-00000C5A0000}"/>
    <cellStyle name="Normal 30 4 5" xfId="21271" xr:uid="{00000000-0005-0000-0000-00000D5A0000}"/>
    <cellStyle name="Normal 30 5" xfId="2916" xr:uid="{00000000-0005-0000-0000-00000E5A0000}"/>
    <cellStyle name="Normal 30 6" xfId="28755" xr:uid="{00000000-0005-0000-0000-00000F5A0000}"/>
    <cellStyle name="Normal 31" xfId="1321" xr:uid="{00000000-0005-0000-0000-0000105A0000}"/>
    <cellStyle name="Normal 31 2" xfId="2476" xr:uid="{00000000-0005-0000-0000-0000115A0000}"/>
    <cellStyle name="Normal 31 2 2" xfId="2477" xr:uid="{00000000-0005-0000-0000-0000125A0000}"/>
    <cellStyle name="Normal 31 2 2 2" xfId="4172" xr:uid="{00000000-0005-0000-0000-0000135A0000}"/>
    <cellStyle name="Normal 31 2 2 2 2" xfId="8849" xr:uid="{00000000-0005-0000-0000-0000145A0000}"/>
    <cellStyle name="Normal 31 2 2 2 2 2" xfId="18173" xr:uid="{00000000-0005-0000-0000-0000155A0000}"/>
    <cellStyle name="Normal 31 2 2 2 2 3" xfId="27496" xr:uid="{00000000-0005-0000-0000-0000165A0000}"/>
    <cellStyle name="Normal 31 2 2 2 3" xfId="13506" xr:uid="{00000000-0005-0000-0000-0000175A0000}"/>
    <cellStyle name="Normal 31 2 2 2 4" xfId="22830" xr:uid="{00000000-0005-0000-0000-0000185A0000}"/>
    <cellStyle name="Normal 31 2 2 3" xfId="5904" xr:uid="{00000000-0005-0000-0000-0000195A0000}"/>
    <cellStyle name="Normal 31 2 2 3 2" xfId="15228" xr:uid="{00000000-0005-0000-0000-00001A5A0000}"/>
    <cellStyle name="Normal 31 2 2 3 3" xfId="24551" xr:uid="{00000000-0005-0000-0000-00001B5A0000}"/>
    <cellStyle name="Normal 31 2 2 4" xfId="11951" xr:uid="{00000000-0005-0000-0000-00001C5A0000}"/>
    <cellStyle name="Normal 31 2 2 5" xfId="21277" xr:uid="{00000000-0005-0000-0000-00001D5A0000}"/>
    <cellStyle name="Normal 31 2 3" xfId="4171" xr:uid="{00000000-0005-0000-0000-00001E5A0000}"/>
    <cellStyle name="Normal 31 2 3 2" xfId="8848" xr:uid="{00000000-0005-0000-0000-00001F5A0000}"/>
    <cellStyle name="Normal 31 2 3 2 2" xfId="18172" xr:uid="{00000000-0005-0000-0000-0000205A0000}"/>
    <cellStyle name="Normal 31 2 3 2 3" xfId="27495" xr:uid="{00000000-0005-0000-0000-0000215A0000}"/>
    <cellStyle name="Normal 31 2 3 3" xfId="13505" xr:uid="{00000000-0005-0000-0000-0000225A0000}"/>
    <cellStyle name="Normal 31 2 3 4" xfId="22829" xr:uid="{00000000-0005-0000-0000-0000235A0000}"/>
    <cellStyle name="Normal 31 2 4" xfId="5903" xr:uid="{00000000-0005-0000-0000-0000245A0000}"/>
    <cellStyle name="Normal 31 2 4 2" xfId="15227" xr:uid="{00000000-0005-0000-0000-0000255A0000}"/>
    <cellStyle name="Normal 31 2 4 3" xfId="24550" xr:uid="{00000000-0005-0000-0000-0000265A0000}"/>
    <cellStyle name="Normal 31 2 5" xfId="11950" xr:uid="{00000000-0005-0000-0000-0000275A0000}"/>
    <cellStyle name="Normal 31 2 6" xfId="21276" xr:uid="{00000000-0005-0000-0000-0000285A0000}"/>
    <cellStyle name="Normal 31 2 7" xfId="28894" xr:uid="{00000000-0005-0000-0000-0000295A0000}"/>
    <cellStyle name="Normal 31 3" xfId="2478" xr:uid="{00000000-0005-0000-0000-00002A5A0000}"/>
    <cellStyle name="Normal 31 3 2" xfId="4173" xr:uid="{00000000-0005-0000-0000-00002B5A0000}"/>
    <cellStyle name="Normal 31 3 2 2" xfId="8850" xr:uid="{00000000-0005-0000-0000-00002C5A0000}"/>
    <cellStyle name="Normal 31 3 2 2 2" xfId="18174" xr:uid="{00000000-0005-0000-0000-00002D5A0000}"/>
    <cellStyle name="Normal 31 3 2 2 3" xfId="27497" xr:uid="{00000000-0005-0000-0000-00002E5A0000}"/>
    <cellStyle name="Normal 31 3 2 3" xfId="13507" xr:uid="{00000000-0005-0000-0000-00002F5A0000}"/>
    <cellStyle name="Normal 31 3 2 4" xfId="22831" xr:uid="{00000000-0005-0000-0000-0000305A0000}"/>
    <cellStyle name="Normal 31 3 3" xfId="5905" xr:uid="{00000000-0005-0000-0000-0000315A0000}"/>
    <cellStyle name="Normal 31 3 3 2" xfId="15229" xr:uid="{00000000-0005-0000-0000-0000325A0000}"/>
    <cellStyle name="Normal 31 3 3 3" xfId="24552" xr:uid="{00000000-0005-0000-0000-0000335A0000}"/>
    <cellStyle name="Normal 31 3 4" xfId="11952" xr:uid="{00000000-0005-0000-0000-0000345A0000}"/>
    <cellStyle name="Normal 31 3 5" xfId="21278" xr:uid="{00000000-0005-0000-0000-0000355A0000}"/>
    <cellStyle name="Normal 31 3 6" xfId="28809" xr:uid="{00000000-0005-0000-0000-0000365A0000}"/>
    <cellStyle name="Normal 31 4" xfId="2475" xr:uid="{00000000-0005-0000-0000-0000375A0000}"/>
    <cellStyle name="Normal 31 4 2" xfId="4170" xr:uid="{00000000-0005-0000-0000-0000385A0000}"/>
    <cellStyle name="Normal 31 4 2 2" xfId="8847" xr:uid="{00000000-0005-0000-0000-0000395A0000}"/>
    <cellStyle name="Normal 31 4 2 2 2" xfId="18171" xr:uid="{00000000-0005-0000-0000-00003A5A0000}"/>
    <cellStyle name="Normal 31 4 2 2 3" xfId="27494" xr:uid="{00000000-0005-0000-0000-00003B5A0000}"/>
    <cellStyle name="Normal 31 4 2 3" xfId="13504" xr:uid="{00000000-0005-0000-0000-00003C5A0000}"/>
    <cellStyle name="Normal 31 4 2 4" xfId="22828" xr:uid="{00000000-0005-0000-0000-00003D5A0000}"/>
    <cellStyle name="Normal 31 4 3" xfId="5902" xr:uid="{00000000-0005-0000-0000-00003E5A0000}"/>
    <cellStyle name="Normal 31 4 3 2" xfId="15226" xr:uid="{00000000-0005-0000-0000-00003F5A0000}"/>
    <cellStyle name="Normal 31 4 3 3" xfId="24549" xr:uid="{00000000-0005-0000-0000-0000405A0000}"/>
    <cellStyle name="Normal 31 4 4" xfId="11949" xr:uid="{00000000-0005-0000-0000-0000415A0000}"/>
    <cellStyle name="Normal 31 4 5" xfId="21275" xr:uid="{00000000-0005-0000-0000-0000425A0000}"/>
    <cellStyle name="Normal 31 5" xfId="28756" xr:uid="{00000000-0005-0000-0000-0000435A0000}"/>
    <cellStyle name="Normal 32" xfId="1153" xr:uid="{00000000-0005-0000-0000-0000445A0000}"/>
    <cellStyle name="Normal 32 2" xfId="2480" xr:uid="{00000000-0005-0000-0000-0000455A0000}"/>
    <cellStyle name="Normal 32 2 2" xfId="2481" xr:uid="{00000000-0005-0000-0000-0000465A0000}"/>
    <cellStyle name="Normal 32 2 2 2" xfId="4176" xr:uid="{00000000-0005-0000-0000-0000475A0000}"/>
    <cellStyle name="Normal 32 2 2 2 2" xfId="8853" xr:uid="{00000000-0005-0000-0000-0000485A0000}"/>
    <cellStyle name="Normal 32 2 2 2 2 2" xfId="18177" xr:uid="{00000000-0005-0000-0000-0000495A0000}"/>
    <cellStyle name="Normal 32 2 2 2 2 3" xfId="27500" xr:uid="{00000000-0005-0000-0000-00004A5A0000}"/>
    <cellStyle name="Normal 32 2 2 2 3" xfId="13510" xr:uid="{00000000-0005-0000-0000-00004B5A0000}"/>
    <cellStyle name="Normal 32 2 2 2 4" xfId="22834" xr:uid="{00000000-0005-0000-0000-00004C5A0000}"/>
    <cellStyle name="Normal 32 2 2 3" xfId="5908" xr:uid="{00000000-0005-0000-0000-00004D5A0000}"/>
    <cellStyle name="Normal 32 2 2 3 2" xfId="15232" xr:uid="{00000000-0005-0000-0000-00004E5A0000}"/>
    <cellStyle name="Normal 32 2 2 3 3" xfId="24555" xr:uid="{00000000-0005-0000-0000-00004F5A0000}"/>
    <cellStyle name="Normal 32 2 2 4" xfId="11955" xr:uid="{00000000-0005-0000-0000-0000505A0000}"/>
    <cellStyle name="Normal 32 2 2 5" xfId="21281" xr:uid="{00000000-0005-0000-0000-0000515A0000}"/>
    <cellStyle name="Normal 32 2 3" xfId="4175" xr:uid="{00000000-0005-0000-0000-0000525A0000}"/>
    <cellStyle name="Normal 32 2 3 2" xfId="8852" xr:uid="{00000000-0005-0000-0000-0000535A0000}"/>
    <cellStyle name="Normal 32 2 3 2 2" xfId="18176" xr:uid="{00000000-0005-0000-0000-0000545A0000}"/>
    <cellStyle name="Normal 32 2 3 2 3" xfId="27499" xr:uid="{00000000-0005-0000-0000-0000555A0000}"/>
    <cellStyle name="Normal 32 2 3 3" xfId="13509" xr:uid="{00000000-0005-0000-0000-0000565A0000}"/>
    <cellStyle name="Normal 32 2 3 4" xfId="22833" xr:uid="{00000000-0005-0000-0000-0000575A0000}"/>
    <cellStyle name="Normal 32 2 4" xfId="5907" xr:uid="{00000000-0005-0000-0000-0000585A0000}"/>
    <cellStyle name="Normal 32 2 4 2" xfId="15231" xr:uid="{00000000-0005-0000-0000-0000595A0000}"/>
    <cellStyle name="Normal 32 2 4 3" xfId="24554" xr:uid="{00000000-0005-0000-0000-00005A5A0000}"/>
    <cellStyle name="Normal 32 2 5" xfId="11954" xr:uid="{00000000-0005-0000-0000-00005B5A0000}"/>
    <cellStyle name="Normal 32 2 6" xfId="21280" xr:uid="{00000000-0005-0000-0000-00005C5A0000}"/>
    <cellStyle name="Normal 32 2 7" xfId="28897" xr:uid="{00000000-0005-0000-0000-00005D5A0000}"/>
    <cellStyle name="Normal 32 3" xfId="2482" xr:uid="{00000000-0005-0000-0000-00005E5A0000}"/>
    <cellStyle name="Normal 32 3 2" xfId="4177" xr:uid="{00000000-0005-0000-0000-00005F5A0000}"/>
    <cellStyle name="Normal 32 3 2 2" xfId="8854" xr:uid="{00000000-0005-0000-0000-0000605A0000}"/>
    <cellStyle name="Normal 32 3 2 2 2" xfId="18178" xr:uid="{00000000-0005-0000-0000-0000615A0000}"/>
    <cellStyle name="Normal 32 3 2 2 3" xfId="27501" xr:uid="{00000000-0005-0000-0000-0000625A0000}"/>
    <cellStyle name="Normal 32 3 2 3" xfId="13511" xr:uid="{00000000-0005-0000-0000-0000635A0000}"/>
    <cellStyle name="Normal 32 3 2 4" xfId="22835" xr:uid="{00000000-0005-0000-0000-0000645A0000}"/>
    <cellStyle name="Normal 32 3 3" xfId="5909" xr:uid="{00000000-0005-0000-0000-0000655A0000}"/>
    <cellStyle name="Normal 32 3 3 2" xfId="15233" xr:uid="{00000000-0005-0000-0000-0000665A0000}"/>
    <cellStyle name="Normal 32 3 3 3" xfId="24556" xr:uid="{00000000-0005-0000-0000-0000675A0000}"/>
    <cellStyle name="Normal 32 3 4" xfId="11956" xr:uid="{00000000-0005-0000-0000-0000685A0000}"/>
    <cellStyle name="Normal 32 3 5" xfId="21282" xr:uid="{00000000-0005-0000-0000-0000695A0000}"/>
    <cellStyle name="Normal 32 3 6" xfId="28811" xr:uid="{00000000-0005-0000-0000-00006A5A0000}"/>
    <cellStyle name="Normal 32 4" xfId="2479" xr:uid="{00000000-0005-0000-0000-00006B5A0000}"/>
    <cellStyle name="Normal 32 4 2" xfId="4174" xr:uid="{00000000-0005-0000-0000-00006C5A0000}"/>
    <cellStyle name="Normal 32 4 2 2" xfId="8851" xr:uid="{00000000-0005-0000-0000-00006D5A0000}"/>
    <cellStyle name="Normal 32 4 2 2 2" xfId="18175" xr:uid="{00000000-0005-0000-0000-00006E5A0000}"/>
    <cellStyle name="Normal 32 4 2 2 3" xfId="27498" xr:uid="{00000000-0005-0000-0000-00006F5A0000}"/>
    <cellStyle name="Normal 32 4 2 3" xfId="13508" xr:uid="{00000000-0005-0000-0000-0000705A0000}"/>
    <cellStyle name="Normal 32 4 2 4" xfId="22832" xr:uid="{00000000-0005-0000-0000-0000715A0000}"/>
    <cellStyle name="Normal 32 4 3" xfId="5906" xr:uid="{00000000-0005-0000-0000-0000725A0000}"/>
    <cellStyle name="Normal 32 4 3 2" xfId="15230" xr:uid="{00000000-0005-0000-0000-0000735A0000}"/>
    <cellStyle name="Normal 32 4 3 3" xfId="24553" xr:uid="{00000000-0005-0000-0000-0000745A0000}"/>
    <cellStyle name="Normal 32 4 4" xfId="11953" xr:uid="{00000000-0005-0000-0000-0000755A0000}"/>
    <cellStyle name="Normal 32 4 5" xfId="21279" xr:uid="{00000000-0005-0000-0000-0000765A0000}"/>
    <cellStyle name="Normal 32 5" xfId="2970" xr:uid="{00000000-0005-0000-0000-0000775A0000}"/>
    <cellStyle name="Normal 32 5 2" xfId="7649" xr:uid="{00000000-0005-0000-0000-0000785A0000}"/>
    <cellStyle name="Normal 32 5 2 2" xfId="16973" xr:uid="{00000000-0005-0000-0000-0000795A0000}"/>
    <cellStyle name="Normal 32 5 2 3" xfId="26296" xr:uid="{00000000-0005-0000-0000-00007A5A0000}"/>
    <cellStyle name="Normal 32 5 3" xfId="12371" xr:uid="{00000000-0005-0000-0000-00007B5A0000}"/>
    <cellStyle name="Normal 32 5 4" xfId="21697" xr:uid="{00000000-0005-0000-0000-00007C5A0000}"/>
    <cellStyle name="Normal 32 6" xfId="4618" xr:uid="{00000000-0005-0000-0000-00007D5A0000}"/>
    <cellStyle name="Normal 32 6 2" xfId="13942" xr:uid="{00000000-0005-0000-0000-00007E5A0000}"/>
    <cellStyle name="Normal 32 6 3" xfId="23265" xr:uid="{00000000-0005-0000-0000-00007F5A0000}"/>
    <cellStyle name="Normal 32 7" xfId="10752" xr:uid="{00000000-0005-0000-0000-0000805A0000}"/>
    <cellStyle name="Normal 32 8" xfId="20076" xr:uid="{00000000-0005-0000-0000-0000815A0000}"/>
    <cellStyle name="Normal 32 9" xfId="28758" xr:uid="{00000000-0005-0000-0000-0000825A0000}"/>
    <cellStyle name="Normal 33" xfId="1343" xr:uid="{00000000-0005-0000-0000-0000835A0000}"/>
    <cellStyle name="Normal 33 2" xfId="2484" xr:uid="{00000000-0005-0000-0000-0000845A0000}"/>
    <cellStyle name="Normal 33 2 2" xfId="2485" xr:uid="{00000000-0005-0000-0000-0000855A0000}"/>
    <cellStyle name="Normal 33 2 2 2" xfId="2486" xr:uid="{00000000-0005-0000-0000-0000865A0000}"/>
    <cellStyle name="Normal 33 2 2 2 2" xfId="4181" xr:uid="{00000000-0005-0000-0000-0000875A0000}"/>
    <cellStyle name="Normal 33 2 2 2 2 2" xfId="8858" xr:uid="{00000000-0005-0000-0000-0000885A0000}"/>
    <cellStyle name="Normal 33 2 2 2 2 2 2" xfId="18182" xr:uid="{00000000-0005-0000-0000-0000895A0000}"/>
    <cellStyle name="Normal 33 2 2 2 2 2 3" xfId="27505" xr:uid="{00000000-0005-0000-0000-00008A5A0000}"/>
    <cellStyle name="Normal 33 2 2 2 2 3" xfId="13515" xr:uid="{00000000-0005-0000-0000-00008B5A0000}"/>
    <cellStyle name="Normal 33 2 2 2 2 4" xfId="22839" xr:uid="{00000000-0005-0000-0000-00008C5A0000}"/>
    <cellStyle name="Normal 33 2 2 2 3" xfId="5913" xr:uid="{00000000-0005-0000-0000-00008D5A0000}"/>
    <cellStyle name="Normal 33 2 2 2 3 2" xfId="15237" xr:uid="{00000000-0005-0000-0000-00008E5A0000}"/>
    <cellStyle name="Normal 33 2 2 2 3 3" xfId="24560" xr:uid="{00000000-0005-0000-0000-00008F5A0000}"/>
    <cellStyle name="Normal 33 2 2 2 4" xfId="11960" xr:uid="{00000000-0005-0000-0000-0000905A0000}"/>
    <cellStyle name="Normal 33 2 2 2 5" xfId="21286" xr:uid="{00000000-0005-0000-0000-0000915A0000}"/>
    <cellStyle name="Normal 33 2 2 3" xfId="4180" xr:uid="{00000000-0005-0000-0000-0000925A0000}"/>
    <cellStyle name="Normal 33 2 2 3 2" xfId="8857" xr:uid="{00000000-0005-0000-0000-0000935A0000}"/>
    <cellStyle name="Normal 33 2 2 3 2 2" xfId="18181" xr:uid="{00000000-0005-0000-0000-0000945A0000}"/>
    <cellStyle name="Normal 33 2 2 3 2 3" xfId="27504" xr:uid="{00000000-0005-0000-0000-0000955A0000}"/>
    <cellStyle name="Normal 33 2 2 3 3" xfId="13514" xr:uid="{00000000-0005-0000-0000-0000965A0000}"/>
    <cellStyle name="Normal 33 2 2 3 4" xfId="22838" xr:uid="{00000000-0005-0000-0000-0000975A0000}"/>
    <cellStyle name="Normal 33 2 2 4" xfId="5912" xr:uid="{00000000-0005-0000-0000-0000985A0000}"/>
    <cellStyle name="Normal 33 2 2 4 2" xfId="15236" xr:uid="{00000000-0005-0000-0000-0000995A0000}"/>
    <cellStyle name="Normal 33 2 2 4 3" xfId="24559" xr:uid="{00000000-0005-0000-0000-00009A5A0000}"/>
    <cellStyle name="Normal 33 2 2 5" xfId="11959" xr:uid="{00000000-0005-0000-0000-00009B5A0000}"/>
    <cellStyle name="Normal 33 2 2 6" xfId="21285" xr:uid="{00000000-0005-0000-0000-00009C5A0000}"/>
    <cellStyle name="Normal 33 2 3" xfId="2487" xr:uid="{00000000-0005-0000-0000-00009D5A0000}"/>
    <cellStyle name="Normal 33 2 3 2" xfId="4182" xr:uid="{00000000-0005-0000-0000-00009E5A0000}"/>
    <cellStyle name="Normal 33 2 3 2 2" xfId="8859" xr:uid="{00000000-0005-0000-0000-00009F5A0000}"/>
    <cellStyle name="Normal 33 2 3 2 2 2" xfId="18183" xr:uid="{00000000-0005-0000-0000-0000A05A0000}"/>
    <cellStyle name="Normal 33 2 3 2 2 3" xfId="27506" xr:uid="{00000000-0005-0000-0000-0000A15A0000}"/>
    <cellStyle name="Normal 33 2 3 2 3" xfId="13516" xr:uid="{00000000-0005-0000-0000-0000A25A0000}"/>
    <cellStyle name="Normal 33 2 3 2 4" xfId="22840" xr:uid="{00000000-0005-0000-0000-0000A35A0000}"/>
    <cellStyle name="Normal 33 2 3 3" xfId="5914" xr:uid="{00000000-0005-0000-0000-0000A45A0000}"/>
    <cellStyle name="Normal 33 2 3 3 2" xfId="15238" xr:uid="{00000000-0005-0000-0000-0000A55A0000}"/>
    <cellStyle name="Normal 33 2 3 3 3" xfId="24561" xr:uid="{00000000-0005-0000-0000-0000A65A0000}"/>
    <cellStyle name="Normal 33 2 3 4" xfId="11961" xr:uid="{00000000-0005-0000-0000-0000A75A0000}"/>
    <cellStyle name="Normal 33 2 3 5" xfId="21287" xr:uid="{00000000-0005-0000-0000-0000A85A0000}"/>
    <cellStyle name="Normal 33 2 4" xfId="4179" xr:uid="{00000000-0005-0000-0000-0000A95A0000}"/>
    <cellStyle name="Normal 33 2 4 2" xfId="8856" xr:uid="{00000000-0005-0000-0000-0000AA5A0000}"/>
    <cellStyle name="Normal 33 2 4 2 2" xfId="18180" xr:uid="{00000000-0005-0000-0000-0000AB5A0000}"/>
    <cellStyle name="Normal 33 2 4 2 3" xfId="27503" xr:uid="{00000000-0005-0000-0000-0000AC5A0000}"/>
    <cellStyle name="Normal 33 2 4 3" xfId="13513" xr:uid="{00000000-0005-0000-0000-0000AD5A0000}"/>
    <cellStyle name="Normal 33 2 4 4" xfId="22837" xr:uid="{00000000-0005-0000-0000-0000AE5A0000}"/>
    <cellStyle name="Normal 33 2 5" xfId="5911" xr:uid="{00000000-0005-0000-0000-0000AF5A0000}"/>
    <cellStyle name="Normal 33 2 5 2" xfId="15235" xr:uid="{00000000-0005-0000-0000-0000B05A0000}"/>
    <cellStyle name="Normal 33 2 5 3" xfId="24558" xr:uid="{00000000-0005-0000-0000-0000B15A0000}"/>
    <cellStyle name="Normal 33 2 6" xfId="11958" xr:uid="{00000000-0005-0000-0000-0000B25A0000}"/>
    <cellStyle name="Normal 33 2 7" xfId="21284" xr:uid="{00000000-0005-0000-0000-0000B35A0000}"/>
    <cellStyle name="Normal 33 2 8" xfId="28898" xr:uid="{00000000-0005-0000-0000-0000B45A0000}"/>
    <cellStyle name="Normal 33 3" xfId="2488" xr:uid="{00000000-0005-0000-0000-0000B55A0000}"/>
    <cellStyle name="Normal 33 3 2" xfId="2489" xr:uid="{00000000-0005-0000-0000-0000B65A0000}"/>
    <cellStyle name="Normal 33 3 2 2" xfId="2490" xr:uid="{00000000-0005-0000-0000-0000B75A0000}"/>
    <cellStyle name="Normal 33 3 2 2 2" xfId="4185" xr:uid="{00000000-0005-0000-0000-0000B85A0000}"/>
    <cellStyle name="Normal 33 3 2 2 2 2" xfId="8862" xr:uid="{00000000-0005-0000-0000-0000B95A0000}"/>
    <cellStyle name="Normal 33 3 2 2 2 2 2" xfId="18186" xr:uid="{00000000-0005-0000-0000-0000BA5A0000}"/>
    <cellStyle name="Normal 33 3 2 2 2 2 3" xfId="27509" xr:uid="{00000000-0005-0000-0000-0000BB5A0000}"/>
    <cellStyle name="Normal 33 3 2 2 2 3" xfId="13519" xr:uid="{00000000-0005-0000-0000-0000BC5A0000}"/>
    <cellStyle name="Normal 33 3 2 2 2 4" xfId="22843" xr:uid="{00000000-0005-0000-0000-0000BD5A0000}"/>
    <cellStyle name="Normal 33 3 2 2 3" xfId="5917" xr:uid="{00000000-0005-0000-0000-0000BE5A0000}"/>
    <cellStyle name="Normal 33 3 2 2 3 2" xfId="15241" xr:uid="{00000000-0005-0000-0000-0000BF5A0000}"/>
    <cellStyle name="Normal 33 3 2 2 3 3" xfId="24564" xr:uid="{00000000-0005-0000-0000-0000C05A0000}"/>
    <cellStyle name="Normal 33 3 2 2 4" xfId="11964" xr:uid="{00000000-0005-0000-0000-0000C15A0000}"/>
    <cellStyle name="Normal 33 3 2 2 5" xfId="21290" xr:uid="{00000000-0005-0000-0000-0000C25A0000}"/>
    <cellStyle name="Normal 33 3 2 3" xfId="4184" xr:uid="{00000000-0005-0000-0000-0000C35A0000}"/>
    <cellStyle name="Normal 33 3 2 3 2" xfId="8861" xr:uid="{00000000-0005-0000-0000-0000C45A0000}"/>
    <cellStyle name="Normal 33 3 2 3 2 2" xfId="18185" xr:uid="{00000000-0005-0000-0000-0000C55A0000}"/>
    <cellStyle name="Normal 33 3 2 3 2 3" xfId="27508" xr:uid="{00000000-0005-0000-0000-0000C65A0000}"/>
    <cellStyle name="Normal 33 3 2 3 3" xfId="13518" xr:uid="{00000000-0005-0000-0000-0000C75A0000}"/>
    <cellStyle name="Normal 33 3 2 3 4" xfId="22842" xr:uid="{00000000-0005-0000-0000-0000C85A0000}"/>
    <cellStyle name="Normal 33 3 2 4" xfId="5916" xr:uid="{00000000-0005-0000-0000-0000C95A0000}"/>
    <cellStyle name="Normal 33 3 2 4 2" xfId="15240" xr:uid="{00000000-0005-0000-0000-0000CA5A0000}"/>
    <cellStyle name="Normal 33 3 2 4 3" xfId="24563" xr:uid="{00000000-0005-0000-0000-0000CB5A0000}"/>
    <cellStyle name="Normal 33 3 2 5" xfId="11963" xr:uid="{00000000-0005-0000-0000-0000CC5A0000}"/>
    <cellStyle name="Normal 33 3 2 6" xfId="21289" xr:uid="{00000000-0005-0000-0000-0000CD5A0000}"/>
    <cellStyle name="Normal 33 3 3" xfId="2491" xr:uid="{00000000-0005-0000-0000-0000CE5A0000}"/>
    <cellStyle name="Normal 33 3 3 2" xfId="4186" xr:uid="{00000000-0005-0000-0000-0000CF5A0000}"/>
    <cellStyle name="Normal 33 3 3 2 2" xfId="8863" xr:uid="{00000000-0005-0000-0000-0000D05A0000}"/>
    <cellStyle name="Normal 33 3 3 2 2 2" xfId="18187" xr:uid="{00000000-0005-0000-0000-0000D15A0000}"/>
    <cellStyle name="Normal 33 3 3 2 2 3" xfId="27510" xr:uid="{00000000-0005-0000-0000-0000D25A0000}"/>
    <cellStyle name="Normal 33 3 3 2 3" xfId="13520" xr:uid="{00000000-0005-0000-0000-0000D35A0000}"/>
    <cellStyle name="Normal 33 3 3 2 4" xfId="22844" xr:uid="{00000000-0005-0000-0000-0000D45A0000}"/>
    <cellStyle name="Normal 33 3 3 3" xfId="5918" xr:uid="{00000000-0005-0000-0000-0000D55A0000}"/>
    <cellStyle name="Normal 33 3 3 3 2" xfId="15242" xr:uid="{00000000-0005-0000-0000-0000D65A0000}"/>
    <cellStyle name="Normal 33 3 3 3 3" xfId="24565" xr:uid="{00000000-0005-0000-0000-0000D75A0000}"/>
    <cellStyle name="Normal 33 3 3 4" xfId="11965" xr:uid="{00000000-0005-0000-0000-0000D85A0000}"/>
    <cellStyle name="Normal 33 3 3 5" xfId="21291" xr:uid="{00000000-0005-0000-0000-0000D95A0000}"/>
    <cellStyle name="Normal 33 3 4" xfId="4183" xr:uid="{00000000-0005-0000-0000-0000DA5A0000}"/>
    <cellStyle name="Normal 33 3 4 2" xfId="8860" xr:uid="{00000000-0005-0000-0000-0000DB5A0000}"/>
    <cellStyle name="Normal 33 3 4 2 2" xfId="18184" xr:uid="{00000000-0005-0000-0000-0000DC5A0000}"/>
    <cellStyle name="Normal 33 3 4 2 3" xfId="27507" xr:uid="{00000000-0005-0000-0000-0000DD5A0000}"/>
    <cellStyle name="Normal 33 3 4 3" xfId="13517" xr:uid="{00000000-0005-0000-0000-0000DE5A0000}"/>
    <cellStyle name="Normal 33 3 4 4" xfId="22841" xr:uid="{00000000-0005-0000-0000-0000DF5A0000}"/>
    <cellStyle name="Normal 33 3 5" xfId="5915" xr:uid="{00000000-0005-0000-0000-0000E05A0000}"/>
    <cellStyle name="Normal 33 3 5 2" xfId="15239" xr:uid="{00000000-0005-0000-0000-0000E15A0000}"/>
    <cellStyle name="Normal 33 3 5 3" xfId="24562" xr:uid="{00000000-0005-0000-0000-0000E25A0000}"/>
    <cellStyle name="Normal 33 3 6" xfId="11962" xr:uid="{00000000-0005-0000-0000-0000E35A0000}"/>
    <cellStyle name="Normal 33 3 7" xfId="21288" xr:uid="{00000000-0005-0000-0000-0000E45A0000}"/>
    <cellStyle name="Normal 33 3 8" xfId="28812" xr:uid="{00000000-0005-0000-0000-0000E55A0000}"/>
    <cellStyle name="Normal 33 4" xfId="2492" xr:uid="{00000000-0005-0000-0000-0000E65A0000}"/>
    <cellStyle name="Normal 33 4 2" xfId="2493" xr:uid="{00000000-0005-0000-0000-0000E75A0000}"/>
    <cellStyle name="Normal 33 4 2 2" xfId="4188" xr:uid="{00000000-0005-0000-0000-0000E85A0000}"/>
    <cellStyle name="Normal 33 4 2 2 2" xfId="8865" xr:uid="{00000000-0005-0000-0000-0000E95A0000}"/>
    <cellStyle name="Normal 33 4 2 2 2 2" xfId="18189" xr:uid="{00000000-0005-0000-0000-0000EA5A0000}"/>
    <cellStyle name="Normal 33 4 2 2 2 3" xfId="27512" xr:uid="{00000000-0005-0000-0000-0000EB5A0000}"/>
    <cellStyle name="Normal 33 4 2 2 3" xfId="13522" xr:uid="{00000000-0005-0000-0000-0000EC5A0000}"/>
    <cellStyle name="Normal 33 4 2 2 4" xfId="22846" xr:uid="{00000000-0005-0000-0000-0000ED5A0000}"/>
    <cellStyle name="Normal 33 4 2 3" xfId="5920" xr:uid="{00000000-0005-0000-0000-0000EE5A0000}"/>
    <cellStyle name="Normal 33 4 2 3 2" xfId="15244" xr:uid="{00000000-0005-0000-0000-0000EF5A0000}"/>
    <cellStyle name="Normal 33 4 2 3 3" xfId="24567" xr:uid="{00000000-0005-0000-0000-0000F05A0000}"/>
    <cellStyle name="Normal 33 4 2 4" xfId="11967" xr:uid="{00000000-0005-0000-0000-0000F15A0000}"/>
    <cellStyle name="Normal 33 4 2 5" xfId="21293" xr:uid="{00000000-0005-0000-0000-0000F25A0000}"/>
    <cellStyle name="Normal 33 4 3" xfId="4187" xr:uid="{00000000-0005-0000-0000-0000F35A0000}"/>
    <cellStyle name="Normal 33 4 3 2" xfId="8864" xr:uid="{00000000-0005-0000-0000-0000F45A0000}"/>
    <cellStyle name="Normal 33 4 3 2 2" xfId="18188" xr:uid="{00000000-0005-0000-0000-0000F55A0000}"/>
    <cellStyle name="Normal 33 4 3 2 3" xfId="27511" xr:uid="{00000000-0005-0000-0000-0000F65A0000}"/>
    <cellStyle name="Normal 33 4 3 3" xfId="13521" xr:uid="{00000000-0005-0000-0000-0000F75A0000}"/>
    <cellStyle name="Normal 33 4 3 4" xfId="22845" xr:uid="{00000000-0005-0000-0000-0000F85A0000}"/>
    <cellStyle name="Normal 33 4 4" xfId="5919" xr:uid="{00000000-0005-0000-0000-0000F95A0000}"/>
    <cellStyle name="Normal 33 4 4 2" xfId="15243" xr:uid="{00000000-0005-0000-0000-0000FA5A0000}"/>
    <cellStyle name="Normal 33 4 4 3" xfId="24566" xr:uid="{00000000-0005-0000-0000-0000FB5A0000}"/>
    <cellStyle name="Normal 33 4 5" xfId="11966" xr:uid="{00000000-0005-0000-0000-0000FC5A0000}"/>
    <cellStyle name="Normal 33 4 6" xfId="21292" xr:uid="{00000000-0005-0000-0000-0000FD5A0000}"/>
    <cellStyle name="Normal 33 5" xfId="2494" xr:uid="{00000000-0005-0000-0000-0000FE5A0000}"/>
    <cellStyle name="Normal 33 5 2" xfId="4189" xr:uid="{00000000-0005-0000-0000-0000FF5A0000}"/>
    <cellStyle name="Normal 33 5 2 2" xfId="8866" xr:uid="{00000000-0005-0000-0000-0000005B0000}"/>
    <cellStyle name="Normal 33 5 2 2 2" xfId="18190" xr:uid="{00000000-0005-0000-0000-0000015B0000}"/>
    <cellStyle name="Normal 33 5 2 2 3" xfId="27513" xr:uid="{00000000-0005-0000-0000-0000025B0000}"/>
    <cellStyle name="Normal 33 5 2 3" xfId="13523" xr:uid="{00000000-0005-0000-0000-0000035B0000}"/>
    <cellStyle name="Normal 33 5 2 4" xfId="22847" xr:uid="{00000000-0005-0000-0000-0000045B0000}"/>
    <cellStyle name="Normal 33 5 3" xfId="5921" xr:uid="{00000000-0005-0000-0000-0000055B0000}"/>
    <cellStyle name="Normal 33 5 3 2" xfId="15245" xr:uid="{00000000-0005-0000-0000-0000065B0000}"/>
    <cellStyle name="Normal 33 5 3 3" xfId="24568" xr:uid="{00000000-0005-0000-0000-0000075B0000}"/>
    <cellStyle name="Normal 33 5 4" xfId="11968" xr:uid="{00000000-0005-0000-0000-0000085B0000}"/>
    <cellStyle name="Normal 33 5 5" xfId="21294" xr:uid="{00000000-0005-0000-0000-0000095B0000}"/>
    <cellStyle name="Normal 33 6" xfId="2483" xr:uid="{00000000-0005-0000-0000-00000A5B0000}"/>
    <cellStyle name="Normal 33 6 2" xfId="4178" xr:uid="{00000000-0005-0000-0000-00000B5B0000}"/>
    <cellStyle name="Normal 33 6 2 2" xfId="8855" xr:uid="{00000000-0005-0000-0000-00000C5B0000}"/>
    <cellStyle name="Normal 33 6 2 2 2" xfId="18179" xr:uid="{00000000-0005-0000-0000-00000D5B0000}"/>
    <cellStyle name="Normal 33 6 2 2 3" xfId="27502" xr:uid="{00000000-0005-0000-0000-00000E5B0000}"/>
    <cellStyle name="Normal 33 6 2 3" xfId="13512" xr:uid="{00000000-0005-0000-0000-00000F5B0000}"/>
    <cellStyle name="Normal 33 6 2 4" xfId="22836" xr:uid="{00000000-0005-0000-0000-0000105B0000}"/>
    <cellStyle name="Normal 33 6 3" xfId="5910" xr:uid="{00000000-0005-0000-0000-0000115B0000}"/>
    <cellStyle name="Normal 33 6 3 2" xfId="15234" xr:uid="{00000000-0005-0000-0000-0000125B0000}"/>
    <cellStyle name="Normal 33 6 3 3" xfId="24557" xr:uid="{00000000-0005-0000-0000-0000135B0000}"/>
    <cellStyle name="Normal 33 6 4" xfId="11957" xr:uid="{00000000-0005-0000-0000-0000145B0000}"/>
    <cellStyle name="Normal 33 6 5" xfId="21283" xr:uid="{00000000-0005-0000-0000-0000155B0000}"/>
    <cellStyle name="Normal 33 7" xfId="28759" xr:uid="{00000000-0005-0000-0000-0000165B0000}"/>
    <cellStyle name="Normal 34" xfId="2495" xr:uid="{00000000-0005-0000-0000-0000175B0000}"/>
    <cellStyle name="Normal 34 2" xfId="2496" xr:uid="{00000000-0005-0000-0000-0000185B0000}"/>
    <cellStyle name="Normal 34 2 2" xfId="2497" xr:uid="{00000000-0005-0000-0000-0000195B0000}"/>
    <cellStyle name="Normal 34 2 2 2" xfId="4192" xr:uid="{00000000-0005-0000-0000-00001A5B0000}"/>
    <cellStyle name="Normal 34 2 2 2 2" xfId="8869" xr:uid="{00000000-0005-0000-0000-00001B5B0000}"/>
    <cellStyle name="Normal 34 2 2 2 2 2" xfId="18193" xr:uid="{00000000-0005-0000-0000-00001C5B0000}"/>
    <cellStyle name="Normal 34 2 2 2 2 3" xfId="27516" xr:uid="{00000000-0005-0000-0000-00001D5B0000}"/>
    <cellStyle name="Normal 34 2 2 2 3" xfId="13526" xr:uid="{00000000-0005-0000-0000-00001E5B0000}"/>
    <cellStyle name="Normal 34 2 2 2 4" xfId="22850" xr:uid="{00000000-0005-0000-0000-00001F5B0000}"/>
    <cellStyle name="Normal 34 2 2 3" xfId="5924" xr:uid="{00000000-0005-0000-0000-0000205B0000}"/>
    <cellStyle name="Normal 34 2 2 3 2" xfId="15248" xr:uid="{00000000-0005-0000-0000-0000215B0000}"/>
    <cellStyle name="Normal 34 2 2 3 3" xfId="24571" xr:uid="{00000000-0005-0000-0000-0000225B0000}"/>
    <cellStyle name="Normal 34 2 2 4" xfId="11971" xr:uid="{00000000-0005-0000-0000-0000235B0000}"/>
    <cellStyle name="Normal 34 2 2 5" xfId="21297" xr:uid="{00000000-0005-0000-0000-0000245B0000}"/>
    <cellStyle name="Normal 34 2 3" xfId="4191" xr:uid="{00000000-0005-0000-0000-0000255B0000}"/>
    <cellStyle name="Normal 34 2 3 2" xfId="8868" xr:uid="{00000000-0005-0000-0000-0000265B0000}"/>
    <cellStyle name="Normal 34 2 3 2 2" xfId="18192" xr:uid="{00000000-0005-0000-0000-0000275B0000}"/>
    <cellStyle name="Normal 34 2 3 2 3" xfId="27515" xr:uid="{00000000-0005-0000-0000-0000285B0000}"/>
    <cellStyle name="Normal 34 2 3 3" xfId="13525" xr:uid="{00000000-0005-0000-0000-0000295B0000}"/>
    <cellStyle name="Normal 34 2 3 4" xfId="22849" xr:uid="{00000000-0005-0000-0000-00002A5B0000}"/>
    <cellStyle name="Normal 34 2 4" xfId="5923" xr:uid="{00000000-0005-0000-0000-00002B5B0000}"/>
    <cellStyle name="Normal 34 2 4 2" xfId="15247" xr:uid="{00000000-0005-0000-0000-00002C5B0000}"/>
    <cellStyle name="Normal 34 2 4 3" xfId="24570" xr:uid="{00000000-0005-0000-0000-00002D5B0000}"/>
    <cellStyle name="Normal 34 2 5" xfId="11970" xr:uid="{00000000-0005-0000-0000-00002E5B0000}"/>
    <cellStyle name="Normal 34 2 6" xfId="21296" xr:uid="{00000000-0005-0000-0000-00002F5B0000}"/>
    <cellStyle name="Normal 34 2 7" xfId="28899" xr:uid="{00000000-0005-0000-0000-0000305B0000}"/>
    <cellStyle name="Normal 34 3" xfId="2498" xr:uid="{00000000-0005-0000-0000-0000315B0000}"/>
    <cellStyle name="Normal 34 3 2" xfId="4193" xr:uid="{00000000-0005-0000-0000-0000325B0000}"/>
    <cellStyle name="Normal 34 3 2 2" xfId="8870" xr:uid="{00000000-0005-0000-0000-0000335B0000}"/>
    <cellStyle name="Normal 34 3 2 2 2" xfId="18194" xr:uid="{00000000-0005-0000-0000-0000345B0000}"/>
    <cellStyle name="Normal 34 3 2 2 3" xfId="27517" xr:uid="{00000000-0005-0000-0000-0000355B0000}"/>
    <cellStyle name="Normal 34 3 2 3" xfId="13527" xr:uid="{00000000-0005-0000-0000-0000365B0000}"/>
    <cellStyle name="Normal 34 3 2 4" xfId="22851" xr:uid="{00000000-0005-0000-0000-0000375B0000}"/>
    <cellStyle name="Normal 34 3 3" xfId="5925" xr:uid="{00000000-0005-0000-0000-0000385B0000}"/>
    <cellStyle name="Normal 34 3 3 2" xfId="15249" xr:uid="{00000000-0005-0000-0000-0000395B0000}"/>
    <cellStyle name="Normal 34 3 3 3" xfId="24572" xr:uid="{00000000-0005-0000-0000-00003A5B0000}"/>
    <cellStyle name="Normal 34 3 4" xfId="11972" xr:uid="{00000000-0005-0000-0000-00003B5B0000}"/>
    <cellStyle name="Normal 34 3 5" xfId="21298" xr:uid="{00000000-0005-0000-0000-00003C5B0000}"/>
    <cellStyle name="Normal 34 3 6" xfId="28813" xr:uid="{00000000-0005-0000-0000-00003D5B0000}"/>
    <cellStyle name="Normal 34 4" xfId="4190" xr:uid="{00000000-0005-0000-0000-00003E5B0000}"/>
    <cellStyle name="Normal 34 4 2" xfId="8867" xr:uid="{00000000-0005-0000-0000-00003F5B0000}"/>
    <cellStyle name="Normal 34 4 2 2" xfId="18191" xr:uid="{00000000-0005-0000-0000-0000405B0000}"/>
    <cellStyle name="Normal 34 4 2 3" xfId="27514" xr:uid="{00000000-0005-0000-0000-0000415B0000}"/>
    <cellStyle name="Normal 34 4 3" xfId="13524" xr:uid="{00000000-0005-0000-0000-0000425B0000}"/>
    <cellStyle name="Normal 34 4 4" xfId="22848" xr:uid="{00000000-0005-0000-0000-0000435B0000}"/>
    <cellStyle name="Normal 34 5" xfId="5922" xr:uid="{00000000-0005-0000-0000-0000445B0000}"/>
    <cellStyle name="Normal 34 5 2" xfId="15246" xr:uid="{00000000-0005-0000-0000-0000455B0000}"/>
    <cellStyle name="Normal 34 5 3" xfId="24569" xr:uid="{00000000-0005-0000-0000-0000465B0000}"/>
    <cellStyle name="Normal 34 6" xfId="11969" xr:uid="{00000000-0005-0000-0000-0000475B0000}"/>
    <cellStyle name="Normal 34 7" xfId="21295" xr:uid="{00000000-0005-0000-0000-0000485B0000}"/>
    <cellStyle name="Normal 34 8" xfId="28760" xr:uid="{00000000-0005-0000-0000-0000495B0000}"/>
    <cellStyle name="Normal 35" xfId="2499" xr:uid="{00000000-0005-0000-0000-00004A5B0000}"/>
    <cellStyle name="Normal 35 2" xfId="2500" xr:uid="{00000000-0005-0000-0000-00004B5B0000}"/>
    <cellStyle name="Normal 35 2 2" xfId="2501" xr:uid="{00000000-0005-0000-0000-00004C5B0000}"/>
    <cellStyle name="Normal 35 2 2 2" xfId="2502" xr:uid="{00000000-0005-0000-0000-00004D5B0000}"/>
    <cellStyle name="Normal 35 2 2 2 2" xfId="4197" xr:uid="{00000000-0005-0000-0000-00004E5B0000}"/>
    <cellStyle name="Normal 35 2 2 2 2 2" xfId="8874" xr:uid="{00000000-0005-0000-0000-00004F5B0000}"/>
    <cellStyle name="Normal 35 2 2 2 2 2 2" xfId="18198" xr:uid="{00000000-0005-0000-0000-0000505B0000}"/>
    <cellStyle name="Normal 35 2 2 2 2 2 3" xfId="27521" xr:uid="{00000000-0005-0000-0000-0000515B0000}"/>
    <cellStyle name="Normal 35 2 2 2 2 3" xfId="13531" xr:uid="{00000000-0005-0000-0000-0000525B0000}"/>
    <cellStyle name="Normal 35 2 2 2 2 4" xfId="22855" xr:uid="{00000000-0005-0000-0000-0000535B0000}"/>
    <cellStyle name="Normal 35 2 2 2 3" xfId="5929" xr:uid="{00000000-0005-0000-0000-0000545B0000}"/>
    <cellStyle name="Normal 35 2 2 2 3 2" xfId="15253" xr:uid="{00000000-0005-0000-0000-0000555B0000}"/>
    <cellStyle name="Normal 35 2 2 2 3 3" xfId="24576" xr:uid="{00000000-0005-0000-0000-0000565B0000}"/>
    <cellStyle name="Normal 35 2 2 2 4" xfId="11976" xr:uid="{00000000-0005-0000-0000-0000575B0000}"/>
    <cellStyle name="Normal 35 2 2 2 5" xfId="21302" xr:uid="{00000000-0005-0000-0000-0000585B0000}"/>
    <cellStyle name="Normal 35 2 2 3" xfId="4196" xr:uid="{00000000-0005-0000-0000-0000595B0000}"/>
    <cellStyle name="Normal 35 2 2 3 2" xfId="8873" xr:uid="{00000000-0005-0000-0000-00005A5B0000}"/>
    <cellStyle name="Normal 35 2 2 3 2 2" xfId="18197" xr:uid="{00000000-0005-0000-0000-00005B5B0000}"/>
    <cellStyle name="Normal 35 2 2 3 2 3" xfId="27520" xr:uid="{00000000-0005-0000-0000-00005C5B0000}"/>
    <cellStyle name="Normal 35 2 2 3 3" xfId="13530" xr:uid="{00000000-0005-0000-0000-00005D5B0000}"/>
    <cellStyle name="Normal 35 2 2 3 4" xfId="22854" xr:uid="{00000000-0005-0000-0000-00005E5B0000}"/>
    <cellStyle name="Normal 35 2 2 4" xfId="5928" xr:uid="{00000000-0005-0000-0000-00005F5B0000}"/>
    <cellStyle name="Normal 35 2 2 4 2" xfId="15252" xr:uid="{00000000-0005-0000-0000-0000605B0000}"/>
    <cellStyle name="Normal 35 2 2 4 3" xfId="24575" xr:uid="{00000000-0005-0000-0000-0000615B0000}"/>
    <cellStyle name="Normal 35 2 2 5" xfId="11975" xr:uid="{00000000-0005-0000-0000-0000625B0000}"/>
    <cellStyle name="Normal 35 2 2 6" xfId="21301" xr:uid="{00000000-0005-0000-0000-0000635B0000}"/>
    <cellStyle name="Normal 35 2 3" xfId="2503" xr:uid="{00000000-0005-0000-0000-0000645B0000}"/>
    <cellStyle name="Normal 35 2 3 2" xfId="4198" xr:uid="{00000000-0005-0000-0000-0000655B0000}"/>
    <cellStyle name="Normal 35 2 3 2 2" xfId="8875" xr:uid="{00000000-0005-0000-0000-0000665B0000}"/>
    <cellStyle name="Normal 35 2 3 2 2 2" xfId="18199" xr:uid="{00000000-0005-0000-0000-0000675B0000}"/>
    <cellStyle name="Normal 35 2 3 2 2 3" xfId="27522" xr:uid="{00000000-0005-0000-0000-0000685B0000}"/>
    <cellStyle name="Normal 35 2 3 2 3" xfId="13532" xr:uid="{00000000-0005-0000-0000-0000695B0000}"/>
    <cellStyle name="Normal 35 2 3 2 4" xfId="22856" xr:uid="{00000000-0005-0000-0000-00006A5B0000}"/>
    <cellStyle name="Normal 35 2 3 3" xfId="5930" xr:uid="{00000000-0005-0000-0000-00006B5B0000}"/>
    <cellStyle name="Normal 35 2 3 3 2" xfId="15254" xr:uid="{00000000-0005-0000-0000-00006C5B0000}"/>
    <cellStyle name="Normal 35 2 3 3 3" xfId="24577" xr:uid="{00000000-0005-0000-0000-00006D5B0000}"/>
    <cellStyle name="Normal 35 2 3 4" xfId="11977" xr:uid="{00000000-0005-0000-0000-00006E5B0000}"/>
    <cellStyle name="Normal 35 2 3 5" xfId="21303" xr:uid="{00000000-0005-0000-0000-00006F5B0000}"/>
    <cellStyle name="Normal 35 2 4" xfId="4195" xr:uid="{00000000-0005-0000-0000-0000705B0000}"/>
    <cellStyle name="Normal 35 2 4 2" xfId="8872" xr:uid="{00000000-0005-0000-0000-0000715B0000}"/>
    <cellStyle name="Normal 35 2 4 2 2" xfId="18196" xr:uid="{00000000-0005-0000-0000-0000725B0000}"/>
    <cellStyle name="Normal 35 2 4 2 3" xfId="27519" xr:uid="{00000000-0005-0000-0000-0000735B0000}"/>
    <cellStyle name="Normal 35 2 4 3" xfId="13529" xr:uid="{00000000-0005-0000-0000-0000745B0000}"/>
    <cellStyle name="Normal 35 2 4 4" xfId="22853" xr:uid="{00000000-0005-0000-0000-0000755B0000}"/>
    <cellStyle name="Normal 35 2 5" xfId="5927" xr:uid="{00000000-0005-0000-0000-0000765B0000}"/>
    <cellStyle name="Normal 35 2 5 2" xfId="15251" xr:uid="{00000000-0005-0000-0000-0000775B0000}"/>
    <cellStyle name="Normal 35 2 5 3" xfId="24574" xr:uid="{00000000-0005-0000-0000-0000785B0000}"/>
    <cellStyle name="Normal 35 2 6" xfId="11974" xr:uid="{00000000-0005-0000-0000-0000795B0000}"/>
    <cellStyle name="Normal 35 2 7" xfId="21300" xr:uid="{00000000-0005-0000-0000-00007A5B0000}"/>
    <cellStyle name="Normal 35 2 8" xfId="28900" xr:uid="{00000000-0005-0000-0000-00007B5B0000}"/>
    <cellStyle name="Normal 35 3" xfId="2504" xr:uid="{00000000-0005-0000-0000-00007C5B0000}"/>
    <cellStyle name="Normal 35 3 2" xfId="2505" xr:uid="{00000000-0005-0000-0000-00007D5B0000}"/>
    <cellStyle name="Normal 35 3 2 2" xfId="4200" xr:uid="{00000000-0005-0000-0000-00007E5B0000}"/>
    <cellStyle name="Normal 35 3 2 2 2" xfId="8877" xr:uid="{00000000-0005-0000-0000-00007F5B0000}"/>
    <cellStyle name="Normal 35 3 2 2 2 2" xfId="18201" xr:uid="{00000000-0005-0000-0000-0000805B0000}"/>
    <cellStyle name="Normal 35 3 2 2 2 3" xfId="27524" xr:uid="{00000000-0005-0000-0000-0000815B0000}"/>
    <cellStyle name="Normal 35 3 2 2 3" xfId="13534" xr:uid="{00000000-0005-0000-0000-0000825B0000}"/>
    <cellStyle name="Normal 35 3 2 2 4" xfId="22858" xr:uid="{00000000-0005-0000-0000-0000835B0000}"/>
    <cellStyle name="Normal 35 3 2 3" xfId="5932" xr:uid="{00000000-0005-0000-0000-0000845B0000}"/>
    <cellStyle name="Normal 35 3 2 3 2" xfId="15256" xr:uid="{00000000-0005-0000-0000-0000855B0000}"/>
    <cellStyle name="Normal 35 3 2 3 3" xfId="24579" xr:uid="{00000000-0005-0000-0000-0000865B0000}"/>
    <cellStyle name="Normal 35 3 2 4" xfId="11979" xr:uid="{00000000-0005-0000-0000-0000875B0000}"/>
    <cellStyle name="Normal 35 3 2 5" xfId="21305" xr:uid="{00000000-0005-0000-0000-0000885B0000}"/>
    <cellStyle name="Normal 35 3 3" xfId="4199" xr:uid="{00000000-0005-0000-0000-0000895B0000}"/>
    <cellStyle name="Normal 35 3 3 2" xfId="8876" xr:uid="{00000000-0005-0000-0000-00008A5B0000}"/>
    <cellStyle name="Normal 35 3 3 2 2" xfId="18200" xr:uid="{00000000-0005-0000-0000-00008B5B0000}"/>
    <cellStyle name="Normal 35 3 3 2 3" xfId="27523" xr:uid="{00000000-0005-0000-0000-00008C5B0000}"/>
    <cellStyle name="Normal 35 3 3 3" xfId="13533" xr:uid="{00000000-0005-0000-0000-00008D5B0000}"/>
    <cellStyle name="Normal 35 3 3 4" xfId="22857" xr:uid="{00000000-0005-0000-0000-00008E5B0000}"/>
    <cellStyle name="Normal 35 3 4" xfId="5931" xr:uid="{00000000-0005-0000-0000-00008F5B0000}"/>
    <cellStyle name="Normal 35 3 4 2" xfId="15255" xr:uid="{00000000-0005-0000-0000-0000905B0000}"/>
    <cellStyle name="Normal 35 3 4 3" xfId="24578" xr:uid="{00000000-0005-0000-0000-0000915B0000}"/>
    <cellStyle name="Normal 35 3 5" xfId="11978" xr:uid="{00000000-0005-0000-0000-0000925B0000}"/>
    <cellStyle name="Normal 35 3 6" xfId="21304" xr:uid="{00000000-0005-0000-0000-0000935B0000}"/>
    <cellStyle name="Normal 35 3 7" xfId="28814" xr:uid="{00000000-0005-0000-0000-0000945B0000}"/>
    <cellStyle name="Normal 35 4" xfId="2506" xr:uid="{00000000-0005-0000-0000-0000955B0000}"/>
    <cellStyle name="Normal 35 4 2" xfId="4201" xr:uid="{00000000-0005-0000-0000-0000965B0000}"/>
    <cellStyle name="Normal 35 4 2 2" xfId="8878" xr:uid="{00000000-0005-0000-0000-0000975B0000}"/>
    <cellStyle name="Normal 35 4 2 2 2" xfId="18202" xr:uid="{00000000-0005-0000-0000-0000985B0000}"/>
    <cellStyle name="Normal 35 4 2 2 3" xfId="27525" xr:uid="{00000000-0005-0000-0000-0000995B0000}"/>
    <cellStyle name="Normal 35 4 2 3" xfId="13535" xr:uid="{00000000-0005-0000-0000-00009A5B0000}"/>
    <cellStyle name="Normal 35 4 2 4" xfId="22859" xr:uid="{00000000-0005-0000-0000-00009B5B0000}"/>
    <cellStyle name="Normal 35 4 3" xfId="5933" xr:uid="{00000000-0005-0000-0000-00009C5B0000}"/>
    <cellStyle name="Normal 35 4 3 2" xfId="15257" xr:uid="{00000000-0005-0000-0000-00009D5B0000}"/>
    <cellStyle name="Normal 35 4 3 3" xfId="24580" xr:uid="{00000000-0005-0000-0000-00009E5B0000}"/>
    <cellStyle name="Normal 35 4 4" xfId="11980" xr:uid="{00000000-0005-0000-0000-00009F5B0000}"/>
    <cellStyle name="Normal 35 4 5" xfId="21306" xr:uid="{00000000-0005-0000-0000-0000A05B0000}"/>
    <cellStyle name="Normal 35 5" xfId="4194" xr:uid="{00000000-0005-0000-0000-0000A15B0000}"/>
    <cellStyle name="Normal 35 5 2" xfId="8871" xr:uid="{00000000-0005-0000-0000-0000A25B0000}"/>
    <cellStyle name="Normal 35 5 2 2" xfId="18195" xr:uid="{00000000-0005-0000-0000-0000A35B0000}"/>
    <cellStyle name="Normal 35 5 2 3" xfId="27518" xr:uid="{00000000-0005-0000-0000-0000A45B0000}"/>
    <cellStyle name="Normal 35 5 3" xfId="13528" xr:uid="{00000000-0005-0000-0000-0000A55B0000}"/>
    <cellStyle name="Normal 35 5 4" xfId="22852" xr:uid="{00000000-0005-0000-0000-0000A65B0000}"/>
    <cellStyle name="Normal 35 6" xfId="5926" xr:uid="{00000000-0005-0000-0000-0000A75B0000}"/>
    <cellStyle name="Normal 35 6 2" xfId="15250" xr:uid="{00000000-0005-0000-0000-0000A85B0000}"/>
    <cellStyle name="Normal 35 6 3" xfId="24573" xr:uid="{00000000-0005-0000-0000-0000A95B0000}"/>
    <cellStyle name="Normal 35 7" xfId="11973" xr:uid="{00000000-0005-0000-0000-0000AA5B0000}"/>
    <cellStyle name="Normal 35 8" xfId="21299" xr:uid="{00000000-0005-0000-0000-0000AB5B0000}"/>
    <cellStyle name="Normal 35 9" xfId="28761" xr:uid="{00000000-0005-0000-0000-0000AC5B0000}"/>
    <cellStyle name="Normal 36" xfId="2507" xr:uid="{00000000-0005-0000-0000-0000AD5B0000}"/>
    <cellStyle name="Normal 36 2" xfId="2508" xr:uid="{00000000-0005-0000-0000-0000AE5B0000}"/>
    <cellStyle name="Normal 36 2 2" xfId="2509" xr:uid="{00000000-0005-0000-0000-0000AF5B0000}"/>
    <cellStyle name="Normal 36 2 2 2" xfId="4204" xr:uid="{00000000-0005-0000-0000-0000B05B0000}"/>
    <cellStyle name="Normal 36 2 2 2 2" xfId="8881" xr:uid="{00000000-0005-0000-0000-0000B15B0000}"/>
    <cellStyle name="Normal 36 2 2 2 2 2" xfId="18205" xr:uid="{00000000-0005-0000-0000-0000B25B0000}"/>
    <cellStyle name="Normal 36 2 2 2 2 3" xfId="27528" xr:uid="{00000000-0005-0000-0000-0000B35B0000}"/>
    <cellStyle name="Normal 36 2 2 2 3" xfId="13538" xr:uid="{00000000-0005-0000-0000-0000B45B0000}"/>
    <cellStyle name="Normal 36 2 2 2 4" xfId="22862" xr:uid="{00000000-0005-0000-0000-0000B55B0000}"/>
    <cellStyle name="Normal 36 2 2 3" xfId="5936" xr:uid="{00000000-0005-0000-0000-0000B65B0000}"/>
    <cellStyle name="Normal 36 2 2 3 2" xfId="15260" xr:uid="{00000000-0005-0000-0000-0000B75B0000}"/>
    <cellStyle name="Normal 36 2 2 3 3" xfId="24583" xr:uid="{00000000-0005-0000-0000-0000B85B0000}"/>
    <cellStyle name="Normal 36 2 2 4" xfId="11983" xr:uid="{00000000-0005-0000-0000-0000B95B0000}"/>
    <cellStyle name="Normal 36 2 2 5" xfId="21309" xr:uid="{00000000-0005-0000-0000-0000BA5B0000}"/>
    <cellStyle name="Normal 36 2 3" xfId="4203" xr:uid="{00000000-0005-0000-0000-0000BB5B0000}"/>
    <cellStyle name="Normal 36 2 3 2" xfId="8880" xr:uid="{00000000-0005-0000-0000-0000BC5B0000}"/>
    <cellStyle name="Normal 36 2 3 2 2" xfId="18204" xr:uid="{00000000-0005-0000-0000-0000BD5B0000}"/>
    <cellStyle name="Normal 36 2 3 2 3" xfId="27527" xr:uid="{00000000-0005-0000-0000-0000BE5B0000}"/>
    <cellStyle name="Normal 36 2 3 3" xfId="13537" xr:uid="{00000000-0005-0000-0000-0000BF5B0000}"/>
    <cellStyle name="Normal 36 2 3 4" xfId="22861" xr:uid="{00000000-0005-0000-0000-0000C05B0000}"/>
    <cellStyle name="Normal 36 2 4" xfId="5935" xr:uid="{00000000-0005-0000-0000-0000C15B0000}"/>
    <cellStyle name="Normal 36 2 4 2" xfId="15259" xr:uid="{00000000-0005-0000-0000-0000C25B0000}"/>
    <cellStyle name="Normal 36 2 4 3" xfId="24582" xr:uid="{00000000-0005-0000-0000-0000C35B0000}"/>
    <cellStyle name="Normal 36 2 5" xfId="11982" xr:uid="{00000000-0005-0000-0000-0000C45B0000}"/>
    <cellStyle name="Normal 36 2 6" xfId="21308" xr:uid="{00000000-0005-0000-0000-0000C55B0000}"/>
    <cellStyle name="Normal 36 2 7" xfId="28910" xr:uid="{00000000-0005-0000-0000-0000C65B0000}"/>
    <cellStyle name="Normal 36 3" xfId="2510" xr:uid="{00000000-0005-0000-0000-0000C75B0000}"/>
    <cellStyle name="Normal 36 3 2" xfId="2511" xr:uid="{00000000-0005-0000-0000-0000C85B0000}"/>
    <cellStyle name="Normal 36 3 2 2" xfId="4206" xr:uid="{00000000-0005-0000-0000-0000C95B0000}"/>
    <cellStyle name="Normal 36 3 2 2 2" xfId="8883" xr:uid="{00000000-0005-0000-0000-0000CA5B0000}"/>
    <cellStyle name="Normal 36 3 2 2 2 2" xfId="18207" xr:uid="{00000000-0005-0000-0000-0000CB5B0000}"/>
    <cellStyle name="Normal 36 3 2 2 2 3" xfId="27530" xr:uid="{00000000-0005-0000-0000-0000CC5B0000}"/>
    <cellStyle name="Normal 36 3 2 2 3" xfId="13540" xr:uid="{00000000-0005-0000-0000-0000CD5B0000}"/>
    <cellStyle name="Normal 36 3 2 2 4" xfId="22864" xr:uid="{00000000-0005-0000-0000-0000CE5B0000}"/>
    <cellStyle name="Normal 36 3 2 3" xfId="5938" xr:uid="{00000000-0005-0000-0000-0000CF5B0000}"/>
    <cellStyle name="Normal 36 3 2 3 2" xfId="15262" xr:uid="{00000000-0005-0000-0000-0000D05B0000}"/>
    <cellStyle name="Normal 36 3 2 3 3" xfId="24585" xr:uid="{00000000-0005-0000-0000-0000D15B0000}"/>
    <cellStyle name="Normal 36 3 2 4" xfId="11985" xr:uid="{00000000-0005-0000-0000-0000D25B0000}"/>
    <cellStyle name="Normal 36 3 2 5" xfId="21311" xr:uid="{00000000-0005-0000-0000-0000D35B0000}"/>
    <cellStyle name="Normal 36 3 3" xfId="4205" xr:uid="{00000000-0005-0000-0000-0000D45B0000}"/>
    <cellStyle name="Normal 36 3 3 2" xfId="8882" xr:uid="{00000000-0005-0000-0000-0000D55B0000}"/>
    <cellStyle name="Normal 36 3 3 2 2" xfId="18206" xr:uid="{00000000-0005-0000-0000-0000D65B0000}"/>
    <cellStyle name="Normal 36 3 3 2 3" xfId="27529" xr:uid="{00000000-0005-0000-0000-0000D75B0000}"/>
    <cellStyle name="Normal 36 3 3 3" xfId="13539" xr:uid="{00000000-0005-0000-0000-0000D85B0000}"/>
    <cellStyle name="Normal 36 3 3 4" xfId="22863" xr:uid="{00000000-0005-0000-0000-0000D95B0000}"/>
    <cellStyle name="Normal 36 3 4" xfId="5937" xr:uid="{00000000-0005-0000-0000-0000DA5B0000}"/>
    <cellStyle name="Normal 36 3 4 2" xfId="15261" xr:uid="{00000000-0005-0000-0000-0000DB5B0000}"/>
    <cellStyle name="Normal 36 3 4 3" xfId="24584" xr:uid="{00000000-0005-0000-0000-0000DC5B0000}"/>
    <cellStyle name="Normal 36 3 5" xfId="11984" xr:uid="{00000000-0005-0000-0000-0000DD5B0000}"/>
    <cellStyle name="Normal 36 3 6" xfId="21310" xr:uid="{00000000-0005-0000-0000-0000DE5B0000}"/>
    <cellStyle name="Normal 36 4" xfId="2512" xr:uid="{00000000-0005-0000-0000-0000DF5B0000}"/>
    <cellStyle name="Normal 36 4 2" xfId="4207" xr:uid="{00000000-0005-0000-0000-0000E05B0000}"/>
    <cellStyle name="Normal 36 4 2 2" xfId="8884" xr:uid="{00000000-0005-0000-0000-0000E15B0000}"/>
    <cellStyle name="Normal 36 4 2 2 2" xfId="18208" xr:uid="{00000000-0005-0000-0000-0000E25B0000}"/>
    <cellStyle name="Normal 36 4 2 2 3" xfId="27531" xr:uid="{00000000-0005-0000-0000-0000E35B0000}"/>
    <cellStyle name="Normal 36 4 2 3" xfId="13541" xr:uid="{00000000-0005-0000-0000-0000E45B0000}"/>
    <cellStyle name="Normal 36 4 2 4" xfId="22865" xr:uid="{00000000-0005-0000-0000-0000E55B0000}"/>
    <cellStyle name="Normal 36 4 3" xfId="5939" xr:uid="{00000000-0005-0000-0000-0000E65B0000}"/>
    <cellStyle name="Normal 36 4 3 2" xfId="15263" xr:uid="{00000000-0005-0000-0000-0000E75B0000}"/>
    <cellStyle name="Normal 36 4 3 3" xfId="24586" xr:uid="{00000000-0005-0000-0000-0000E85B0000}"/>
    <cellStyle name="Normal 36 4 4" xfId="11986" xr:uid="{00000000-0005-0000-0000-0000E95B0000}"/>
    <cellStyle name="Normal 36 4 5" xfId="21312" xr:uid="{00000000-0005-0000-0000-0000EA5B0000}"/>
    <cellStyle name="Normal 36 5" xfId="4202" xr:uid="{00000000-0005-0000-0000-0000EB5B0000}"/>
    <cellStyle name="Normal 36 5 2" xfId="8879" xr:uid="{00000000-0005-0000-0000-0000EC5B0000}"/>
    <cellStyle name="Normal 36 5 2 2" xfId="18203" xr:uid="{00000000-0005-0000-0000-0000ED5B0000}"/>
    <cellStyle name="Normal 36 5 2 3" xfId="27526" xr:uid="{00000000-0005-0000-0000-0000EE5B0000}"/>
    <cellStyle name="Normal 36 5 3" xfId="13536" xr:uid="{00000000-0005-0000-0000-0000EF5B0000}"/>
    <cellStyle name="Normal 36 5 4" xfId="22860" xr:uid="{00000000-0005-0000-0000-0000F05B0000}"/>
    <cellStyle name="Normal 36 6" xfId="5934" xr:uid="{00000000-0005-0000-0000-0000F15B0000}"/>
    <cellStyle name="Normal 36 6 2" xfId="15258" xr:uid="{00000000-0005-0000-0000-0000F25B0000}"/>
    <cellStyle name="Normal 36 6 3" xfId="24581" xr:uid="{00000000-0005-0000-0000-0000F35B0000}"/>
    <cellStyle name="Normal 36 7" xfId="11981" xr:uid="{00000000-0005-0000-0000-0000F45B0000}"/>
    <cellStyle name="Normal 36 8" xfId="21307" xr:uid="{00000000-0005-0000-0000-0000F55B0000}"/>
    <cellStyle name="Normal 36 9" xfId="28817" xr:uid="{00000000-0005-0000-0000-0000F65B0000}"/>
    <cellStyle name="Normal 37" xfId="2513" xr:uid="{00000000-0005-0000-0000-0000F75B0000}"/>
    <cellStyle name="Normal 37 2" xfId="2514" xr:uid="{00000000-0005-0000-0000-0000F85B0000}"/>
    <cellStyle name="Normal 37 2 2" xfId="4208" xr:uid="{00000000-0005-0000-0000-0000F95B0000}"/>
    <cellStyle name="Normal 37 2 2 2" xfId="8885" xr:uid="{00000000-0005-0000-0000-0000FA5B0000}"/>
    <cellStyle name="Normal 37 2 2 2 2" xfId="18209" xr:uid="{00000000-0005-0000-0000-0000FB5B0000}"/>
    <cellStyle name="Normal 37 2 2 2 3" xfId="27532" xr:uid="{00000000-0005-0000-0000-0000FC5B0000}"/>
    <cellStyle name="Normal 37 2 2 3" xfId="13542" xr:uid="{00000000-0005-0000-0000-0000FD5B0000}"/>
    <cellStyle name="Normal 37 2 2 4" xfId="22866" xr:uid="{00000000-0005-0000-0000-0000FE5B0000}"/>
    <cellStyle name="Normal 37 2 3" xfId="5940" xr:uid="{00000000-0005-0000-0000-0000FF5B0000}"/>
    <cellStyle name="Normal 37 2 3 2" xfId="15264" xr:uid="{00000000-0005-0000-0000-0000005C0000}"/>
    <cellStyle name="Normal 37 2 3 3" xfId="24587" xr:uid="{00000000-0005-0000-0000-0000015C0000}"/>
    <cellStyle name="Normal 37 2 4" xfId="11987" xr:uid="{00000000-0005-0000-0000-0000025C0000}"/>
    <cellStyle name="Normal 37 2 5" xfId="21313" xr:uid="{00000000-0005-0000-0000-0000035C0000}"/>
    <cellStyle name="Normal 37 3" xfId="2515" xr:uid="{00000000-0005-0000-0000-0000045C0000}"/>
    <cellStyle name="Normal 37 4" xfId="28907" xr:uid="{00000000-0005-0000-0000-0000055C0000}"/>
    <cellStyle name="Normal 38" xfId="2516" xr:uid="{00000000-0005-0000-0000-0000065C0000}"/>
    <cellStyle name="Normal 38 2" xfId="2517" xr:uid="{00000000-0005-0000-0000-0000075C0000}"/>
    <cellStyle name="Normal 38 2 2" xfId="2518" xr:uid="{00000000-0005-0000-0000-0000085C0000}"/>
    <cellStyle name="Normal 38 2 2 2" xfId="4211" xr:uid="{00000000-0005-0000-0000-0000095C0000}"/>
    <cellStyle name="Normal 38 2 2 2 2" xfId="8888" xr:uid="{00000000-0005-0000-0000-00000A5C0000}"/>
    <cellStyle name="Normal 38 2 2 2 2 2" xfId="18212" xr:uid="{00000000-0005-0000-0000-00000B5C0000}"/>
    <cellStyle name="Normal 38 2 2 2 2 3" xfId="27535" xr:uid="{00000000-0005-0000-0000-00000C5C0000}"/>
    <cellStyle name="Normal 38 2 2 2 3" xfId="13545" xr:uid="{00000000-0005-0000-0000-00000D5C0000}"/>
    <cellStyle name="Normal 38 2 2 2 4" xfId="22869" xr:uid="{00000000-0005-0000-0000-00000E5C0000}"/>
    <cellStyle name="Normal 38 2 2 3" xfId="5943" xr:uid="{00000000-0005-0000-0000-00000F5C0000}"/>
    <cellStyle name="Normal 38 2 2 3 2" xfId="15267" xr:uid="{00000000-0005-0000-0000-0000105C0000}"/>
    <cellStyle name="Normal 38 2 2 3 3" xfId="24590" xr:uid="{00000000-0005-0000-0000-0000115C0000}"/>
    <cellStyle name="Normal 38 2 2 4" xfId="11990" xr:uid="{00000000-0005-0000-0000-0000125C0000}"/>
    <cellStyle name="Normal 38 2 2 5" xfId="21316" xr:uid="{00000000-0005-0000-0000-0000135C0000}"/>
    <cellStyle name="Normal 38 2 3" xfId="4210" xr:uid="{00000000-0005-0000-0000-0000145C0000}"/>
    <cellStyle name="Normal 38 2 3 2" xfId="8887" xr:uid="{00000000-0005-0000-0000-0000155C0000}"/>
    <cellStyle name="Normal 38 2 3 2 2" xfId="18211" xr:uid="{00000000-0005-0000-0000-0000165C0000}"/>
    <cellStyle name="Normal 38 2 3 2 3" xfId="27534" xr:uid="{00000000-0005-0000-0000-0000175C0000}"/>
    <cellStyle name="Normal 38 2 3 3" xfId="13544" xr:uid="{00000000-0005-0000-0000-0000185C0000}"/>
    <cellStyle name="Normal 38 2 3 4" xfId="22868" xr:uid="{00000000-0005-0000-0000-0000195C0000}"/>
    <cellStyle name="Normal 38 2 4" xfId="5942" xr:uid="{00000000-0005-0000-0000-00001A5C0000}"/>
    <cellStyle name="Normal 38 2 4 2" xfId="15266" xr:uid="{00000000-0005-0000-0000-00001B5C0000}"/>
    <cellStyle name="Normal 38 2 4 3" xfId="24589" xr:uid="{00000000-0005-0000-0000-00001C5C0000}"/>
    <cellStyle name="Normal 38 2 5" xfId="11989" xr:uid="{00000000-0005-0000-0000-00001D5C0000}"/>
    <cellStyle name="Normal 38 2 6" xfId="21315" xr:uid="{00000000-0005-0000-0000-00001E5C0000}"/>
    <cellStyle name="Normal 38 3" xfId="2519" xr:uid="{00000000-0005-0000-0000-00001F5C0000}"/>
    <cellStyle name="Normal 38 3 2" xfId="2520" xr:uid="{00000000-0005-0000-0000-0000205C0000}"/>
    <cellStyle name="Normal 38 3 2 2" xfId="2521" xr:uid="{00000000-0005-0000-0000-0000215C0000}"/>
    <cellStyle name="Normal 38 3 2 2 2" xfId="2522" xr:uid="{00000000-0005-0000-0000-0000225C0000}"/>
    <cellStyle name="Normal 38 3 2 2 2 2" xfId="2523" xr:uid="{00000000-0005-0000-0000-0000235C0000}"/>
    <cellStyle name="Normal 38 3 2 2 2 2 2" xfId="4216" xr:uid="{00000000-0005-0000-0000-0000245C0000}"/>
    <cellStyle name="Normal 38 3 2 2 2 2 2 2" xfId="8893" xr:uid="{00000000-0005-0000-0000-0000255C0000}"/>
    <cellStyle name="Normal 38 3 2 2 2 2 2 2 2" xfId="18217" xr:uid="{00000000-0005-0000-0000-0000265C0000}"/>
    <cellStyle name="Normal 38 3 2 2 2 2 2 2 3" xfId="27540" xr:uid="{00000000-0005-0000-0000-0000275C0000}"/>
    <cellStyle name="Normal 38 3 2 2 2 2 2 3" xfId="13550" xr:uid="{00000000-0005-0000-0000-0000285C0000}"/>
    <cellStyle name="Normal 38 3 2 2 2 2 2 4" xfId="22874" xr:uid="{00000000-0005-0000-0000-0000295C0000}"/>
    <cellStyle name="Normal 38 3 2 2 2 2 3" xfId="5948" xr:uid="{00000000-0005-0000-0000-00002A5C0000}"/>
    <cellStyle name="Normal 38 3 2 2 2 2 3 2" xfId="15272" xr:uid="{00000000-0005-0000-0000-00002B5C0000}"/>
    <cellStyle name="Normal 38 3 2 2 2 2 3 3" xfId="24595" xr:uid="{00000000-0005-0000-0000-00002C5C0000}"/>
    <cellStyle name="Normal 38 3 2 2 2 2 4" xfId="11995" xr:uid="{00000000-0005-0000-0000-00002D5C0000}"/>
    <cellStyle name="Normal 38 3 2 2 2 2 5" xfId="21321" xr:uid="{00000000-0005-0000-0000-00002E5C0000}"/>
    <cellStyle name="Normal 38 3 2 2 2 3" xfId="4215" xr:uid="{00000000-0005-0000-0000-00002F5C0000}"/>
    <cellStyle name="Normal 38 3 2 2 2 3 2" xfId="8892" xr:uid="{00000000-0005-0000-0000-0000305C0000}"/>
    <cellStyle name="Normal 38 3 2 2 2 3 2 2" xfId="18216" xr:uid="{00000000-0005-0000-0000-0000315C0000}"/>
    <cellStyle name="Normal 38 3 2 2 2 3 2 3" xfId="27539" xr:uid="{00000000-0005-0000-0000-0000325C0000}"/>
    <cellStyle name="Normal 38 3 2 2 2 3 3" xfId="13549" xr:uid="{00000000-0005-0000-0000-0000335C0000}"/>
    <cellStyle name="Normal 38 3 2 2 2 3 4" xfId="22873" xr:uid="{00000000-0005-0000-0000-0000345C0000}"/>
    <cellStyle name="Normal 38 3 2 2 2 4" xfId="5947" xr:uid="{00000000-0005-0000-0000-0000355C0000}"/>
    <cellStyle name="Normal 38 3 2 2 2 4 2" xfId="15271" xr:uid="{00000000-0005-0000-0000-0000365C0000}"/>
    <cellStyle name="Normal 38 3 2 2 2 4 3" xfId="24594" xr:uid="{00000000-0005-0000-0000-0000375C0000}"/>
    <cellStyle name="Normal 38 3 2 2 2 5" xfId="11994" xr:uid="{00000000-0005-0000-0000-0000385C0000}"/>
    <cellStyle name="Normal 38 3 2 2 2 6" xfId="21320" xr:uid="{00000000-0005-0000-0000-0000395C0000}"/>
    <cellStyle name="Normal 38 3 2 2 3" xfId="4214" xr:uid="{00000000-0005-0000-0000-00003A5C0000}"/>
    <cellStyle name="Normal 38 3 2 2 3 2" xfId="8891" xr:uid="{00000000-0005-0000-0000-00003B5C0000}"/>
    <cellStyle name="Normal 38 3 2 2 3 2 2" xfId="18215" xr:uid="{00000000-0005-0000-0000-00003C5C0000}"/>
    <cellStyle name="Normal 38 3 2 2 3 2 3" xfId="27538" xr:uid="{00000000-0005-0000-0000-00003D5C0000}"/>
    <cellStyle name="Normal 38 3 2 2 3 3" xfId="13548" xr:uid="{00000000-0005-0000-0000-00003E5C0000}"/>
    <cellStyle name="Normal 38 3 2 2 3 4" xfId="22872" xr:uid="{00000000-0005-0000-0000-00003F5C0000}"/>
    <cellStyle name="Normal 38 3 2 2 4" xfId="5946" xr:uid="{00000000-0005-0000-0000-0000405C0000}"/>
    <cellStyle name="Normal 38 3 2 2 4 2" xfId="15270" xr:uid="{00000000-0005-0000-0000-0000415C0000}"/>
    <cellStyle name="Normal 38 3 2 2 4 3" xfId="24593" xr:uid="{00000000-0005-0000-0000-0000425C0000}"/>
    <cellStyle name="Normal 38 3 2 2 5" xfId="11993" xr:uid="{00000000-0005-0000-0000-0000435C0000}"/>
    <cellStyle name="Normal 38 3 2 2 6" xfId="21319" xr:uid="{00000000-0005-0000-0000-0000445C0000}"/>
    <cellStyle name="Normal 38 3 2 3" xfId="4213" xr:uid="{00000000-0005-0000-0000-0000455C0000}"/>
    <cellStyle name="Normal 38 3 2 3 2" xfId="8890" xr:uid="{00000000-0005-0000-0000-0000465C0000}"/>
    <cellStyle name="Normal 38 3 2 3 2 2" xfId="18214" xr:uid="{00000000-0005-0000-0000-0000475C0000}"/>
    <cellStyle name="Normal 38 3 2 3 2 3" xfId="27537" xr:uid="{00000000-0005-0000-0000-0000485C0000}"/>
    <cellStyle name="Normal 38 3 2 3 3" xfId="13547" xr:uid="{00000000-0005-0000-0000-0000495C0000}"/>
    <cellStyle name="Normal 38 3 2 3 4" xfId="22871" xr:uid="{00000000-0005-0000-0000-00004A5C0000}"/>
    <cellStyle name="Normal 38 3 2 4" xfId="5945" xr:uid="{00000000-0005-0000-0000-00004B5C0000}"/>
    <cellStyle name="Normal 38 3 2 4 2" xfId="15269" xr:uid="{00000000-0005-0000-0000-00004C5C0000}"/>
    <cellStyle name="Normal 38 3 2 4 3" xfId="24592" xr:uid="{00000000-0005-0000-0000-00004D5C0000}"/>
    <cellStyle name="Normal 38 3 2 5" xfId="11992" xr:uid="{00000000-0005-0000-0000-00004E5C0000}"/>
    <cellStyle name="Normal 38 3 2 6" xfId="21318" xr:uid="{00000000-0005-0000-0000-00004F5C0000}"/>
    <cellStyle name="Normal 38 3 3" xfId="2524" xr:uid="{00000000-0005-0000-0000-0000505C0000}"/>
    <cellStyle name="Normal 38 3 3 2" xfId="4217" xr:uid="{00000000-0005-0000-0000-0000515C0000}"/>
    <cellStyle name="Normal 38 3 3 2 2" xfId="8894" xr:uid="{00000000-0005-0000-0000-0000525C0000}"/>
    <cellStyle name="Normal 38 3 3 2 2 2" xfId="18218" xr:uid="{00000000-0005-0000-0000-0000535C0000}"/>
    <cellStyle name="Normal 38 3 3 2 2 3" xfId="27541" xr:uid="{00000000-0005-0000-0000-0000545C0000}"/>
    <cellStyle name="Normal 38 3 3 2 3" xfId="13551" xr:uid="{00000000-0005-0000-0000-0000555C0000}"/>
    <cellStyle name="Normal 38 3 3 2 4" xfId="22875" xr:uid="{00000000-0005-0000-0000-0000565C0000}"/>
    <cellStyle name="Normal 38 3 3 3" xfId="5949" xr:uid="{00000000-0005-0000-0000-0000575C0000}"/>
    <cellStyle name="Normal 38 3 3 3 2" xfId="15273" xr:uid="{00000000-0005-0000-0000-0000585C0000}"/>
    <cellStyle name="Normal 38 3 3 3 3" xfId="24596" xr:uid="{00000000-0005-0000-0000-0000595C0000}"/>
    <cellStyle name="Normal 38 3 3 4" xfId="11996" xr:uid="{00000000-0005-0000-0000-00005A5C0000}"/>
    <cellStyle name="Normal 38 3 3 5" xfId="21322" xr:uid="{00000000-0005-0000-0000-00005B5C0000}"/>
    <cellStyle name="Normal 38 3 4" xfId="4212" xr:uid="{00000000-0005-0000-0000-00005C5C0000}"/>
    <cellStyle name="Normal 38 3 4 2" xfId="8889" xr:uid="{00000000-0005-0000-0000-00005D5C0000}"/>
    <cellStyle name="Normal 38 3 4 2 2" xfId="18213" xr:uid="{00000000-0005-0000-0000-00005E5C0000}"/>
    <cellStyle name="Normal 38 3 4 2 3" xfId="27536" xr:uid="{00000000-0005-0000-0000-00005F5C0000}"/>
    <cellStyle name="Normal 38 3 4 3" xfId="13546" xr:uid="{00000000-0005-0000-0000-0000605C0000}"/>
    <cellStyle name="Normal 38 3 4 4" xfId="22870" xr:uid="{00000000-0005-0000-0000-0000615C0000}"/>
    <cellStyle name="Normal 38 3 5" xfId="5944" xr:uid="{00000000-0005-0000-0000-0000625C0000}"/>
    <cellStyle name="Normal 38 3 5 2" xfId="15268" xr:uid="{00000000-0005-0000-0000-0000635C0000}"/>
    <cellStyle name="Normal 38 3 5 3" xfId="24591" xr:uid="{00000000-0005-0000-0000-0000645C0000}"/>
    <cellStyle name="Normal 38 3 6" xfId="11991" xr:uid="{00000000-0005-0000-0000-0000655C0000}"/>
    <cellStyle name="Normal 38 3 7" xfId="21317" xr:uid="{00000000-0005-0000-0000-0000665C0000}"/>
    <cellStyle name="Normal 38 4" xfId="2525" xr:uid="{00000000-0005-0000-0000-0000675C0000}"/>
    <cellStyle name="Normal 38 4 2" xfId="4218" xr:uid="{00000000-0005-0000-0000-0000685C0000}"/>
    <cellStyle name="Normal 38 4 2 2" xfId="8895" xr:uid="{00000000-0005-0000-0000-0000695C0000}"/>
    <cellStyle name="Normal 38 4 2 2 2" xfId="18219" xr:uid="{00000000-0005-0000-0000-00006A5C0000}"/>
    <cellStyle name="Normal 38 4 2 2 3" xfId="27542" xr:uid="{00000000-0005-0000-0000-00006B5C0000}"/>
    <cellStyle name="Normal 38 4 2 3" xfId="13552" xr:uid="{00000000-0005-0000-0000-00006C5C0000}"/>
    <cellStyle name="Normal 38 4 2 4" xfId="22876" xr:uid="{00000000-0005-0000-0000-00006D5C0000}"/>
    <cellStyle name="Normal 38 4 3" xfId="5950" xr:uid="{00000000-0005-0000-0000-00006E5C0000}"/>
    <cellStyle name="Normal 38 4 3 2" xfId="15274" xr:uid="{00000000-0005-0000-0000-00006F5C0000}"/>
    <cellStyle name="Normal 38 4 3 3" xfId="24597" xr:uid="{00000000-0005-0000-0000-0000705C0000}"/>
    <cellStyle name="Normal 38 4 4" xfId="11997" xr:uid="{00000000-0005-0000-0000-0000715C0000}"/>
    <cellStyle name="Normal 38 4 5" xfId="21323" xr:uid="{00000000-0005-0000-0000-0000725C0000}"/>
    <cellStyle name="Normal 38 5" xfId="4209" xr:uid="{00000000-0005-0000-0000-0000735C0000}"/>
    <cellStyle name="Normal 38 5 2" xfId="8886" xr:uid="{00000000-0005-0000-0000-0000745C0000}"/>
    <cellStyle name="Normal 38 5 2 2" xfId="18210" xr:uid="{00000000-0005-0000-0000-0000755C0000}"/>
    <cellStyle name="Normal 38 5 2 3" xfId="27533" xr:uid="{00000000-0005-0000-0000-0000765C0000}"/>
    <cellStyle name="Normal 38 5 3" xfId="13543" xr:uid="{00000000-0005-0000-0000-0000775C0000}"/>
    <cellStyle name="Normal 38 5 4" xfId="22867" xr:uid="{00000000-0005-0000-0000-0000785C0000}"/>
    <cellStyle name="Normal 38 6" xfId="5941" xr:uid="{00000000-0005-0000-0000-0000795C0000}"/>
    <cellStyle name="Normal 38 6 2" xfId="15265" xr:uid="{00000000-0005-0000-0000-00007A5C0000}"/>
    <cellStyle name="Normal 38 6 3" xfId="24588" xr:uid="{00000000-0005-0000-0000-00007B5C0000}"/>
    <cellStyle name="Normal 38 7" xfId="11988" xr:uid="{00000000-0005-0000-0000-00007C5C0000}"/>
    <cellStyle name="Normal 38 8" xfId="21314" xr:uid="{00000000-0005-0000-0000-00007D5C0000}"/>
    <cellStyle name="Normal 38 9" xfId="28842" xr:uid="{00000000-0005-0000-0000-00007E5C0000}"/>
    <cellStyle name="Normal 39" xfId="2526" xr:uid="{00000000-0005-0000-0000-00007F5C0000}"/>
    <cellStyle name="Normal 39 2" xfId="2527" xr:uid="{00000000-0005-0000-0000-0000805C0000}"/>
    <cellStyle name="Normal 39 2 2" xfId="4220" xr:uid="{00000000-0005-0000-0000-0000815C0000}"/>
    <cellStyle name="Normal 39 2 2 2" xfId="8897" xr:uid="{00000000-0005-0000-0000-0000825C0000}"/>
    <cellStyle name="Normal 39 2 2 2 2" xfId="18221" xr:uid="{00000000-0005-0000-0000-0000835C0000}"/>
    <cellStyle name="Normal 39 2 2 2 3" xfId="27544" xr:uid="{00000000-0005-0000-0000-0000845C0000}"/>
    <cellStyle name="Normal 39 2 2 3" xfId="13554" xr:uid="{00000000-0005-0000-0000-0000855C0000}"/>
    <cellStyle name="Normal 39 2 2 4" xfId="22878" xr:uid="{00000000-0005-0000-0000-0000865C0000}"/>
    <cellStyle name="Normal 39 2 3" xfId="5952" xr:uid="{00000000-0005-0000-0000-0000875C0000}"/>
    <cellStyle name="Normal 39 2 3 2" xfId="15276" xr:uid="{00000000-0005-0000-0000-0000885C0000}"/>
    <cellStyle name="Normal 39 2 3 3" xfId="24599" xr:uid="{00000000-0005-0000-0000-0000895C0000}"/>
    <cellStyle name="Normal 39 2 4" xfId="11999" xr:uid="{00000000-0005-0000-0000-00008A5C0000}"/>
    <cellStyle name="Normal 39 2 5" xfId="21325" xr:uid="{00000000-0005-0000-0000-00008B5C0000}"/>
    <cellStyle name="Normal 39 3" xfId="4219" xr:uid="{00000000-0005-0000-0000-00008C5C0000}"/>
    <cellStyle name="Normal 39 3 2" xfId="8896" xr:uid="{00000000-0005-0000-0000-00008D5C0000}"/>
    <cellStyle name="Normal 39 3 2 2" xfId="18220" xr:uid="{00000000-0005-0000-0000-00008E5C0000}"/>
    <cellStyle name="Normal 39 3 2 3" xfId="27543" xr:uid="{00000000-0005-0000-0000-00008F5C0000}"/>
    <cellStyle name="Normal 39 3 3" xfId="13553" xr:uid="{00000000-0005-0000-0000-0000905C0000}"/>
    <cellStyle name="Normal 39 3 4" xfId="22877" xr:uid="{00000000-0005-0000-0000-0000915C0000}"/>
    <cellStyle name="Normal 39 4" xfId="5951" xr:uid="{00000000-0005-0000-0000-0000925C0000}"/>
    <cellStyle name="Normal 39 4 2" xfId="15275" xr:uid="{00000000-0005-0000-0000-0000935C0000}"/>
    <cellStyle name="Normal 39 4 3" xfId="24598" xr:uid="{00000000-0005-0000-0000-0000945C0000}"/>
    <cellStyle name="Normal 39 5" xfId="11998" xr:uid="{00000000-0005-0000-0000-0000955C0000}"/>
    <cellStyle name="Normal 39 6" xfId="21324" xr:uid="{00000000-0005-0000-0000-0000965C0000}"/>
    <cellStyle name="Normal 39 7" xfId="28856" xr:uid="{00000000-0005-0000-0000-0000975C0000}"/>
    <cellStyle name="Normal 4" xfId="170" xr:uid="{00000000-0005-0000-0000-0000985C0000}"/>
    <cellStyle name="Normal 4 10" xfId="28462" xr:uid="{00000000-0005-0000-0000-0000995C0000}"/>
    <cellStyle name="Normal 4 2" xfId="315" xr:uid="{00000000-0005-0000-0000-00009A5C0000}"/>
    <cellStyle name="Normal 4 2 10" xfId="28963" xr:uid="{00000000-0005-0000-0000-00009B5C0000}"/>
    <cellStyle name="Normal 4 2 2" xfId="1323" xr:uid="{00000000-0005-0000-0000-00009C5C0000}"/>
    <cellStyle name="Normal 4 2 2 2" xfId="1324" xr:uid="{00000000-0005-0000-0000-00009D5C0000}"/>
    <cellStyle name="Normal 4 2 2 2 2" xfId="1325" xr:uid="{00000000-0005-0000-0000-00009E5C0000}"/>
    <cellStyle name="Normal 4 2 2 2 2 2" xfId="3123" xr:uid="{00000000-0005-0000-0000-00009F5C0000}"/>
    <cellStyle name="Normal 4 2 2 2 2 2 2" xfId="7802" xr:uid="{00000000-0005-0000-0000-0000A05C0000}"/>
    <cellStyle name="Normal 4 2 2 2 2 2 2 2" xfId="17126" xr:uid="{00000000-0005-0000-0000-0000A15C0000}"/>
    <cellStyle name="Normal 4 2 2 2 2 2 2 3" xfId="26449" xr:uid="{00000000-0005-0000-0000-0000A25C0000}"/>
    <cellStyle name="Normal 4 2 2 2 2 2 3" xfId="12510" xr:uid="{00000000-0005-0000-0000-0000A35C0000}"/>
    <cellStyle name="Normal 4 2 2 2 2 2 4" xfId="21836" xr:uid="{00000000-0005-0000-0000-0000A45C0000}"/>
    <cellStyle name="Normal 4 2 2 2 2 3" xfId="4779" xr:uid="{00000000-0005-0000-0000-0000A55C0000}"/>
    <cellStyle name="Normal 4 2 2 2 2 3 2" xfId="14103" xr:uid="{00000000-0005-0000-0000-0000A65C0000}"/>
    <cellStyle name="Normal 4 2 2 2 2 3 3" xfId="23426" xr:uid="{00000000-0005-0000-0000-0000A75C0000}"/>
    <cellStyle name="Normal 4 2 2 2 2 4" xfId="10904" xr:uid="{00000000-0005-0000-0000-0000A85C0000}"/>
    <cellStyle name="Normal 4 2 2 2 2 5" xfId="20228" xr:uid="{00000000-0005-0000-0000-0000A95C0000}"/>
    <cellStyle name="Normal 4 2 2 2 3" xfId="3122" xr:uid="{00000000-0005-0000-0000-0000AA5C0000}"/>
    <cellStyle name="Normal 4 2 2 2 3 2" xfId="7801" xr:uid="{00000000-0005-0000-0000-0000AB5C0000}"/>
    <cellStyle name="Normal 4 2 2 2 3 2 2" xfId="17125" xr:uid="{00000000-0005-0000-0000-0000AC5C0000}"/>
    <cellStyle name="Normal 4 2 2 2 3 2 3" xfId="26448" xr:uid="{00000000-0005-0000-0000-0000AD5C0000}"/>
    <cellStyle name="Normal 4 2 2 2 3 3" xfId="12509" xr:uid="{00000000-0005-0000-0000-0000AE5C0000}"/>
    <cellStyle name="Normal 4 2 2 2 3 4" xfId="21835" xr:uid="{00000000-0005-0000-0000-0000AF5C0000}"/>
    <cellStyle name="Normal 4 2 2 2 4" xfId="4778" xr:uid="{00000000-0005-0000-0000-0000B05C0000}"/>
    <cellStyle name="Normal 4 2 2 2 4 2" xfId="14102" xr:uid="{00000000-0005-0000-0000-0000B15C0000}"/>
    <cellStyle name="Normal 4 2 2 2 4 3" xfId="23425" xr:uid="{00000000-0005-0000-0000-0000B25C0000}"/>
    <cellStyle name="Normal 4 2 2 2 5" xfId="10903" xr:uid="{00000000-0005-0000-0000-0000B35C0000}"/>
    <cellStyle name="Normal 4 2 2 2 6" xfId="20227" xr:uid="{00000000-0005-0000-0000-0000B45C0000}"/>
    <cellStyle name="Normal 4 2 2 3" xfId="1326" xr:uid="{00000000-0005-0000-0000-0000B55C0000}"/>
    <cellStyle name="Normal 4 2 2 3 2" xfId="3124" xr:uid="{00000000-0005-0000-0000-0000B65C0000}"/>
    <cellStyle name="Normal 4 2 2 3 2 2" xfId="7803" xr:uid="{00000000-0005-0000-0000-0000B75C0000}"/>
    <cellStyle name="Normal 4 2 2 3 2 2 2" xfId="17127" xr:uid="{00000000-0005-0000-0000-0000B85C0000}"/>
    <cellStyle name="Normal 4 2 2 3 2 2 3" xfId="26450" xr:uid="{00000000-0005-0000-0000-0000B95C0000}"/>
    <cellStyle name="Normal 4 2 2 3 2 3" xfId="12511" xr:uid="{00000000-0005-0000-0000-0000BA5C0000}"/>
    <cellStyle name="Normal 4 2 2 3 2 4" xfId="21837" xr:uid="{00000000-0005-0000-0000-0000BB5C0000}"/>
    <cellStyle name="Normal 4 2 2 3 3" xfId="4780" xr:uid="{00000000-0005-0000-0000-0000BC5C0000}"/>
    <cellStyle name="Normal 4 2 2 3 3 2" xfId="14104" xr:uid="{00000000-0005-0000-0000-0000BD5C0000}"/>
    <cellStyle name="Normal 4 2 2 3 3 3" xfId="23427" xr:uid="{00000000-0005-0000-0000-0000BE5C0000}"/>
    <cellStyle name="Normal 4 2 2 3 4" xfId="10905" xr:uid="{00000000-0005-0000-0000-0000BF5C0000}"/>
    <cellStyle name="Normal 4 2 2 3 5" xfId="20229" xr:uid="{00000000-0005-0000-0000-0000C05C0000}"/>
    <cellStyle name="Normal 4 2 2 4" xfId="2530" xr:uid="{00000000-0005-0000-0000-0000C15C0000}"/>
    <cellStyle name="Normal 4 2 2 5" xfId="3121" xr:uid="{00000000-0005-0000-0000-0000C25C0000}"/>
    <cellStyle name="Normal 4 2 2 5 2" xfId="7800" xr:uid="{00000000-0005-0000-0000-0000C35C0000}"/>
    <cellStyle name="Normal 4 2 2 5 2 2" xfId="17124" xr:uid="{00000000-0005-0000-0000-0000C45C0000}"/>
    <cellStyle name="Normal 4 2 2 5 2 3" xfId="26447" xr:uid="{00000000-0005-0000-0000-0000C55C0000}"/>
    <cellStyle name="Normal 4 2 2 5 3" xfId="12508" xr:uid="{00000000-0005-0000-0000-0000C65C0000}"/>
    <cellStyle name="Normal 4 2 2 5 4" xfId="21834" xr:uid="{00000000-0005-0000-0000-0000C75C0000}"/>
    <cellStyle name="Normal 4 2 2 6" xfId="4777" xr:uid="{00000000-0005-0000-0000-0000C85C0000}"/>
    <cellStyle name="Normal 4 2 2 6 2" xfId="14101" xr:uid="{00000000-0005-0000-0000-0000C95C0000}"/>
    <cellStyle name="Normal 4 2 2 6 3" xfId="23424" xr:uid="{00000000-0005-0000-0000-0000CA5C0000}"/>
    <cellStyle name="Normal 4 2 2 7" xfId="10902" xr:uid="{00000000-0005-0000-0000-0000CB5C0000}"/>
    <cellStyle name="Normal 4 2 2 8" xfId="20226" xr:uid="{00000000-0005-0000-0000-0000CC5C0000}"/>
    <cellStyle name="Normal 4 2 2 9" xfId="28901" xr:uid="{00000000-0005-0000-0000-0000CD5C0000}"/>
    <cellStyle name="Normal 4 2 3" xfId="1327" xr:uid="{00000000-0005-0000-0000-0000CE5C0000}"/>
    <cellStyle name="Normal 4 2 3 2" xfId="1328" xr:uid="{00000000-0005-0000-0000-0000CF5C0000}"/>
    <cellStyle name="Normal 4 2 3 2 2" xfId="3126" xr:uid="{00000000-0005-0000-0000-0000D05C0000}"/>
    <cellStyle name="Normal 4 2 3 2 2 2" xfId="7805" xr:uid="{00000000-0005-0000-0000-0000D15C0000}"/>
    <cellStyle name="Normal 4 2 3 2 2 2 2" xfId="17129" xr:uid="{00000000-0005-0000-0000-0000D25C0000}"/>
    <cellStyle name="Normal 4 2 3 2 2 2 3" xfId="26452" xr:uid="{00000000-0005-0000-0000-0000D35C0000}"/>
    <cellStyle name="Normal 4 2 3 2 2 3" xfId="12513" xr:uid="{00000000-0005-0000-0000-0000D45C0000}"/>
    <cellStyle name="Normal 4 2 3 2 2 4" xfId="21839" xr:uid="{00000000-0005-0000-0000-0000D55C0000}"/>
    <cellStyle name="Normal 4 2 3 2 3" xfId="4782" xr:uid="{00000000-0005-0000-0000-0000D65C0000}"/>
    <cellStyle name="Normal 4 2 3 2 3 2" xfId="14106" xr:uid="{00000000-0005-0000-0000-0000D75C0000}"/>
    <cellStyle name="Normal 4 2 3 2 3 3" xfId="23429" xr:uid="{00000000-0005-0000-0000-0000D85C0000}"/>
    <cellStyle name="Normal 4 2 3 2 4" xfId="10907" xr:uid="{00000000-0005-0000-0000-0000D95C0000}"/>
    <cellStyle name="Normal 4 2 3 2 5" xfId="20231" xr:uid="{00000000-0005-0000-0000-0000DA5C0000}"/>
    <cellStyle name="Normal 4 2 3 3" xfId="3125" xr:uid="{00000000-0005-0000-0000-0000DB5C0000}"/>
    <cellStyle name="Normal 4 2 3 3 2" xfId="7804" xr:uid="{00000000-0005-0000-0000-0000DC5C0000}"/>
    <cellStyle name="Normal 4 2 3 3 2 2" xfId="17128" xr:uid="{00000000-0005-0000-0000-0000DD5C0000}"/>
    <cellStyle name="Normal 4 2 3 3 2 3" xfId="26451" xr:uid="{00000000-0005-0000-0000-0000DE5C0000}"/>
    <cellStyle name="Normal 4 2 3 3 3" xfId="12512" xr:uid="{00000000-0005-0000-0000-0000DF5C0000}"/>
    <cellStyle name="Normal 4 2 3 3 4" xfId="21838" xr:uid="{00000000-0005-0000-0000-0000E05C0000}"/>
    <cellStyle name="Normal 4 2 3 4" xfId="4781" xr:uid="{00000000-0005-0000-0000-0000E15C0000}"/>
    <cellStyle name="Normal 4 2 3 4 2" xfId="14105" xr:uid="{00000000-0005-0000-0000-0000E25C0000}"/>
    <cellStyle name="Normal 4 2 3 4 3" xfId="23428" xr:uid="{00000000-0005-0000-0000-0000E35C0000}"/>
    <cellStyle name="Normal 4 2 3 5" xfId="10906" xr:uid="{00000000-0005-0000-0000-0000E45C0000}"/>
    <cellStyle name="Normal 4 2 3 6" xfId="20230" xr:uid="{00000000-0005-0000-0000-0000E55C0000}"/>
    <cellStyle name="Normal 4 2 4" xfId="1329" xr:uid="{00000000-0005-0000-0000-0000E65C0000}"/>
    <cellStyle name="Normal 4 2 4 2" xfId="3127" xr:uid="{00000000-0005-0000-0000-0000E75C0000}"/>
    <cellStyle name="Normal 4 2 4 2 2" xfId="7806" xr:uid="{00000000-0005-0000-0000-0000E85C0000}"/>
    <cellStyle name="Normal 4 2 4 2 2 2" xfId="17130" xr:uid="{00000000-0005-0000-0000-0000E95C0000}"/>
    <cellStyle name="Normal 4 2 4 2 2 3" xfId="26453" xr:uid="{00000000-0005-0000-0000-0000EA5C0000}"/>
    <cellStyle name="Normal 4 2 4 2 3" xfId="12514" xr:uid="{00000000-0005-0000-0000-0000EB5C0000}"/>
    <cellStyle name="Normal 4 2 4 2 4" xfId="21840" xr:uid="{00000000-0005-0000-0000-0000EC5C0000}"/>
    <cellStyle name="Normal 4 2 4 3" xfId="4783" xr:uid="{00000000-0005-0000-0000-0000ED5C0000}"/>
    <cellStyle name="Normal 4 2 4 3 2" xfId="14107" xr:uid="{00000000-0005-0000-0000-0000EE5C0000}"/>
    <cellStyle name="Normal 4 2 4 3 3" xfId="23430" xr:uid="{00000000-0005-0000-0000-0000EF5C0000}"/>
    <cellStyle name="Normal 4 2 4 4" xfId="10908" xr:uid="{00000000-0005-0000-0000-0000F05C0000}"/>
    <cellStyle name="Normal 4 2 4 5" xfId="20232" xr:uid="{00000000-0005-0000-0000-0000F15C0000}"/>
    <cellStyle name="Normal 4 2 5" xfId="2529" xr:uid="{00000000-0005-0000-0000-0000F25C0000}"/>
    <cellStyle name="Normal 4 2 6" xfId="1322" xr:uid="{00000000-0005-0000-0000-0000F35C0000}"/>
    <cellStyle name="Normal 4 2 6 2" xfId="5822" xr:uid="{00000000-0005-0000-0000-0000F45C0000}"/>
    <cellStyle name="Normal 4 2 6 2 2" xfId="15146" xr:uid="{00000000-0005-0000-0000-0000F55C0000}"/>
    <cellStyle name="Normal 4 2 6 2 3" xfId="24469" xr:uid="{00000000-0005-0000-0000-0000F65C0000}"/>
    <cellStyle name="Normal 4 2 6 3" xfId="10901" xr:uid="{00000000-0005-0000-0000-0000F75C0000}"/>
    <cellStyle name="Normal 4 2 6 4" xfId="20225" xr:uid="{00000000-0005-0000-0000-0000F85C0000}"/>
    <cellStyle name="Normal 4 2 7" xfId="3120" xr:uid="{00000000-0005-0000-0000-0000F95C0000}"/>
    <cellStyle name="Normal 4 2 7 2" xfId="7799" xr:uid="{00000000-0005-0000-0000-0000FA5C0000}"/>
    <cellStyle name="Normal 4 2 7 2 2" xfId="17123" xr:uid="{00000000-0005-0000-0000-0000FB5C0000}"/>
    <cellStyle name="Normal 4 2 7 2 3" xfId="26446" xr:uid="{00000000-0005-0000-0000-0000FC5C0000}"/>
    <cellStyle name="Normal 4 2 7 3" xfId="12507" xr:uid="{00000000-0005-0000-0000-0000FD5C0000}"/>
    <cellStyle name="Normal 4 2 7 4" xfId="21833" xr:uid="{00000000-0005-0000-0000-0000FE5C0000}"/>
    <cellStyle name="Normal 4 2 8" xfId="4776" xr:uid="{00000000-0005-0000-0000-0000FF5C0000}"/>
    <cellStyle name="Normal 4 2 8 2" xfId="14100" xr:uid="{00000000-0005-0000-0000-0000005D0000}"/>
    <cellStyle name="Normal 4 2 8 3" xfId="23423" xr:uid="{00000000-0005-0000-0000-0000015D0000}"/>
    <cellStyle name="Normal 4 2 9" xfId="28763" xr:uid="{00000000-0005-0000-0000-0000025D0000}"/>
    <cellStyle name="Normal 4 3" xfId="276" xr:uid="{00000000-0005-0000-0000-0000035D0000}"/>
    <cellStyle name="Normal 4 3 2" xfId="1331" xr:uid="{00000000-0005-0000-0000-0000045D0000}"/>
    <cellStyle name="Normal 4 3 2 2" xfId="1332" xr:uid="{00000000-0005-0000-0000-0000055D0000}"/>
    <cellStyle name="Normal 4 3 2 2 2" xfId="2533" xr:uid="{00000000-0005-0000-0000-0000065D0000}"/>
    <cellStyle name="Normal 4 3 2 2 2 2" xfId="4223" xr:uid="{00000000-0005-0000-0000-0000075D0000}"/>
    <cellStyle name="Normal 4 3 2 2 2 2 2" xfId="8900" xr:uid="{00000000-0005-0000-0000-0000085D0000}"/>
    <cellStyle name="Normal 4 3 2 2 2 2 2 2" xfId="18224" xr:uid="{00000000-0005-0000-0000-0000095D0000}"/>
    <cellStyle name="Normal 4 3 2 2 2 2 2 3" xfId="27547" xr:uid="{00000000-0005-0000-0000-00000A5D0000}"/>
    <cellStyle name="Normal 4 3 2 2 2 2 3" xfId="13557" xr:uid="{00000000-0005-0000-0000-00000B5D0000}"/>
    <cellStyle name="Normal 4 3 2 2 2 2 4" xfId="22881" xr:uid="{00000000-0005-0000-0000-00000C5D0000}"/>
    <cellStyle name="Normal 4 3 2 2 2 3" xfId="5957" xr:uid="{00000000-0005-0000-0000-00000D5D0000}"/>
    <cellStyle name="Normal 4 3 2 2 2 3 2" xfId="15281" xr:uid="{00000000-0005-0000-0000-00000E5D0000}"/>
    <cellStyle name="Normal 4 3 2 2 2 3 3" xfId="24604" xr:uid="{00000000-0005-0000-0000-00000F5D0000}"/>
    <cellStyle name="Normal 4 3 2 2 2 4" xfId="12002" xr:uid="{00000000-0005-0000-0000-0000105D0000}"/>
    <cellStyle name="Normal 4 3 2 2 2 5" xfId="21328" xr:uid="{00000000-0005-0000-0000-0000115D0000}"/>
    <cellStyle name="Normal 4 3 2 2 3" xfId="3130" xr:uid="{00000000-0005-0000-0000-0000125D0000}"/>
    <cellStyle name="Normal 4 3 2 2 3 2" xfId="7809" xr:uid="{00000000-0005-0000-0000-0000135D0000}"/>
    <cellStyle name="Normal 4 3 2 2 3 2 2" xfId="17133" xr:uid="{00000000-0005-0000-0000-0000145D0000}"/>
    <cellStyle name="Normal 4 3 2 2 3 2 3" xfId="26456" xr:uid="{00000000-0005-0000-0000-0000155D0000}"/>
    <cellStyle name="Normal 4 3 2 2 3 3" xfId="12517" xr:uid="{00000000-0005-0000-0000-0000165D0000}"/>
    <cellStyle name="Normal 4 3 2 2 3 4" xfId="21843" xr:uid="{00000000-0005-0000-0000-0000175D0000}"/>
    <cellStyle name="Normal 4 3 2 2 4" xfId="4786" xr:uid="{00000000-0005-0000-0000-0000185D0000}"/>
    <cellStyle name="Normal 4 3 2 2 4 2" xfId="14110" xr:uid="{00000000-0005-0000-0000-0000195D0000}"/>
    <cellStyle name="Normal 4 3 2 2 4 3" xfId="23433" xr:uid="{00000000-0005-0000-0000-00001A5D0000}"/>
    <cellStyle name="Normal 4 3 2 2 5" xfId="10911" xr:uid="{00000000-0005-0000-0000-00001B5D0000}"/>
    <cellStyle name="Normal 4 3 2 2 6" xfId="20235" xr:uid="{00000000-0005-0000-0000-00001C5D0000}"/>
    <cellStyle name="Normal 4 3 2 3" xfId="2532" xr:uid="{00000000-0005-0000-0000-00001D5D0000}"/>
    <cellStyle name="Normal 4 3 2 3 2" xfId="4222" xr:uid="{00000000-0005-0000-0000-00001E5D0000}"/>
    <cellStyle name="Normal 4 3 2 3 2 2" xfId="8899" xr:uid="{00000000-0005-0000-0000-00001F5D0000}"/>
    <cellStyle name="Normal 4 3 2 3 2 2 2" xfId="18223" xr:uid="{00000000-0005-0000-0000-0000205D0000}"/>
    <cellStyle name="Normal 4 3 2 3 2 2 3" xfId="27546" xr:uid="{00000000-0005-0000-0000-0000215D0000}"/>
    <cellStyle name="Normal 4 3 2 3 2 3" xfId="13556" xr:uid="{00000000-0005-0000-0000-0000225D0000}"/>
    <cellStyle name="Normal 4 3 2 3 2 4" xfId="22880" xr:uid="{00000000-0005-0000-0000-0000235D0000}"/>
    <cellStyle name="Normal 4 3 2 3 3" xfId="5956" xr:uid="{00000000-0005-0000-0000-0000245D0000}"/>
    <cellStyle name="Normal 4 3 2 3 3 2" xfId="15280" xr:uid="{00000000-0005-0000-0000-0000255D0000}"/>
    <cellStyle name="Normal 4 3 2 3 3 3" xfId="24603" xr:uid="{00000000-0005-0000-0000-0000265D0000}"/>
    <cellStyle name="Normal 4 3 2 3 4" xfId="12001" xr:uid="{00000000-0005-0000-0000-0000275D0000}"/>
    <cellStyle name="Normal 4 3 2 3 5" xfId="21327" xr:uid="{00000000-0005-0000-0000-0000285D0000}"/>
    <cellStyle name="Normal 4 3 2 4" xfId="3129" xr:uid="{00000000-0005-0000-0000-0000295D0000}"/>
    <cellStyle name="Normal 4 3 2 4 2" xfId="7808" xr:uid="{00000000-0005-0000-0000-00002A5D0000}"/>
    <cellStyle name="Normal 4 3 2 4 2 2" xfId="17132" xr:uid="{00000000-0005-0000-0000-00002B5D0000}"/>
    <cellStyle name="Normal 4 3 2 4 2 3" xfId="26455" xr:uid="{00000000-0005-0000-0000-00002C5D0000}"/>
    <cellStyle name="Normal 4 3 2 4 3" xfId="12516" xr:uid="{00000000-0005-0000-0000-00002D5D0000}"/>
    <cellStyle name="Normal 4 3 2 4 4" xfId="21842" xr:uid="{00000000-0005-0000-0000-00002E5D0000}"/>
    <cellStyle name="Normal 4 3 2 5" xfId="4785" xr:uid="{00000000-0005-0000-0000-00002F5D0000}"/>
    <cellStyle name="Normal 4 3 2 5 2" xfId="14109" xr:uid="{00000000-0005-0000-0000-0000305D0000}"/>
    <cellStyle name="Normal 4 3 2 5 3" xfId="23432" xr:uid="{00000000-0005-0000-0000-0000315D0000}"/>
    <cellStyle name="Normal 4 3 2 6" xfId="10910" xr:uid="{00000000-0005-0000-0000-0000325D0000}"/>
    <cellStyle name="Normal 4 3 2 7" xfId="20234" xr:uid="{00000000-0005-0000-0000-0000335D0000}"/>
    <cellStyle name="Normal 4 3 3" xfId="1333" xr:uid="{00000000-0005-0000-0000-0000345D0000}"/>
    <cellStyle name="Normal 4 3 3 2" xfId="2534" xr:uid="{00000000-0005-0000-0000-0000355D0000}"/>
    <cellStyle name="Normal 4 3 3 2 2" xfId="4224" xr:uid="{00000000-0005-0000-0000-0000365D0000}"/>
    <cellStyle name="Normal 4 3 3 2 2 2" xfId="8901" xr:uid="{00000000-0005-0000-0000-0000375D0000}"/>
    <cellStyle name="Normal 4 3 3 2 2 2 2" xfId="18225" xr:uid="{00000000-0005-0000-0000-0000385D0000}"/>
    <cellStyle name="Normal 4 3 3 2 2 2 3" xfId="27548" xr:uid="{00000000-0005-0000-0000-0000395D0000}"/>
    <cellStyle name="Normal 4 3 3 2 2 3" xfId="13558" xr:uid="{00000000-0005-0000-0000-00003A5D0000}"/>
    <cellStyle name="Normal 4 3 3 2 2 4" xfId="22882" xr:uid="{00000000-0005-0000-0000-00003B5D0000}"/>
    <cellStyle name="Normal 4 3 3 2 3" xfId="5958" xr:uid="{00000000-0005-0000-0000-00003C5D0000}"/>
    <cellStyle name="Normal 4 3 3 2 3 2" xfId="15282" xr:uid="{00000000-0005-0000-0000-00003D5D0000}"/>
    <cellStyle name="Normal 4 3 3 2 3 3" xfId="24605" xr:uid="{00000000-0005-0000-0000-00003E5D0000}"/>
    <cellStyle name="Normal 4 3 3 2 4" xfId="12003" xr:uid="{00000000-0005-0000-0000-00003F5D0000}"/>
    <cellStyle name="Normal 4 3 3 2 5" xfId="21329" xr:uid="{00000000-0005-0000-0000-0000405D0000}"/>
    <cellStyle name="Normal 4 3 3 3" xfId="3131" xr:uid="{00000000-0005-0000-0000-0000415D0000}"/>
    <cellStyle name="Normal 4 3 3 3 2" xfId="7810" xr:uid="{00000000-0005-0000-0000-0000425D0000}"/>
    <cellStyle name="Normal 4 3 3 3 2 2" xfId="17134" xr:uid="{00000000-0005-0000-0000-0000435D0000}"/>
    <cellStyle name="Normal 4 3 3 3 2 3" xfId="26457" xr:uid="{00000000-0005-0000-0000-0000445D0000}"/>
    <cellStyle name="Normal 4 3 3 3 3" xfId="12518" xr:uid="{00000000-0005-0000-0000-0000455D0000}"/>
    <cellStyle name="Normal 4 3 3 3 4" xfId="21844" xr:uid="{00000000-0005-0000-0000-0000465D0000}"/>
    <cellStyle name="Normal 4 3 3 4" xfId="4787" xr:uid="{00000000-0005-0000-0000-0000475D0000}"/>
    <cellStyle name="Normal 4 3 3 4 2" xfId="14111" xr:uid="{00000000-0005-0000-0000-0000485D0000}"/>
    <cellStyle name="Normal 4 3 3 4 3" xfId="23434" xr:uid="{00000000-0005-0000-0000-0000495D0000}"/>
    <cellStyle name="Normal 4 3 3 5" xfId="10912" xr:uid="{00000000-0005-0000-0000-00004A5D0000}"/>
    <cellStyle name="Normal 4 3 3 6" xfId="20236" xr:uid="{00000000-0005-0000-0000-00004B5D0000}"/>
    <cellStyle name="Normal 4 3 4" xfId="2535" xr:uid="{00000000-0005-0000-0000-00004C5D0000}"/>
    <cellStyle name="Normal 4 3 4 2" xfId="4225" xr:uid="{00000000-0005-0000-0000-00004D5D0000}"/>
    <cellStyle name="Normal 4 3 4 2 2" xfId="8902" xr:uid="{00000000-0005-0000-0000-00004E5D0000}"/>
    <cellStyle name="Normal 4 3 4 2 2 2" xfId="18226" xr:uid="{00000000-0005-0000-0000-00004F5D0000}"/>
    <cellStyle name="Normal 4 3 4 2 2 3" xfId="27549" xr:uid="{00000000-0005-0000-0000-0000505D0000}"/>
    <cellStyle name="Normal 4 3 4 2 3" xfId="13559" xr:uid="{00000000-0005-0000-0000-0000515D0000}"/>
    <cellStyle name="Normal 4 3 4 2 4" xfId="22883" xr:uid="{00000000-0005-0000-0000-0000525D0000}"/>
    <cellStyle name="Normal 4 3 4 3" xfId="5959" xr:uid="{00000000-0005-0000-0000-0000535D0000}"/>
    <cellStyle name="Normal 4 3 4 3 2" xfId="15283" xr:uid="{00000000-0005-0000-0000-0000545D0000}"/>
    <cellStyle name="Normal 4 3 4 3 3" xfId="24606" xr:uid="{00000000-0005-0000-0000-0000555D0000}"/>
    <cellStyle name="Normal 4 3 4 4" xfId="12004" xr:uid="{00000000-0005-0000-0000-0000565D0000}"/>
    <cellStyle name="Normal 4 3 4 5" xfId="21330" xr:uid="{00000000-0005-0000-0000-0000575D0000}"/>
    <cellStyle name="Normal 4 3 5" xfId="2536" xr:uid="{00000000-0005-0000-0000-0000585D0000}"/>
    <cellStyle name="Normal 4 3 5 2" xfId="4226" xr:uid="{00000000-0005-0000-0000-0000595D0000}"/>
    <cellStyle name="Normal 4 3 5 2 2" xfId="8903" xr:uid="{00000000-0005-0000-0000-00005A5D0000}"/>
    <cellStyle name="Normal 4 3 5 2 2 2" xfId="18227" xr:uid="{00000000-0005-0000-0000-00005B5D0000}"/>
    <cellStyle name="Normal 4 3 5 2 2 3" xfId="27550" xr:uid="{00000000-0005-0000-0000-00005C5D0000}"/>
    <cellStyle name="Normal 4 3 5 2 3" xfId="13560" xr:uid="{00000000-0005-0000-0000-00005D5D0000}"/>
    <cellStyle name="Normal 4 3 5 2 4" xfId="22884" xr:uid="{00000000-0005-0000-0000-00005E5D0000}"/>
    <cellStyle name="Normal 4 3 5 3" xfId="5960" xr:uid="{00000000-0005-0000-0000-00005F5D0000}"/>
    <cellStyle name="Normal 4 3 5 3 2" xfId="15284" xr:uid="{00000000-0005-0000-0000-0000605D0000}"/>
    <cellStyle name="Normal 4 3 5 3 3" xfId="24607" xr:uid="{00000000-0005-0000-0000-0000615D0000}"/>
    <cellStyle name="Normal 4 3 5 4" xfId="12005" xr:uid="{00000000-0005-0000-0000-0000625D0000}"/>
    <cellStyle name="Normal 4 3 5 5" xfId="21331" xr:uid="{00000000-0005-0000-0000-0000635D0000}"/>
    <cellStyle name="Normal 4 3 6" xfId="2531" xr:uid="{00000000-0005-0000-0000-0000645D0000}"/>
    <cellStyle name="Normal 4 3 6 2" xfId="4221" xr:uid="{00000000-0005-0000-0000-0000655D0000}"/>
    <cellStyle name="Normal 4 3 6 2 2" xfId="8898" xr:uid="{00000000-0005-0000-0000-0000665D0000}"/>
    <cellStyle name="Normal 4 3 6 2 2 2" xfId="18222" xr:uid="{00000000-0005-0000-0000-0000675D0000}"/>
    <cellStyle name="Normal 4 3 6 2 2 3" xfId="27545" xr:uid="{00000000-0005-0000-0000-0000685D0000}"/>
    <cellStyle name="Normal 4 3 6 2 3" xfId="13555" xr:uid="{00000000-0005-0000-0000-0000695D0000}"/>
    <cellStyle name="Normal 4 3 6 2 4" xfId="22879" xr:uid="{00000000-0005-0000-0000-00006A5D0000}"/>
    <cellStyle name="Normal 4 3 6 3" xfId="5955" xr:uid="{00000000-0005-0000-0000-00006B5D0000}"/>
    <cellStyle name="Normal 4 3 6 3 2" xfId="15279" xr:uid="{00000000-0005-0000-0000-00006C5D0000}"/>
    <cellStyle name="Normal 4 3 6 3 3" xfId="24602" xr:uid="{00000000-0005-0000-0000-00006D5D0000}"/>
    <cellStyle name="Normal 4 3 6 4" xfId="12000" xr:uid="{00000000-0005-0000-0000-00006E5D0000}"/>
    <cellStyle name="Normal 4 3 6 5" xfId="21326" xr:uid="{00000000-0005-0000-0000-00006F5D0000}"/>
    <cellStyle name="Normal 4 3 7" xfId="1330" xr:uid="{00000000-0005-0000-0000-0000705D0000}"/>
    <cellStyle name="Normal 4 3 7 2" xfId="6662" xr:uid="{00000000-0005-0000-0000-0000715D0000}"/>
    <cellStyle name="Normal 4 3 7 2 2" xfId="15986" xr:uid="{00000000-0005-0000-0000-0000725D0000}"/>
    <cellStyle name="Normal 4 3 7 2 3" xfId="25309" xr:uid="{00000000-0005-0000-0000-0000735D0000}"/>
    <cellStyle name="Normal 4 3 7 3" xfId="10909" xr:uid="{00000000-0005-0000-0000-0000745D0000}"/>
    <cellStyle name="Normal 4 3 7 4" xfId="20233" xr:uid="{00000000-0005-0000-0000-0000755D0000}"/>
    <cellStyle name="Normal 4 3 8" xfId="3128" xr:uid="{00000000-0005-0000-0000-0000765D0000}"/>
    <cellStyle name="Normal 4 3 8 2" xfId="7807" xr:uid="{00000000-0005-0000-0000-0000775D0000}"/>
    <cellStyle name="Normal 4 3 8 2 2" xfId="17131" xr:uid="{00000000-0005-0000-0000-0000785D0000}"/>
    <cellStyle name="Normal 4 3 8 2 3" xfId="26454" xr:uid="{00000000-0005-0000-0000-0000795D0000}"/>
    <cellStyle name="Normal 4 3 8 3" xfId="12515" xr:uid="{00000000-0005-0000-0000-00007A5D0000}"/>
    <cellStyle name="Normal 4 3 8 4" xfId="21841" xr:uid="{00000000-0005-0000-0000-00007B5D0000}"/>
    <cellStyle name="Normal 4 3 9" xfId="4784" xr:uid="{00000000-0005-0000-0000-00007C5D0000}"/>
    <cellStyle name="Normal 4 3 9 2" xfId="14108" xr:uid="{00000000-0005-0000-0000-00007D5D0000}"/>
    <cellStyle name="Normal 4 3 9 3" xfId="23431" xr:uid="{00000000-0005-0000-0000-00007E5D0000}"/>
    <cellStyle name="Normal 4 4" xfId="1108" xr:uid="{00000000-0005-0000-0000-00007F5D0000}"/>
    <cellStyle name="Normal 4 4 10" xfId="20033" xr:uid="{00000000-0005-0000-0000-0000805D0000}"/>
    <cellStyle name="Normal 4 4 2" xfId="1335" xr:uid="{00000000-0005-0000-0000-0000815D0000}"/>
    <cellStyle name="Normal 4 4 2 2" xfId="2538" xr:uid="{00000000-0005-0000-0000-0000825D0000}"/>
    <cellStyle name="Normal 4 4 2 3" xfId="3133" xr:uid="{00000000-0005-0000-0000-0000835D0000}"/>
    <cellStyle name="Normal 4 4 2 3 2" xfId="7812" xr:uid="{00000000-0005-0000-0000-0000845D0000}"/>
    <cellStyle name="Normal 4 4 2 3 2 2" xfId="17136" xr:uid="{00000000-0005-0000-0000-0000855D0000}"/>
    <cellStyle name="Normal 4 4 2 3 2 3" xfId="26459" xr:uid="{00000000-0005-0000-0000-0000865D0000}"/>
    <cellStyle name="Normal 4 4 2 3 3" xfId="12520" xr:uid="{00000000-0005-0000-0000-0000875D0000}"/>
    <cellStyle name="Normal 4 4 2 3 4" xfId="21846" xr:uid="{00000000-0005-0000-0000-0000885D0000}"/>
    <cellStyle name="Normal 4 4 2 4" xfId="4789" xr:uid="{00000000-0005-0000-0000-0000895D0000}"/>
    <cellStyle name="Normal 4 4 2 4 2" xfId="14113" xr:uid="{00000000-0005-0000-0000-00008A5D0000}"/>
    <cellStyle name="Normal 4 4 2 4 3" xfId="23436" xr:uid="{00000000-0005-0000-0000-00008B5D0000}"/>
    <cellStyle name="Normal 4 4 2 5" xfId="10914" xr:uid="{00000000-0005-0000-0000-00008C5D0000}"/>
    <cellStyle name="Normal 4 4 2 6" xfId="20238" xr:uid="{00000000-0005-0000-0000-00008D5D0000}"/>
    <cellStyle name="Normal 4 4 3" xfId="2537" xr:uid="{00000000-0005-0000-0000-00008E5D0000}"/>
    <cellStyle name="Normal 4 4 4" xfId="1334" xr:uid="{00000000-0005-0000-0000-00008F5D0000}"/>
    <cellStyle name="Normal 4 4 4 2" xfId="5825" xr:uid="{00000000-0005-0000-0000-0000905D0000}"/>
    <cellStyle name="Normal 4 4 4 2 2" xfId="15149" xr:uid="{00000000-0005-0000-0000-0000915D0000}"/>
    <cellStyle name="Normal 4 4 4 2 3" xfId="24472" xr:uid="{00000000-0005-0000-0000-0000925D0000}"/>
    <cellStyle name="Normal 4 4 4 3" xfId="10913" xr:uid="{00000000-0005-0000-0000-0000935D0000}"/>
    <cellStyle name="Normal 4 4 4 4" xfId="20237" xr:uid="{00000000-0005-0000-0000-0000945D0000}"/>
    <cellStyle name="Normal 4 4 5" xfId="2927" xr:uid="{00000000-0005-0000-0000-0000955D0000}"/>
    <cellStyle name="Normal 4 4 5 2" xfId="7609" xr:uid="{00000000-0005-0000-0000-0000965D0000}"/>
    <cellStyle name="Normal 4 4 5 2 2" xfId="16933" xr:uid="{00000000-0005-0000-0000-0000975D0000}"/>
    <cellStyle name="Normal 4 4 5 2 3" xfId="26256" xr:uid="{00000000-0005-0000-0000-0000985D0000}"/>
    <cellStyle name="Normal 4 4 5 3" xfId="12332" xr:uid="{00000000-0005-0000-0000-0000995D0000}"/>
    <cellStyle name="Normal 4 4 5 4" xfId="21658" xr:uid="{00000000-0005-0000-0000-00009A5D0000}"/>
    <cellStyle name="Normal 4 4 6" xfId="3132" xr:uid="{00000000-0005-0000-0000-00009B5D0000}"/>
    <cellStyle name="Normal 4 4 6 2" xfId="7811" xr:uid="{00000000-0005-0000-0000-00009C5D0000}"/>
    <cellStyle name="Normal 4 4 6 2 2" xfId="17135" xr:uid="{00000000-0005-0000-0000-00009D5D0000}"/>
    <cellStyle name="Normal 4 4 6 2 3" xfId="26458" xr:uid="{00000000-0005-0000-0000-00009E5D0000}"/>
    <cellStyle name="Normal 4 4 6 3" xfId="12519" xr:uid="{00000000-0005-0000-0000-00009F5D0000}"/>
    <cellStyle name="Normal 4 4 6 4" xfId="21845" xr:uid="{00000000-0005-0000-0000-0000A05D0000}"/>
    <cellStyle name="Normal 4 4 7" xfId="4788" xr:uid="{00000000-0005-0000-0000-0000A15D0000}"/>
    <cellStyle name="Normal 4 4 7 2" xfId="14112" xr:uid="{00000000-0005-0000-0000-0000A25D0000}"/>
    <cellStyle name="Normal 4 4 7 3" xfId="23435" xr:uid="{00000000-0005-0000-0000-0000A35D0000}"/>
    <cellStyle name="Normal 4 4 8" xfId="6719" xr:uid="{00000000-0005-0000-0000-0000A45D0000}"/>
    <cellStyle name="Normal 4 4 8 2" xfId="16043" xr:uid="{00000000-0005-0000-0000-0000A55D0000}"/>
    <cellStyle name="Normal 4 4 8 3" xfId="25366" xr:uid="{00000000-0005-0000-0000-0000A65D0000}"/>
    <cellStyle name="Normal 4 4 9" xfId="10709" xr:uid="{00000000-0005-0000-0000-0000A75D0000}"/>
    <cellStyle name="Normal 4 5" xfId="1119" xr:uid="{00000000-0005-0000-0000-0000A85D0000}"/>
    <cellStyle name="Normal 4 5 2" xfId="1336" xr:uid="{00000000-0005-0000-0000-0000A95D0000}"/>
    <cellStyle name="Normal 4 5 2 2" xfId="6661" xr:uid="{00000000-0005-0000-0000-0000AA5D0000}"/>
    <cellStyle name="Normal 4 5 2 2 2" xfId="15985" xr:uid="{00000000-0005-0000-0000-0000AB5D0000}"/>
    <cellStyle name="Normal 4 5 2 2 3" xfId="25308" xr:uid="{00000000-0005-0000-0000-0000AC5D0000}"/>
    <cellStyle name="Normal 4 5 2 3" xfId="10915" xr:uid="{00000000-0005-0000-0000-0000AD5D0000}"/>
    <cellStyle name="Normal 4 5 2 4" xfId="20239" xr:uid="{00000000-0005-0000-0000-0000AE5D0000}"/>
    <cellStyle name="Normal 4 5 3" xfId="3134" xr:uid="{00000000-0005-0000-0000-0000AF5D0000}"/>
    <cellStyle name="Normal 4 5 3 2" xfId="7813" xr:uid="{00000000-0005-0000-0000-0000B05D0000}"/>
    <cellStyle name="Normal 4 5 3 2 2" xfId="17137" xr:uid="{00000000-0005-0000-0000-0000B15D0000}"/>
    <cellStyle name="Normal 4 5 3 2 3" xfId="26460" xr:uid="{00000000-0005-0000-0000-0000B25D0000}"/>
    <cellStyle name="Normal 4 5 3 3" xfId="12521" xr:uid="{00000000-0005-0000-0000-0000B35D0000}"/>
    <cellStyle name="Normal 4 5 3 4" xfId="21847" xr:uid="{00000000-0005-0000-0000-0000B45D0000}"/>
    <cellStyle name="Normal 4 5 4" xfId="4790" xr:uid="{00000000-0005-0000-0000-0000B55D0000}"/>
    <cellStyle name="Normal 4 5 4 2" xfId="14114" xr:uid="{00000000-0005-0000-0000-0000B65D0000}"/>
    <cellStyle name="Normal 4 5 4 3" xfId="23437" xr:uid="{00000000-0005-0000-0000-0000B75D0000}"/>
    <cellStyle name="Normal 4 5 5" xfId="6322" xr:uid="{00000000-0005-0000-0000-0000B85D0000}"/>
    <cellStyle name="Normal 4 5 5 2" xfId="15646" xr:uid="{00000000-0005-0000-0000-0000B95D0000}"/>
    <cellStyle name="Normal 4 5 5 3" xfId="24969" xr:uid="{00000000-0005-0000-0000-0000BA5D0000}"/>
    <cellStyle name="Normal 4 5 6" xfId="10718" xr:uid="{00000000-0005-0000-0000-0000BB5D0000}"/>
    <cellStyle name="Normal 4 5 7" xfId="20042" xr:uid="{00000000-0005-0000-0000-0000BC5D0000}"/>
    <cellStyle name="Normal 4 6" xfId="1165" xr:uid="{00000000-0005-0000-0000-0000BD5D0000}"/>
    <cellStyle name="Normal 4 6 2" xfId="2979" xr:uid="{00000000-0005-0000-0000-0000BE5D0000}"/>
    <cellStyle name="Normal 4 6 2 2" xfId="7658" xr:uid="{00000000-0005-0000-0000-0000BF5D0000}"/>
    <cellStyle name="Normal 4 6 2 2 2" xfId="16982" xr:uid="{00000000-0005-0000-0000-0000C05D0000}"/>
    <cellStyle name="Normal 4 6 2 2 3" xfId="26305" xr:uid="{00000000-0005-0000-0000-0000C15D0000}"/>
    <cellStyle name="Normal 4 6 2 3" xfId="12372" xr:uid="{00000000-0005-0000-0000-0000C25D0000}"/>
    <cellStyle name="Normal 4 6 2 4" xfId="21698" xr:uid="{00000000-0005-0000-0000-0000C35D0000}"/>
    <cellStyle name="Normal 4 6 3" xfId="4628" xr:uid="{00000000-0005-0000-0000-0000C45D0000}"/>
    <cellStyle name="Normal 4 6 3 2" xfId="13952" xr:uid="{00000000-0005-0000-0000-0000C55D0000}"/>
    <cellStyle name="Normal 4 6 3 3" xfId="23275" xr:uid="{00000000-0005-0000-0000-0000C65D0000}"/>
    <cellStyle name="Normal 4 6 4" xfId="10760" xr:uid="{00000000-0005-0000-0000-0000C75D0000}"/>
    <cellStyle name="Normal 4 6 5" xfId="20084" xr:uid="{00000000-0005-0000-0000-0000C85D0000}"/>
    <cellStyle name="Normal 4 7" xfId="2528" xr:uid="{00000000-0005-0000-0000-0000C95D0000}"/>
    <cellStyle name="Normal 4 8" xfId="2917" xr:uid="{00000000-0005-0000-0000-0000CA5D0000}"/>
    <cellStyle name="Normal 4 8 2" xfId="4551" xr:uid="{00000000-0005-0000-0000-0000CB5D0000}"/>
    <cellStyle name="Normal 4 8 2 2" xfId="9228" xr:uid="{00000000-0005-0000-0000-0000CC5D0000}"/>
    <cellStyle name="Normal 4 8 2 2 2" xfId="18552" xr:uid="{00000000-0005-0000-0000-0000CD5D0000}"/>
    <cellStyle name="Normal 4 8 2 2 3" xfId="27875" xr:uid="{00000000-0005-0000-0000-0000CE5D0000}"/>
    <cellStyle name="Normal 4 8 2 3" xfId="13875" xr:uid="{00000000-0005-0000-0000-0000CF5D0000}"/>
    <cellStyle name="Normal 4 8 2 4" xfId="23199" xr:uid="{00000000-0005-0000-0000-0000D05D0000}"/>
    <cellStyle name="Normal 4 8 3" xfId="6326" xr:uid="{00000000-0005-0000-0000-0000D15D0000}"/>
    <cellStyle name="Normal 4 8 3 2" xfId="15650" xr:uid="{00000000-0005-0000-0000-0000D25D0000}"/>
    <cellStyle name="Normal 4 8 3 3" xfId="24973" xr:uid="{00000000-0005-0000-0000-0000D35D0000}"/>
    <cellStyle name="Normal 4 8 4" xfId="12329" xr:uid="{00000000-0005-0000-0000-0000D45D0000}"/>
    <cellStyle name="Normal 4 8 5" xfId="21655" xr:uid="{00000000-0005-0000-0000-0000D55D0000}"/>
    <cellStyle name="Normal 4 9" xfId="2932" xr:uid="{00000000-0005-0000-0000-0000D65D0000}"/>
    <cellStyle name="Normal 4 9 2" xfId="7614" xr:uid="{00000000-0005-0000-0000-0000D75D0000}"/>
    <cellStyle name="Normal 4 9 2 2" xfId="16938" xr:uid="{00000000-0005-0000-0000-0000D85D0000}"/>
    <cellStyle name="Normal 4 9 2 3" xfId="26261" xr:uid="{00000000-0005-0000-0000-0000D95D0000}"/>
    <cellStyle name="Normal 4 9 3" xfId="12337" xr:uid="{00000000-0005-0000-0000-0000DA5D0000}"/>
    <cellStyle name="Normal 4 9 4" xfId="21663" xr:uid="{00000000-0005-0000-0000-0000DB5D0000}"/>
    <cellStyle name="Normal 40" xfId="2539" xr:uid="{00000000-0005-0000-0000-0000DC5D0000}"/>
    <cellStyle name="Normal 40 2" xfId="2540" xr:uid="{00000000-0005-0000-0000-0000DD5D0000}"/>
    <cellStyle name="Normal 40 2 2" xfId="2541" xr:uid="{00000000-0005-0000-0000-0000DE5D0000}"/>
    <cellStyle name="Normal 40 2 2 2" xfId="2542" xr:uid="{00000000-0005-0000-0000-0000DF5D0000}"/>
    <cellStyle name="Normal 40 2 2 2 2" xfId="2543" xr:uid="{00000000-0005-0000-0000-0000E05D0000}"/>
    <cellStyle name="Normal 40 2 2 2 2 2" xfId="4231" xr:uid="{00000000-0005-0000-0000-0000E15D0000}"/>
    <cellStyle name="Normal 40 2 2 2 2 2 2" xfId="8908" xr:uid="{00000000-0005-0000-0000-0000E25D0000}"/>
    <cellStyle name="Normal 40 2 2 2 2 2 2 2" xfId="18232" xr:uid="{00000000-0005-0000-0000-0000E35D0000}"/>
    <cellStyle name="Normal 40 2 2 2 2 2 2 3" xfId="27555" xr:uid="{00000000-0005-0000-0000-0000E45D0000}"/>
    <cellStyle name="Normal 40 2 2 2 2 2 3" xfId="13565" xr:uid="{00000000-0005-0000-0000-0000E55D0000}"/>
    <cellStyle name="Normal 40 2 2 2 2 2 4" xfId="22889" xr:uid="{00000000-0005-0000-0000-0000E65D0000}"/>
    <cellStyle name="Normal 40 2 2 2 2 3" xfId="5965" xr:uid="{00000000-0005-0000-0000-0000E75D0000}"/>
    <cellStyle name="Normal 40 2 2 2 2 3 2" xfId="15289" xr:uid="{00000000-0005-0000-0000-0000E85D0000}"/>
    <cellStyle name="Normal 40 2 2 2 2 3 3" xfId="24612" xr:uid="{00000000-0005-0000-0000-0000E95D0000}"/>
    <cellStyle name="Normal 40 2 2 2 2 4" xfId="12010" xr:uid="{00000000-0005-0000-0000-0000EA5D0000}"/>
    <cellStyle name="Normal 40 2 2 2 2 5" xfId="21336" xr:uid="{00000000-0005-0000-0000-0000EB5D0000}"/>
    <cellStyle name="Normal 40 2 2 2 3" xfId="4230" xr:uid="{00000000-0005-0000-0000-0000EC5D0000}"/>
    <cellStyle name="Normal 40 2 2 2 3 2" xfId="8907" xr:uid="{00000000-0005-0000-0000-0000ED5D0000}"/>
    <cellStyle name="Normal 40 2 2 2 3 2 2" xfId="18231" xr:uid="{00000000-0005-0000-0000-0000EE5D0000}"/>
    <cellStyle name="Normal 40 2 2 2 3 2 3" xfId="27554" xr:uid="{00000000-0005-0000-0000-0000EF5D0000}"/>
    <cellStyle name="Normal 40 2 2 2 3 3" xfId="13564" xr:uid="{00000000-0005-0000-0000-0000F05D0000}"/>
    <cellStyle name="Normal 40 2 2 2 3 4" xfId="22888" xr:uid="{00000000-0005-0000-0000-0000F15D0000}"/>
    <cellStyle name="Normal 40 2 2 2 4" xfId="5964" xr:uid="{00000000-0005-0000-0000-0000F25D0000}"/>
    <cellStyle name="Normal 40 2 2 2 4 2" xfId="15288" xr:uid="{00000000-0005-0000-0000-0000F35D0000}"/>
    <cellStyle name="Normal 40 2 2 2 4 3" xfId="24611" xr:uid="{00000000-0005-0000-0000-0000F45D0000}"/>
    <cellStyle name="Normal 40 2 2 2 5" xfId="12009" xr:uid="{00000000-0005-0000-0000-0000F55D0000}"/>
    <cellStyle name="Normal 40 2 2 2 6" xfId="21335" xr:uid="{00000000-0005-0000-0000-0000F65D0000}"/>
    <cellStyle name="Normal 40 2 2 3" xfId="4229" xr:uid="{00000000-0005-0000-0000-0000F75D0000}"/>
    <cellStyle name="Normal 40 2 2 3 2" xfId="8906" xr:uid="{00000000-0005-0000-0000-0000F85D0000}"/>
    <cellStyle name="Normal 40 2 2 3 2 2" xfId="18230" xr:uid="{00000000-0005-0000-0000-0000F95D0000}"/>
    <cellStyle name="Normal 40 2 2 3 2 3" xfId="27553" xr:uid="{00000000-0005-0000-0000-0000FA5D0000}"/>
    <cellStyle name="Normal 40 2 2 3 3" xfId="13563" xr:uid="{00000000-0005-0000-0000-0000FB5D0000}"/>
    <cellStyle name="Normal 40 2 2 3 4" xfId="22887" xr:uid="{00000000-0005-0000-0000-0000FC5D0000}"/>
    <cellStyle name="Normal 40 2 2 4" xfId="5963" xr:uid="{00000000-0005-0000-0000-0000FD5D0000}"/>
    <cellStyle name="Normal 40 2 2 4 2" xfId="15287" xr:uid="{00000000-0005-0000-0000-0000FE5D0000}"/>
    <cellStyle name="Normal 40 2 2 4 3" xfId="24610" xr:uid="{00000000-0005-0000-0000-0000FF5D0000}"/>
    <cellStyle name="Normal 40 2 2 5" xfId="12008" xr:uid="{00000000-0005-0000-0000-0000005E0000}"/>
    <cellStyle name="Normal 40 2 2 6" xfId="21334" xr:uid="{00000000-0005-0000-0000-0000015E0000}"/>
    <cellStyle name="Normal 40 2 3" xfId="4228" xr:uid="{00000000-0005-0000-0000-0000025E0000}"/>
    <cellStyle name="Normal 40 2 3 2" xfId="8905" xr:uid="{00000000-0005-0000-0000-0000035E0000}"/>
    <cellStyle name="Normal 40 2 3 2 2" xfId="18229" xr:uid="{00000000-0005-0000-0000-0000045E0000}"/>
    <cellStyle name="Normal 40 2 3 2 3" xfId="27552" xr:uid="{00000000-0005-0000-0000-0000055E0000}"/>
    <cellStyle name="Normal 40 2 3 3" xfId="13562" xr:uid="{00000000-0005-0000-0000-0000065E0000}"/>
    <cellStyle name="Normal 40 2 3 4" xfId="22886" xr:uid="{00000000-0005-0000-0000-0000075E0000}"/>
    <cellStyle name="Normal 40 2 4" xfId="5962" xr:uid="{00000000-0005-0000-0000-0000085E0000}"/>
    <cellStyle name="Normal 40 2 4 2" xfId="15286" xr:uid="{00000000-0005-0000-0000-0000095E0000}"/>
    <cellStyle name="Normal 40 2 4 3" xfId="24609" xr:uid="{00000000-0005-0000-0000-00000A5E0000}"/>
    <cellStyle name="Normal 40 2 5" xfId="12007" xr:uid="{00000000-0005-0000-0000-00000B5E0000}"/>
    <cellStyle name="Normal 40 2 6" xfId="21333" xr:uid="{00000000-0005-0000-0000-00000C5E0000}"/>
    <cellStyle name="Normal 40 3" xfId="2544" xr:uid="{00000000-0005-0000-0000-00000D5E0000}"/>
    <cellStyle name="Normal 40 3 2" xfId="4232" xr:uid="{00000000-0005-0000-0000-00000E5E0000}"/>
    <cellStyle name="Normal 40 3 2 2" xfId="8909" xr:uid="{00000000-0005-0000-0000-00000F5E0000}"/>
    <cellStyle name="Normal 40 3 2 2 2" xfId="18233" xr:uid="{00000000-0005-0000-0000-0000105E0000}"/>
    <cellStyle name="Normal 40 3 2 2 3" xfId="27556" xr:uid="{00000000-0005-0000-0000-0000115E0000}"/>
    <cellStyle name="Normal 40 3 2 3" xfId="13566" xr:uid="{00000000-0005-0000-0000-0000125E0000}"/>
    <cellStyle name="Normal 40 3 2 4" xfId="22890" xr:uid="{00000000-0005-0000-0000-0000135E0000}"/>
    <cellStyle name="Normal 40 3 3" xfId="5966" xr:uid="{00000000-0005-0000-0000-0000145E0000}"/>
    <cellStyle name="Normal 40 3 3 2" xfId="15290" xr:uid="{00000000-0005-0000-0000-0000155E0000}"/>
    <cellStyle name="Normal 40 3 3 3" xfId="24613" xr:uid="{00000000-0005-0000-0000-0000165E0000}"/>
    <cellStyle name="Normal 40 3 4" xfId="12011" xr:uid="{00000000-0005-0000-0000-0000175E0000}"/>
    <cellStyle name="Normal 40 3 5" xfId="21337" xr:uid="{00000000-0005-0000-0000-0000185E0000}"/>
    <cellStyle name="Normal 40 4" xfId="4227" xr:uid="{00000000-0005-0000-0000-0000195E0000}"/>
    <cellStyle name="Normal 40 4 2" xfId="8904" xr:uid="{00000000-0005-0000-0000-00001A5E0000}"/>
    <cellStyle name="Normal 40 4 2 2" xfId="18228" xr:uid="{00000000-0005-0000-0000-00001B5E0000}"/>
    <cellStyle name="Normal 40 4 2 3" xfId="27551" xr:uid="{00000000-0005-0000-0000-00001C5E0000}"/>
    <cellStyle name="Normal 40 4 3" xfId="13561" xr:uid="{00000000-0005-0000-0000-00001D5E0000}"/>
    <cellStyle name="Normal 40 4 4" xfId="22885" xr:uid="{00000000-0005-0000-0000-00001E5E0000}"/>
    <cellStyle name="Normal 40 5" xfId="5961" xr:uid="{00000000-0005-0000-0000-00001F5E0000}"/>
    <cellStyle name="Normal 40 5 2" xfId="15285" xr:uid="{00000000-0005-0000-0000-0000205E0000}"/>
    <cellStyle name="Normal 40 5 3" xfId="24608" xr:uid="{00000000-0005-0000-0000-0000215E0000}"/>
    <cellStyle name="Normal 40 6" xfId="12006" xr:uid="{00000000-0005-0000-0000-0000225E0000}"/>
    <cellStyle name="Normal 40 7" xfId="21332" xr:uid="{00000000-0005-0000-0000-0000235E0000}"/>
    <cellStyle name="Normal 40 8" xfId="28863" xr:uid="{00000000-0005-0000-0000-0000245E0000}"/>
    <cellStyle name="Normal 41" xfId="2545" xr:uid="{00000000-0005-0000-0000-0000255E0000}"/>
    <cellStyle name="Normal 41 2" xfId="2546" xr:uid="{00000000-0005-0000-0000-0000265E0000}"/>
    <cellStyle name="Normal 41 2 2" xfId="2547" xr:uid="{00000000-0005-0000-0000-0000275E0000}"/>
    <cellStyle name="Normal 41 2 2 2" xfId="4235" xr:uid="{00000000-0005-0000-0000-0000285E0000}"/>
    <cellStyle name="Normal 41 2 2 2 2" xfId="8912" xr:uid="{00000000-0005-0000-0000-0000295E0000}"/>
    <cellStyle name="Normal 41 2 2 2 2 2" xfId="18236" xr:uid="{00000000-0005-0000-0000-00002A5E0000}"/>
    <cellStyle name="Normal 41 2 2 2 2 3" xfId="27559" xr:uid="{00000000-0005-0000-0000-00002B5E0000}"/>
    <cellStyle name="Normal 41 2 2 2 3" xfId="13569" xr:uid="{00000000-0005-0000-0000-00002C5E0000}"/>
    <cellStyle name="Normal 41 2 2 2 4" xfId="22893" xr:uid="{00000000-0005-0000-0000-00002D5E0000}"/>
    <cellStyle name="Normal 41 2 2 3" xfId="5969" xr:uid="{00000000-0005-0000-0000-00002E5E0000}"/>
    <cellStyle name="Normal 41 2 2 3 2" xfId="15293" xr:uid="{00000000-0005-0000-0000-00002F5E0000}"/>
    <cellStyle name="Normal 41 2 2 3 3" xfId="24616" xr:uid="{00000000-0005-0000-0000-0000305E0000}"/>
    <cellStyle name="Normal 41 2 2 4" xfId="12014" xr:uid="{00000000-0005-0000-0000-0000315E0000}"/>
    <cellStyle name="Normal 41 2 2 5" xfId="21340" xr:uid="{00000000-0005-0000-0000-0000325E0000}"/>
    <cellStyle name="Normal 41 2 3" xfId="4234" xr:uid="{00000000-0005-0000-0000-0000335E0000}"/>
    <cellStyle name="Normal 41 2 3 2" xfId="8911" xr:uid="{00000000-0005-0000-0000-0000345E0000}"/>
    <cellStyle name="Normal 41 2 3 2 2" xfId="18235" xr:uid="{00000000-0005-0000-0000-0000355E0000}"/>
    <cellStyle name="Normal 41 2 3 2 3" xfId="27558" xr:uid="{00000000-0005-0000-0000-0000365E0000}"/>
    <cellStyle name="Normal 41 2 3 3" xfId="13568" xr:uid="{00000000-0005-0000-0000-0000375E0000}"/>
    <cellStyle name="Normal 41 2 3 4" xfId="22892" xr:uid="{00000000-0005-0000-0000-0000385E0000}"/>
    <cellStyle name="Normal 41 2 4" xfId="5968" xr:uid="{00000000-0005-0000-0000-0000395E0000}"/>
    <cellStyle name="Normal 41 2 4 2" xfId="15292" xr:uid="{00000000-0005-0000-0000-00003A5E0000}"/>
    <cellStyle name="Normal 41 2 4 3" xfId="24615" xr:uid="{00000000-0005-0000-0000-00003B5E0000}"/>
    <cellStyle name="Normal 41 2 5" xfId="12013" xr:uid="{00000000-0005-0000-0000-00003C5E0000}"/>
    <cellStyle name="Normal 41 2 6" xfId="21339" xr:uid="{00000000-0005-0000-0000-00003D5E0000}"/>
    <cellStyle name="Normal 41 3" xfId="2548" xr:uid="{00000000-0005-0000-0000-00003E5E0000}"/>
    <cellStyle name="Normal 41 3 2" xfId="4236" xr:uid="{00000000-0005-0000-0000-00003F5E0000}"/>
    <cellStyle name="Normal 41 3 2 2" xfId="8913" xr:uid="{00000000-0005-0000-0000-0000405E0000}"/>
    <cellStyle name="Normal 41 3 2 2 2" xfId="18237" xr:uid="{00000000-0005-0000-0000-0000415E0000}"/>
    <cellStyle name="Normal 41 3 2 2 3" xfId="27560" xr:uid="{00000000-0005-0000-0000-0000425E0000}"/>
    <cellStyle name="Normal 41 3 2 3" xfId="13570" xr:uid="{00000000-0005-0000-0000-0000435E0000}"/>
    <cellStyle name="Normal 41 3 2 4" xfId="22894" xr:uid="{00000000-0005-0000-0000-0000445E0000}"/>
    <cellStyle name="Normal 41 3 3" xfId="5970" xr:uid="{00000000-0005-0000-0000-0000455E0000}"/>
    <cellStyle name="Normal 41 3 3 2" xfId="15294" xr:uid="{00000000-0005-0000-0000-0000465E0000}"/>
    <cellStyle name="Normal 41 3 3 3" xfId="24617" xr:uid="{00000000-0005-0000-0000-0000475E0000}"/>
    <cellStyle name="Normal 41 3 4" xfId="12015" xr:uid="{00000000-0005-0000-0000-0000485E0000}"/>
    <cellStyle name="Normal 41 3 5" xfId="21341" xr:uid="{00000000-0005-0000-0000-0000495E0000}"/>
    <cellStyle name="Normal 41 4" xfId="4233" xr:uid="{00000000-0005-0000-0000-00004A5E0000}"/>
    <cellStyle name="Normal 41 4 2" xfId="8910" xr:uid="{00000000-0005-0000-0000-00004B5E0000}"/>
    <cellStyle name="Normal 41 4 2 2" xfId="18234" xr:uid="{00000000-0005-0000-0000-00004C5E0000}"/>
    <cellStyle name="Normal 41 4 2 3" xfId="27557" xr:uid="{00000000-0005-0000-0000-00004D5E0000}"/>
    <cellStyle name="Normal 41 4 3" xfId="13567" xr:uid="{00000000-0005-0000-0000-00004E5E0000}"/>
    <cellStyle name="Normal 41 4 4" xfId="22891" xr:uid="{00000000-0005-0000-0000-00004F5E0000}"/>
    <cellStyle name="Normal 41 5" xfId="5967" xr:uid="{00000000-0005-0000-0000-0000505E0000}"/>
    <cellStyle name="Normal 41 5 2" xfId="15291" xr:uid="{00000000-0005-0000-0000-0000515E0000}"/>
    <cellStyle name="Normal 41 5 3" xfId="24614" xr:uid="{00000000-0005-0000-0000-0000525E0000}"/>
    <cellStyle name="Normal 41 6" xfId="12012" xr:uid="{00000000-0005-0000-0000-0000535E0000}"/>
    <cellStyle name="Normal 41 7" xfId="21338" xr:uid="{00000000-0005-0000-0000-0000545E0000}"/>
    <cellStyle name="Normal 41 8" xfId="28841" xr:uid="{00000000-0005-0000-0000-0000555E0000}"/>
    <cellStyle name="Normal 42" xfId="2549" xr:uid="{00000000-0005-0000-0000-0000565E0000}"/>
    <cellStyle name="Normal 42 2" xfId="4237" xr:uid="{00000000-0005-0000-0000-0000575E0000}"/>
    <cellStyle name="Normal 42 2 2" xfId="8914" xr:uid="{00000000-0005-0000-0000-0000585E0000}"/>
    <cellStyle name="Normal 42 2 2 2" xfId="18238" xr:uid="{00000000-0005-0000-0000-0000595E0000}"/>
    <cellStyle name="Normal 42 2 2 3" xfId="27561" xr:uid="{00000000-0005-0000-0000-00005A5E0000}"/>
    <cellStyle name="Normal 42 2 3" xfId="13571" xr:uid="{00000000-0005-0000-0000-00005B5E0000}"/>
    <cellStyle name="Normal 42 2 4" xfId="22895" xr:uid="{00000000-0005-0000-0000-00005C5E0000}"/>
    <cellStyle name="Normal 42 2 5" xfId="28947" xr:uid="{00000000-0005-0000-0000-00005D5E0000}"/>
    <cellStyle name="Normal 42 3" xfId="5971" xr:uid="{00000000-0005-0000-0000-00005E5E0000}"/>
    <cellStyle name="Normal 42 3 2" xfId="15295" xr:uid="{00000000-0005-0000-0000-00005F5E0000}"/>
    <cellStyle name="Normal 42 3 3" xfId="24618" xr:uid="{00000000-0005-0000-0000-0000605E0000}"/>
    <cellStyle name="Normal 42 4" xfId="12016" xr:uid="{00000000-0005-0000-0000-0000615E0000}"/>
    <cellStyle name="Normal 42 5" xfId="21342" xr:uid="{00000000-0005-0000-0000-0000625E0000}"/>
    <cellStyle name="Normal 42 6" xfId="28915" xr:uid="{00000000-0005-0000-0000-0000635E0000}"/>
    <cellStyle name="Normal 43" xfId="2550" xr:uid="{00000000-0005-0000-0000-0000645E0000}"/>
    <cellStyle name="Normal 43 2" xfId="2551" xr:uid="{00000000-0005-0000-0000-0000655E0000}"/>
    <cellStyle name="Normal 43 2 2" xfId="2552" xr:uid="{00000000-0005-0000-0000-0000665E0000}"/>
    <cellStyle name="Normal 43 2 2 2" xfId="4239" xr:uid="{00000000-0005-0000-0000-0000675E0000}"/>
    <cellStyle name="Normal 43 2 2 2 2" xfId="8916" xr:uid="{00000000-0005-0000-0000-0000685E0000}"/>
    <cellStyle name="Normal 43 2 2 2 2 2" xfId="18240" xr:uid="{00000000-0005-0000-0000-0000695E0000}"/>
    <cellStyle name="Normal 43 2 2 2 2 3" xfId="27563" xr:uid="{00000000-0005-0000-0000-00006A5E0000}"/>
    <cellStyle name="Normal 43 2 2 2 3" xfId="13573" xr:uid="{00000000-0005-0000-0000-00006B5E0000}"/>
    <cellStyle name="Normal 43 2 2 2 4" xfId="22897" xr:uid="{00000000-0005-0000-0000-00006C5E0000}"/>
    <cellStyle name="Normal 43 2 2 3" xfId="5974" xr:uid="{00000000-0005-0000-0000-00006D5E0000}"/>
    <cellStyle name="Normal 43 2 2 3 2" xfId="15298" xr:uid="{00000000-0005-0000-0000-00006E5E0000}"/>
    <cellStyle name="Normal 43 2 2 3 3" xfId="24621" xr:uid="{00000000-0005-0000-0000-00006F5E0000}"/>
    <cellStyle name="Normal 43 2 2 4" xfId="12018" xr:uid="{00000000-0005-0000-0000-0000705E0000}"/>
    <cellStyle name="Normal 43 2 2 5" xfId="21344" xr:uid="{00000000-0005-0000-0000-0000715E0000}"/>
    <cellStyle name="Normal 43 2 3" xfId="4238" xr:uid="{00000000-0005-0000-0000-0000725E0000}"/>
    <cellStyle name="Normal 43 2 3 2" xfId="8915" xr:uid="{00000000-0005-0000-0000-0000735E0000}"/>
    <cellStyle name="Normal 43 2 3 2 2" xfId="18239" xr:uid="{00000000-0005-0000-0000-0000745E0000}"/>
    <cellStyle name="Normal 43 2 3 2 3" xfId="27562" xr:uid="{00000000-0005-0000-0000-0000755E0000}"/>
    <cellStyle name="Normal 43 2 3 3" xfId="13572" xr:uid="{00000000-0005-0000-0000-0000765E0000}"/>
    <cellStyle name="Normal 43 2 3 4" xfId="22896" xr:uid="{00000000-0005-0000-0000-0000775E0000}"/>
    <cellStyle name="Normal 43 2 4" xfId="5973" xr:uid="{00000000-0005-0000-0000-0000785E0000}"/>
    <cellStyle name="Normal 43 2 4 2" xfId="15297" xr:uid="{00000000-0005-0000-0000-0000795E0000}"/>
    <cellStyle name="Normal 43 2 4 3" xfId="24620" xr:uid="{00000000-0005-0000-0000-00007A5E0000}"/>
    <cellStyle name="Normal 43 2 5" xfId="12017" xr:uid="{00000000-0005-0000-0000-00007B5E0000}"/>
    <cellStyle name="Normal 43 2 6" xfId="21343" xr:uid="{00000000-0005-0000-0000-00007C5E0000}"/>
    <cellStyle name="Normal 43 2 7" xfId="28948" xr:uid="{00000000-0005-0000-0000-00007D5E0000}"/>
    <cellStyle name="Normal 43 3" xfId="2553" xr:uid="{00000000-0005-0000-0000-00007E5E0000}"/>
    <cellStyle name="Normal 43 3 2" xfId="4240" xr:uid="{00000000-0005-0000-0000-00007F5E0000}"/>
    <cellStyle name="Normal 43 3 2 2" xfId="8917" xr:uid="{00000000-0005-0000-0000-0000805E0000}"/>
    <cellStyle name="Normal 43 3 2 2 2" xfId="18241" xr:uid="{00000000-0005-0000-0000-0000815E0000}"/>
    <cellStyle name="Normal 43 3 2 2 3" xfId="27564" xr:uid="{00000000-0005-0000-0000-0000825E0000}"/>
    <cellStyle name="Normal 43 3 2 3" xfId="13574" xr:uid="{00000000-0005-0000-0000-0000835E0000}"/>
    <cellStyle name="Normal 43 3 2 4" xfId="22898" xr:uid="{00000000-0005-0000-0000-0000845E0000}"/>
    <cellStyle name="Normal 43 3 3" xfId="5975" xr:uid="{00000000-0005-0000-0000-0000855E0000}"/>
    <cellStyle name="Normal 43 3 3 2" xfId="15299" xr:uid="{00000000-0005-0000-0000-0000865E0000}"/>
    <cellStyle name="Normal 43 3 3 3" xfId="24622" xr:uid="{00000000-0005-0000-0000-0000875E0000}"/>
    <cellStyle name="Normal 43 3 4" xfId="12019" xr:uid="{00000000-0005-0000-0000-0000885E0000}"/>
    <cellStyle name="Normal 43 3 5" xfId="21345" xr:uid="{00000000-0005-0000-0000-0000895E0000}"/>
    <cellStyle name="Normal 43 4" xfId="2554" xr:uid="{00000000-0005-0000-0000-00008A5E0000}"/>
    <cellStyle name="Normal 43 5" xfId="28833" xr:uid="{00000000-0005-0000-0000-00008B5E0000}"/>
    <cellStyle name="Normal 44" xfId="1348" xr:uid="{00000000-0005-0000-0000-00008C5E0000}"/>
    <cellStyle name="Normal 44 2" xfId="1351" xr:uid="{00000000-0005-0000-0000-00008D5E0000}"/>
    <cellStyle name="Normal 44 3" xfId="2555" xr:uid="{00000000-0005-0000-0000-00008E5E0000}"/>
    <cellStyle name="Normal 44 4" xfId="28918" xr:uid="{00000000-0005-0000-0000-00008F5E0000}"/>
    <cellStyle name="Normal 45" xfId="2556" xr:uid="{00000000-0005-0000-0000-0000905E0000}"/>
    <cellStyle name="Normal 45 2" xfId="4241" xr:uid="{00000000-0005-0000-0000-0000915E0000}"/>
    <cellStyle name="Normal 45 2 2" xfId="8918" xr:uid="{00000000-0005-0000-0000-0000925E0000}"/>
    <cellStyle name="Normal 45 2 2 2" xfId="18242" xr:uid="{00000000-0005-0000-0000-0000935E0000}"/>
    <cellStyle name="Normal 45 2 2 3" xfId="27565" xr:uid="{00000000-0005-0000-0000-0000945E0000}"/>
    <cellStyle name="Normal 45 2 3" xfId="13575" xr:uid="{00000000-0005-0000-0000-0000955E0000}"/>
    <cellStyle name="Normal 45 2 4" xfId="22899" xr:uid="{00000000-0005-0000-0000-0000965E0000}"/>
    <cellStyle name="Normal 45 3" xfId="5977" xr:uid="{00000000-0005-0000-0000-0000975E0000}"/>
    <cellStyle name="Normal 45 3 2" xfId="15301" xr:uid="{00000000-0005-0000-0000-0000985E0000}"/>
    <cellStyle name="Normal 45 3 3" xfId="24624" xr:uid="{00000000-0005-0000-0000-0000995E0000}"/>
    <cellStyle name="Normal 45 4" xfId="12020" xr:uid="{00000000-0005-0000-0000-00009A5E0000}"/>
    <cellStyle name="Normal 45 5" xfId="21346" xr:uid="{00000000-0005-0000-0000-00009B5E0000}"/>
    <cellStyle name="Normal 45 6" xfId="28949" xr:uid="{00000000-0005-0000-0000-00009C5E0000}"/>
    <cellStyle name="Normal 46" xfId="2557" xr:uid="{00000000-0005-0000-0000-00009D5E0000}"/>
    <cellStyle name="Normal 46 2" xfId="4242" xr:uid="{00000000-0005-0000-0000-00009E5E0000}"/>
    <cellStyle name="Normal 46 2 2" xfId="8919" xr:uid="{00000000-0005-0000-0000-00009F5E0000}"/>
    <cellStyle name="Normal 46 2 2 2" xfId="18243" xr:uid="{00000000-0005-0000-0000-0000A05E0000}"/>
    <cellStyle name="Normal 46 2 2 3" xfId="27566" xr:uid="{00000000-0005-0000-0000-0000A15E0000}"/>
    <cellStyle name="Normal 46 2 3" xfId="13576" xr:uid="{00000000-0005-0000-0000-0000A25E0000}"/>
    <cellStyle name="Normal 46 2 4" xfId="22900" xr:uid="{00000000-0005-0000-0000-0000A35E0000}"/>
    <cellStyle name="Normal 46 3" xfId="5978" xr:uid="{00000000-0005-0000-0000-0000A45E0000}"/>
    <cellStyle name="Normal 46 3 2" xfId="15302" xr:uid="{00000000-0005-0000-0000-0000A55E0000}"/>
    <cellStyle name="Normal 46 3 3" xfId="24625" xr:uid="{00000000-0005-0000-0000-0000A65E0000}"/>
    <cellStyle name="Normal 46 4" xfId="12021" xr:uid="{00000000-0005-0000-0000-0000A75E0000}"/>
    <cellStyle name="Normal 46 5" xfId="21347" xr:uid="{00000000-0005-0000-0000-0000A85E0000}"/>
    <cellStyle name="Normal 47" xfId="2558" xr:uid="{00000000-0005-0000-0000-0000A95E0000}"/>
    <cellStyle name="Normal 47 2" xfId="2559" xr:uid="{00000000-0005-0000-0000-0000AA5E0000}"/>
    <cellStyle name="Normal 47 2 2" xfId="2560" xr:uid="{00000000-0005-0000-0000-0000AB5E0000}"/>
    <cellStyle name="Normal 47 2 2 2" xfId="4243" xr:uid="{00000000-0005-0000-0000-0000AC5E0000}"/>
    <cellStyle name="Normal 47 2 2 2 2" xfId="8920" xr:uid="{00000000-0005-0000-0000-0000AD5E0000}"/>
    <cellStyle name="Normal 47 2 2 2 2 2" xfId="18244" xr:uid="{00000000-0005-0000-0000-0000AE5E0000}"/>
    <cellStyle name="Normal 47 2 2 2 2 3" xfId="27567" xr:uid="{00000000-0005-0000-0000-0000AF5E0000}"/>
    <cellStyle name="Normal 47 2 2 2 3" xfId="13577" xr:uid="{00000000-0005-0000-0000-0000B05E0000}"/>
    <cellStyle name="Normal 47 2 2 2 4" xfId="22901" xr:uid="{00000000-0005-0000-0000-0000B15E0000}"/>
    <cellStyle name="Normal 47 2 2 3" xfId="5980" xr:uid="{00000000-0005-0000-0000-0000B25E0000}"/>
    <cellStyle name="Normal 47 2 2 3 2" xfId="15304" xr:uid="{00000000-0005-0000-0000-0000B35E0000}"/>
    <cellStyle name="Normal 47 2 2 3 3" xfId="24627" xr:uid="{00000000-0005-0000-0000-0000B45E0000}"/>
    <cellStyle name="Normal 47 2 2 4" xfId="12022" xr:uid="{00000000-0005-0000-0000-0000B55E0000}"/>
    <cellStyle name="Normal 47 2 2 5" xfId="21348" xr:uid="{00000000-0005-0000-0000-0000B65E0000}"/>
    <cellStyle name="Normal 47 3" xfId="2561" xr:uid="{00000000-0005-0000-0000-0000B75E0000}"/>
    <cellStyle name="Normal 47 3 2" xfId="2562" xr:uid="{00000000-0005-0000-0000-0000B85E0000}"/>
    <cellStyle name="Normal 47 3 2 2" xfId="4244" xr:uid="{00000000-0005-0000-0000-0000B95E0000}"/>
    <cellStyle name="Normal 47 3 2 2 2" xfId="8921" xr:uid="{00000000-0005-0000-0000-0000BA5E0000}"/>
    <cellStyle name="Normal 47 3 2 2 2 2" xfId="18245" xr:uid="{00000000-0005-0000-0000-0000BB5E0000}"/>
    <cellStyle name="Normal 47 3 2 2 2 3" xfId="27568" xr:uid="{00000000-0005-0000-0000-0000BC5E0000}"/>
    <cellStyle name="Normal 47 3 2 2 3" xfId="13578" xr:uid="{00000000-0005-0000-0000-0000BD5E0000}"/>
    <cellStyle name="Normal 47 3 2 2 4" xfId="22902" xr:uid="{00000000-0005-0000-0000-0000BE5E0000}"/>
    <cellStyle name="Normal 47 3 2 3" xfId="5981" xr:uid="{00000000-0005-0000-0000-0000BF5E0000}"/>
    <cellStyle name="Normal 47 3 2 3 2" xfId="15305" xr:uid="{00000000-0005-0000-0000-0000C05E0000}"/>
    <cellStyle name="Normal 47 3 2 3 3" xfId="24628" xr:uid="{00000000-0005-0000-0000-0000C15E0000}"/>
    <cellStyle name="Normal 47 3 2 4" xfId="12023" xr:uid="{00000000-0005-0000-0000-0000C25E0000}"/>
    <cellStyle name="Normal 47 3 2 5" xfId="21349" xr:uid="{00000000-0005-0000-0000-0000C35E0000}"/>
    <cellStyle name="Normal 47 4" xfId="2563" xr:uid="{00000000-0005-0000-0000-0000C45E0000}"/>
    <cellStyle name="Normal 47 4 2" xfId="4245" xr:uid="{00000000-0005-0000-0000-0000C55E0000}"/>
    <cellStyle name="Normal 47 4 2 2" xfId="8922" xr:uid="{00000000-0005-0000-0000-0000C65E0000}"/>
    <cellStyle name="Normal 47 4 2 2 2" xfId="18246" xr:uid="{00000000-0005-0000-0000-0000C75E0000}"/>
    <cellStyle name="Normal 47 4 2 2 3" xfId="27569" xr:uid="{00000000-0005-0000-0000-0000C85E0000}"/>
    <cellStyle name="Normal 47 4 2 3" xfId="13579" xr:uid="{00000000-0005-0000-0000-0000C95E0000}"/>
    <cellStyle name="Normal 47 4 2 4" xfId="22903" xr:uid="{00000000-0005-0000-0000-0000CA5E0000}"/>
    <cellStyle name="Normal 47 4 3" xfId="5982" xr:uid="{00000000-0005-0000-0000-0000CB5E0000}"/>
    <cellStyle name="Normal 47 4 3 2" xfId="15306" xr:uid="{00000000-0005-0000-0000-0000CC5E0000}"/>
    <cellStyle name="Normal 47 4 3 3" xfId="24629" xr:uid="{00000000-0005-0000-0000-0000CD5E0000}"/>
    <cellStyle name="Normal 47 4 4" xfId="12024" xr:uid="{00000000-0005-0000-0000-0000CE5E0000}"/>
    <cellStyle name="Normal 47 4 5" xfId="21350" xr:uid="{00000000-0005-0000-0000-0000CF5E0000}"/>
    <cellStyle name="Normal 48" xfId="2564" xr:uid="{00000000-0005-0000-0000-0000D05E0000}"/>
    <cellStyle name="Normal 48 2" xfId="2565" xr:uid="{00000000-0005-0000-0000-0000D15E0000}"/>
    <cellStyle name="Normal 48 2 2" xfId="4246" xr:uid="{00000000-0005-0000-0000-0000D25E0000}"/>
    <cellStyle name="Normal 48 2 2 2" xfId="8923" xr:uid="{00000000-0005-0000-0000-0000D35E0000}"/>
    <cellStyle name="Normal 48 2 2 2 2" xfId="18247" xr:uid="{00000000-0005-0000-0000-0000D45E0000}"/>
    <cellStyle name="Normal 48 2 2 2 3" xfId="27570" xr:uid="{00000000-0005-0000-0000-0000D55E0000}"/>
    <cellStyle name="Normal 48 2 2 3" xfId="13580" xr:uid="{00000000-0005-0000-0000-0000D65E0000}"/>
    <cellStyle name="Normal 48 2 2 4" xfId="22904" xr:uid="{00000000-0005-0000-0000-0000D75E0000}"/>
    <cellStyle name="Normal 48 2 3" xfId="5984" xr:uid="{00000000-0005-0000-0000-0000D85E0000}"/>
    <cellStyle name="Normal 48 2 3 2" xfId="15308" xr:uid="{00000000-0005-0000-0000-0000D95E0000}"/>
    <cellStyle name="Normal 48 2 3 3" xfId="24631" xr:uid="{00000000-0005-0000-0000-0000DA5E0000}"/>
    <cellStyle name="Normal 48 2 4" xfId="12025" xr:uid="{00000000-0005-0000-0000-0000DB5E0000}"/>
    <cellStyle name="Normal 48 2 5" xfId="21351" xr:uid="{00000000-0005-0000-0000-0000DC5E0000}"/>
    <cellStyle name="Normal 49" xfId="2566" xr:uid="{00000000-0005-0000-0000-0000DD5E0000}"/>
    <cellStyle name="Normal 49 2" xfId="4247" xr:uid="{00000000-0005-0000-0000-0000DE5E0000}"/>
    <cellStyle name="Normal 49 2 2" xfId="8924" xr:uid="{00000000-0005-0000-0000-0000DF5E0000}"/>
    <cellStyle name="Normal 49 2 2 2" xfId="18248" xr:uid="{00000000-0005-0000-0000-0000E05E0000}"/>
    <cellStyle name="Normal 49 2 2 3" xfId="27571" xr:uid="{00000000-0005-0000-0000-0000E15E0000}"/>
    <cellStyle name="Normal 49 2 3" xfId="13581" xr:uid="{00000000-0005-0000-0000-0000E25E0000}"/>
    <cellStyle name="Normal 49 2 4" xfId="22905" xr:uid="{00000000-0005-0000-0000-0000E35E0000}"/>
    <cellStyle name="Normal 49 3" xfId="5985" xr:uid="{00000000-0005-0000-0000-0000E45E0000}"/>
    <cellStyle name="Normal 49 3 2" xfId="15309" xr:uid="{00000000-0005-0000-0000-0000E55E0000}"/>
    <cellStyle name="Normal 49 3 3" xfId="24632" xr:uid="{00000000-0005-0000-0000-0000E65E0000}"/>
    <cellStyle name="Normal 49 4" xfId="12026" xr:uid="{00000000-0005-0000-0000-0000E75E0000}"/>
    <cellStyle name="Normal 49 5" xfId="21352" xr:uid="{00000000-0005-0000-0000-0000E85E0000}"/>
    <cellStyle name="Normal 5" xfId="171" xr:uid="{00000000-0005-0000-0000-0000E95E0000}"/>
    <cellStyle name="Normal 5 10" xfId="2568" xr:uid="{00000000-0005-0000-0000-0000EA5E0000}"/>
    <cellStyle name="Normal 5 10 2" xfId="4249" xr:uid="{00000000-0005-0000-0000-0000EB5E0000}"/>
    <cellStyle name="Normal 5 10 2 2" xfId="8926" xr:uid="{00000000-0005-0000-0000-0000EC5E0000}"/>
    <cellStyle name="Normal 5 10 2 2 2" xfId="18250" xr:uid="{00000000-0005-0000-0000-0000ED5E0000}"/>
    <cellStyle name="Normal 5 10 2 2 3" xfId="27573" xr:uid="{00000000-0005-0000-0000-0000EE5E0000}"/>
    <cellStyle name="Normal 5 10 2 3" xfId="13583" xr:uid="{00000000-0005-0000-0000-0000EF5E0000}"/>
    <cellStyle name="Normal 5 10 2 4" xfId="22907" xr:uid="{00000000-0005-0000-0000-0000F05E0000}"/>
    <cellStyle name="Normal 5 10 3" xfId="5987" xr:uid="{00000000-0005-0000-0000-0000F15E0000}"/>
    <cellStyle name="Normal 5 10 3 2" xfId="15311" xr:uid="{00000000-0005-0000-0000-0000F25E0000}"/>
    <cellStyle name="Normal 5 10 3 3" xfId="24634" xr:uid="{00000000-0005-0000-0000-0000F35E0000}"/>
    <cellStyle name="Normal 5 10 4" xfId="12028" xr:uid="{00000000-0005-0000-0000-0000F45E0000}"/>
    <cellStyle name="Normal 5 10 5" xfId="21354" xr:uid="{00000000-0005-0000-0000-0000F55E0000}"/>
    <cellStyle name="Normal 5 11" xfId="2567" xr:uid="{00000000-0005-0000-0000-0000F65E0000}"/>
    <cellStyle name="Normal 5 11 2" xfId="4248" xr:uid="{00000000-0005-0000-0000-0000F75E0000}"/>
    <cellStyle name="Normal 5 11 2 2" xfId="8925" xr:uid="{00000000-0005-0000-0000-0000F85E0000}"/>
    <cellStyle name="Normal 5 11 2 2 2" xfId="18249" xr:uid="{00000000-0005-0000-0000-0000F95E0000}"/>
    <cellStyle name="Normal 5 11 2 2 3" xfId="27572" xr:uid="{00000000-0005-0000-0000-0000FA5E0000}"/>
    <cellStyle name="Normal 5 11 2 3" xfId="13582" xr:uid="{00000000-0005-0000-0000-0000FB5E0000}"/>
    <cellStyle name="Normal 5 11 2 4" xfId="22906" xr:uid="{00000000-0005-0000-0000-0000FC5E0000}"/>
    <cellStyle name="Normal 5 11 3" xfId="5986" xr:uid="{00000000-0005-0000-0000-0000FD5E0000}"/>
    <cellStyle name="Normal 5 11 3 2" xfId="15310" xr:uid="{00000000-0005-0000-0000-0000FE5E0000}"/>
    <cellStyle name="Normal 5 11 3 3" xfId="24633" xr:uid="{00000000-0005-0000-0000-0000FF5E0000}"/>
    <cellStyle name="Normal 5 11 4" xfId="12027" xr:uid="{00000000-0005-0000-0000-0000005F0000}"/>
    <cellStyle name="Normal 5 11 5" xfId="21353" xr:uid="{00000000-0005-0000-0000-0000015F0000}"/>
    <cellStyle name="Normal 5 12" xfId="2918" xr:uid="{00000000-0005-0000-0000-0000025F0000}"/>
    <cellStyle name="Normal 5 12 2" xfId="4552" xr:uid="{00000000-0005-0000-0000-0000035F0000}"/>
    <cellStyle name="Normal 5 12 2 2" xfId="9229" xr:uid="{00000000-0005-0000-0000-0000045F0000}"/>
    <cellStyle name="Normal 5 12 2 2 2" xfId="18553" xr:uid="{00000000-0005-0000-0000-0000055F0000}"/>
    <cellStyle name="Normal 5 12 2 2 3" xfId="27876" xr:uid="{00000000-0005-0000-0000-0000065F0000}"/>
    <cellStyle name="Normal 5 12 2 3" xfId="13876" xr:uid="{00000000-0005-0000-0000-0000075F0000}"/>
    <cellStyle name="Normal 5 12 2 4" xfId="23200" xr:uid="{00000000-0005-0000-0000-0000085F0000}"/>
    <cellStyle name="Normal 5 12 3" xfId="6327" xr:uid="{00000000-0005-0000-0000-0000095F0000}"/>
    <cellStyle name="Normal 5 12 3 2" xfId="15651" xr:uid="{00000000-0005-0000-0000-00000A5F0000}"/>
    <cellStyle name="Normal 5 12 3 3" xfId="24974" xr:uid="{00000000-0005-0000-0000-00000B5F0000}"/>
    <cellStyle name="Normal 5 12 4" xfId="12330" xr:uid="{00000000-0005-0000-0000-00000C5F0000}"/>
    <cellStyle name="Normal 5 12 5" xfId="21656" xr:uid="{00000000-0005-0000-0000-00000D5F0000}"/>
    <cellStyle name="Normal 5 13" xfId="1166" xr:uid="{00000000-0005-0000-0000-00000E5F0000}"/>
    <cellStyle name="Normal 5 14" xfId="2934" xr:uid="{00000000-0005-0000-0000-00000F5F0000}"/>
    <cellStyle name="Normal 5 14 2" xfId="7616" xr:uid="{00000000-0005-0000-0000-0000105F0000}"/>
    <cellStyle name="Normal 5 14 2 2" xfId="16940" xr:uid="{00000000-0005-0000-0000-0000115F0000}"/>
    <cellStyle name="Normal 5 14 2 3" xfId="26263" xr:uid="{00000000-0005-0000-0000-0000125F0000}"/>
    <cellStyle name="Normal 5 14 3" xfId="12339" xr:uid="{00000000-0005-0000-0000-0000135F0000}"/>
    <cellStyle name="Normal 5 14 4" xfId="21665" xr:uid="{00000000-0005-0000-0000-0000145F0000}"/>
    <cellStyle name="Normal 5 15" xfId="9302" xr:uid="{00000000-0005-0000-0000-0000155F0000}"/>
    <cellStyle name="Normal 5 15 2" xfId="18626" xr:uid="{00000000-0005-0000-0000-0000165F0000}"/>
    <cellStyle name="Normal 5 15 3" xfId="27949" xr:uid="{00000000-0005-0000-0000-0000175F0000}"/>
    <cellStyle name="Normal 5 16" xfId="9796" xr:uid="{00000000-0005-0000-0000-0000185F0000}"/>
    <cellStyle name="Normal 5 17" xfId="19120" xr:uid="{00000000-0005-0000-0000-0000195F0000}"/>
    <cellStyle name="Normal 5 18" xfId="28481" xr:uid="{00000000-0005-0000-0000-00001A5F0000}"/>
    <cellStyle name="Normal 5 2" xfId="233" xr:uid="{00000000-0005-0000-0000-00001B5F0000}"/>
    <cellStyle name="Normal 5 2 10" xfId="2570" xr:uid="{00000000-0005-0000-0000-00001C5F0000}"/>
    <cellStyle name="Normal 5 2 10 2" xfId="4251" xr:uid="{00000000-0005-0000-0000-00001D5F0000}"/>
    <cellStyle name="Normal 5 2 10 2 2" xfId="8928" xr:uid="{00000000-0005-0000-0000-00001E5F0000}"/>
    <cellStyle name="Normal 5 2 10 2 2 2" xfId="18252" xr:uid="{00000000-0005-0000-0000-00001F5F0000}"/>
    <cellStyle name="Normal 5 2 10 2 2 3" xfId="27575" xr:uid="{00000000-0005-0000-0000-0000205F0000}"/>
    <cellStyle name="Normal 5 2 10 2 3" xfId="13585" xr:uid="{00000000-0005-0000-0000-0000215F0000}"/>
    <cellStyle name="Normal 5 2 10 2 4" xfId="22909" xr:uid="{00000000-0005-0000-0000-0000225F0000}"/>
    <cellStyle name="Normal 5 2 10 3" xfId="5989" xr:uid="{00000000-0005-0000-0000-0000235F0000}"/>
    <cellStyle name="Normal 5 2 10 3 2" xfId="15313" xr:uid="{00000000-0005-0000-0000-0000245F0000}"/>
    <cellStyle name="Normal 5 2 10 3 3" xfId="24636" xr:uid="{00000000-0005-0000-0000-0000255F0000}"/>
    <cellStyle name="Normal 5 2 10 4" xfId="12030" xr:uid="{00000000-0005-0000-0000-0000265F0000}"/>
    <cellStyle name="Normal 5 2 10 5" xfId="21356" xr:uid="{00000000-0005-0000-0000-0000275F0000}"/>
    <cellStyle name="Normal 5 2 11" xfId="2569" xr:uid="{00000000-0005-0000-0000-0000285F0000}"/>
    <cellStyle name="Normal 5 2 11 2" xfId="7544" xr:uid="{00000000-0005-0000-0000-0000295F0000}"/>
    <cellStyle name="Normal 5 2 11 2 2" xfId="16868" xr:uid="{00000000-0005-0000-0000-00002A5F0000}"/>
    <cellStyle name="Normal 5 2 11 2 3" xfId="26191" xr:uid="{00000000-0005-0000-0000-00002B5F0000}"/>
    <cellStyle name="Normal 5 2 11 3" xfId="12029" xr:uid="{00000000-0005-0000-0000-00002C5F0000}"/>
    <cellStyle name="Normal 5 2 11 4" xfId="21355" xr:uid="{00000000-0005-0000-0000-00002D5F0000}"/>
    <cellStyle name="Normal 5 2 12" xfId="4250" xr:uid="{00000000-0005-0000-0000-00002E5F0000}"/>
    <cellStyle name="Normal 5 2 12 2" xfId="8927" xr:uid="{00000000-0005-0000-0000-00002F5F0000}"/>
    <cellStyle name="Normal 5 2 12 2 2" xfId="18251" xr:uid="{00000000-0005-0000-0000-0000305F0000}"/>
    <cellStyle name="Normal 5 2 12 2 3" xfId="27574" xr:uid="{00000000-0005-0000-0000-0000315F0000}"/>
    <cellStyle name="Normal 5 2 12 3" xfId="13584" xr:uid="{00000000-0005-0000-0000-0000325F0000}"/>
    <cellStyle name="Normal 5 2 12 4" xfId="22908" xr:uid="{00000000-0005-0000-0000-0000335F0000}"/>
    <cellStyle name="Normal 5 2 13" xfId="5988" xr:uid="{00000000-0005-0000-0000-0000345F0000}"/>
    <cellStyle name="Normal 5 2 13 2" xfId="15312" xr:uid="{00000000-0005-0000-0000-0000355F0000}"/>
    <cellStyle name="Normal 5 2 13 3" xfId="24635" xr:uid="{00000000-0005-0000-0000-0000365F0000}"/>
    <cellStyle name="Normal 5 2 14" xfId="9361" xr:uid="{00000000-0005-0000-0000-0000375F0000}"/>
    <cellStyle name="Normal 5 2 14 2" xfId="18685" xr:uid="{00000000-0005-0000-0000-0000385F0000}"/>
    <cellStyle name="Normal 5 2 14 3" xfId="28008" xr:uid="{00000000-0005-0000-0000-0000395F0000}"/>
    <cellStyle name="Normal 5 2 15" xfId="9855" xr:uid="{00000000-0005-0000-0000-00003A5F0000}"/>
    <cellStyle name="Normal 5 2 16" xfId="19179" xr:uid="{00000000-0005-0000-0000-00003B5F0000}"/>
    <cellStyle name="Normal 5 2 17" xfId="28564" xr:uid="{00000000-0005-0000-0000-00003C5F0000}"/>
    <cellStyle name="Normal 5 2 2" xfId="373" xr:uid="{00000000-0005-0000-0000-00003D5F0000}"/>
    <cellStyle name="Normal 5 2 2 10" xfId="4252" xr:uid="{00000000-0005-0000-0000-00003E5F0000}"/>
    <cellStyle name="Normal 5 2 2 10 2" xfId="8929" xr:uid="{00000000-0005-0000-0000-00003F5F0000}"/>
    <cellStyle name="Normal 5 2 2 10 2 2" xfId="18253" xr:uid="{00000000-0005-0000-0000-0000405F0000}"/>
    <cellStyle name="Normal 5 2 2 10 2 3" xfId="27576" xr:uid="{00000000-0005-0000-0000-0000415F0000}"/>
    <cellStyle name="Normal 5 2 2 10 3" xfId="13586" xr:uid="{00000000-0005-0000-0000-0000425F0000}"/>
    <cellStyle name="Normal 5 2 2 10 4" xfId="22910" xr:uid="{00000000-0005-0000-0000-0000435F0000}"/>
    <cellStyle name="Normal 5 2 2 11" xfId="5990" xr:uid="{00000000-0005-0000-0000-0000445F0000}"/>
    <cellStyle name="Normal 5 2 2 11 2" xfId="15314" xr:uid="{00000000-0005-0000-0000-0000455F0000}"/>
    <cellStyle name="Normal 5 2 2 11 3" xfId="24637" xr:uid="{00000000-0005-0000-0000-0000465F0000}"/>
    <cellStyle name="Normal 5 2 2 12" xfId="9484" xr:uid="{00000000-0005-0000-0000-0000475F0000}"/>
    <cellStyle name="Normal 5 2 2 12 2" xfId="18808" xr:uid="{00000000-0005-0000-0000-0000485F0000}"/>
    <cellStyle name="Normal 5 2 2 12 3" xfId="28131" xr:uid="{00000000-0005-0000-0000-0000495F0000}"/>
    <cellStyle name="Normal 5 2 2 13" xfId="9978" xr:uid="{00000000-0005-0000-0000-00004A5F0000}"/>
    <cellStyle name="Normal 5 2 2 14" xfId="19302" xr:uid="{00000000-0005-0000-0000-00004B5F0000}"/>
    <cellStyle name="Normal 5 2 2 15" xfId="28584" xr:uid="{00000000-0005-0000-0000-00004C5F0000}"/>
    <cellStyle name="Normal 5 2 2 2" xfId="613" xr:uid="{00000000-0005-0000-0000-00004D5F0000}"/>
    <cellStyle name="Normal 5 2 2 2 10" xfId="5991" xr:uid="{00000000-0005-0000-0000-00004E5F0000}"/>
    <cellStyle name="Normal 5 2 2 2 10 2" xfId="15315" xr:uid="{00000000-0005-0000-0000-00004F5F0000}"/>
    <cellStyle name="Normal 5 2 2 2 10 3" xfId="24638" xr:uid="{00000000-0005-0000-0000-0000505F0000}"/>
    <cellStyle name="Normal 5 2 2 2 11" xfId="9724" xr:uid="{00000000-0005-0000-0000-0000515F0000}"/>
    <cellStyle name="Normal 5 2 2 2 11 2" xfId="19048" xr:uid="{00000000-0005-0000-0000-0000525F0000}"/>
    <cellStyle name="Normal 5 2 2 2 11 3" xfId="28371" xr:uid="{00000000-0005-0000-0000-0000535F0000}"/>
    <cellStyle name="Normal 5 2 2 2 12" xfId="10218" xr:uid="{00000000-0005-0000-0000-0000545F0000}"/>
    <cellStyle name="Normal 5 2 2 2 13" xfId="19542" xr:uid="{00000000-0005-0000-0000-0000555F0000}"/>
    <cellStyle name="Normal 5 2 2 2 14" xfId="28738" xr:uid="{00000000-0005-0000-0000-0000565F0000}"/>
    <cellStyle name="Normal 5 2 2 2 2" xfId="1101" xr:uid="{00000000-0005-0000-0000-0000575F0000}"/>
    <cellStyle name="Normal 5 2 2 2 2 2" xfId="2574" xr:uid="{00000000-0005-0000-0000-0000585F0000}"/>
    <cellStyle name="Normal 5 2 2 2 2 2 2" xfId="2575" xr:uid="{00000000-0005-0000-0000-0000595F0000}"/>
    <cellStyle name="Normal 5 2 2 2 2 2 2 2" xfId="4256" xr:uid="{00000000-0005-0000-0000-00005A5F0000}"/>
    <cellStyle name="Normal 5 2 2 2 2 2 2 2 2" xfId="8933" xr:uid="{00000000-0005-0000-0000-00005B5F0000}"/>
    <cellStyle name="Normal 5 2 2 2 2 2 2 2 2 2" xfId="18257" xr:uid="{00000000-0005-0000-0000-00005C5F0000}"/>
    <cellStyle name="Normal 5 2 2 2 2 2 2 2 2 3" xfId="27580" xr:uid="{00000000-0005-0000-0000-00005D5F0000}"/>
    <cellStyle name="Normal 5 2 2 2 2 2 2 2 3" xfId="13590" xr:uid="{00000000-0005-0000-0000-00005E5F0000}"/>
    <cellStyle name="Normal 5 2 2 2 2 2 2 2 4" xfId="22914" xr:uid="{00000000-0005-0000-0000-00005F5F0000}"/>
    <cellStyle name="Normal 5 2 2 2 2 2 2 3" xfId="5994" xr:uid="{00000000-0005-0000-0000-0000605F0000}"/>
    <cellStyle name="Normal 5 2 2 2 2 2 2 3 2" xfId="15318" xr:uid="{00000000-0005-0000-0000-0000615F0000}"/>
    <cellStyle name="Normal 5 2 2 2 2 2 2 3 3" xfId="24641" xr:uid="{00000000-0005-0000-0000-0000625F0000}"/>
    <cellStyle name="Normal 5 2 2 2 2 2 2 4" xfId="12035" xr:uid="{00000000-0005-0000-0000-0000635F0000}"/>
    <cellStyle name="Normal 5 2 2 2 2 2 2 5" xfId="21361" xr:uid="{00000000-0005-0000-0000-0000645F0000}"/>
    <cellStyle name="Normal 5 2 2 2 2 2 3" xfId="4255" xr:uid="{00000000-0005-0000-0000-0000655F0000}"/>
    <cellStyle name="Normal 5 2 2 2 2 2 3 2" xfId="8932" xr:uid="{00000000-0005-0000-0000-0000665F0000}"/>
    <cellStyle name="Normal 5 2 2 2 2 2 3 2 2" xfId="18256" xr:uid="{00000000-0005-0000-0000-0000675F0000}"/>
    <cellStyle name="Normal 5 2 2 2 2 2 3 2 3" xfId="27579" xr:uid="{00000000-0005-0000-0000-0000685F0000}"/>
    <cellStyle name="Normal 5 2 2 2 2 2 3 3" xfId="13589" xr:uid="{00000000-0005-0000-0000-0000695F0000}"/>
    <cellStyle name="Normal 5 2 2 2 2 2 3 4" xfId="22913" xr:uid="{00000000-0005-0000-0000-00006A5F0000}"/>
    <cellStyle name="Normal 5 2 2 2 2 2 4" xfId="5993" xr:uid="{00000000-0005-0000-0000-00006B5F0000}"/>
    <cellStyle name="Normal 5 2 2 2 2 2 4 2" xfId="15317" xr:uid="{00000000-0005-0000-0000-00006C5F0000}"/>
    <cellStyle name="Normal 5 2 2 2 2 2 4 3" xfId="24640" xr:uid="{00000000-0005-0000-0000-00006D5F0000}"/>
    <cellStyle name="Normal 5 2 2 2 2 2 5" xfId="12034" xr:uid="{00000000-0005-0000-0000-00006E5F0000}"/>
    <cellStyle name="Normal 5 2 2 2 2 2 6" xfId="21360" xr:uid="{00000000-0005-0000-0000-00006F5F0000}"/>
    <cellStyle name="Normal 5 2 2 2 2 3" xfId="2576" xr:uid="{00000000-0005-0000-0000-0000705F0000}"/>
    <cellStyle name="Normal 5 2 2 2 2 3 2" xfId="4257" xr:uid="{00000000-0005-0000-0000-0000715F0000}"/>
    <cellStyle name="Normal 5 2 2 2 2 3 2 2" xfId="8934" xr:uid="{00000000-0005-0000-0000-0000725F0000}"/>
    <cellStyle name="Normal 5 2 2 2 2 3 2 2 2" xfId="18258" xr:uid="{00000000-0005-0000-0000-0000735F0000}"/>
    <cellStyle name="Normal 5 2 2 2 2 3 2 2 3" xfId="27581" xr:uid="{00000000-0005-0000-0000-0000745F0000}"/>
    <cellStyle name="Normal 5 2 2 2 2 3 2 3" xfId="13591" xr:uid="{00000000-0005-0000-0000-0000755F0000}"/>
    <cellStyle name="Normal 5 2 2 2 2 3 2 4" xfId="22915" xr:uid="{00000000-0005-0000-0000-0000765F0000}"/>
    <cellStyle name="Normal 5 2 2 2 2 3 3" xfId="5995" xr:uid="{00000000-0005-0000-0000-0000775F0000}"/>
    <cellStyle name="Normal 5 2 2 2 2 3 3 2" xfId="15319" xr:uid="{00000000-0005-0000-0000-0000785F0000}"/>
    <cellStyle name="Normal 5 2 2 2 2 3 3 3" xfId="24642" xr:uid="{00000000-0005-0000-0000-0000795F0000}"/>
    <cellStyle name="Normal 5 2 2 2 2 3 4" xfId="12036" xr:uid="{00000000-0005-0000-0000-00007A5F0000}"/>
    <cellStyle name="Normal 5 2 2 2 2 3 5" xfId="21362" xr:uid="{00000000-0005-0000-0000-00007B5F0000}"/>
    <cellStyle name="Normal 5 2 2 2 2 4" xfId="2573" xr:uid="{00000000-0005-0000-0000-00007C5F0000}"/>
    <cellStyle name="Normal 5 2 2 2 2 4 2" xfId="7547" xr:uid="{00000000-0005-0000-0000-00007D5F0000}"/>
    <cellStyle name="Normal 5 2 2 2 2 4 2 2" xfId="16871" xr:uid="{00000000-0005-0000-0000-00007E5F0000}"/>
    <cellStyle name="Normal 5 2 2 2 2 4 2 3" xfId="26194" xr:uid="{00000000-0005-0000-0000-00007F5F0000}"/>
    <cellStyle name="Normal 5 2 2 2 2 4 3" xfId="12033" xr:uid="{00000000-0005-0000-0000-0000805F0000}"/>
    <cellStyle name="Normal 5 2 2 2 2 4 4" xfId="21359" xr:uid="{00000000-0005-0000-0000-0000815F0000}"/>
    <cellStyle name="Normal 5 2 2 2 2 5" xfId="4254" xr:uid="{00000000-0005-0000-0000-0000825F0000}"/>
    <cellStyle name="Normal 5 2 2 2 2 5 2" xfId="8931" xr:uid="{00000000-0005-0000-0000-0000835F0000}"/>
    <cellStyle name="Normal 5 2 2 2 2 5 2 2" xfId="18255" xr:uid="{00000000-0005-0000-0000-0000845F0000}"/>
    <cellStyle name="Normal 5 2 2 2 2 5 2 3" xfId="27578" xr:uid="{00000000-0005-0000-0000-0000855F0000}"/>
    <cellStyle name="Normal 5 2 2 2 2 5 3" xfId="13588" xr:uid="{00000000-0005-0000-0000-0000865F0000}"/>
    <cellStyle name="Normal 5 2 2 2 2 5 4" xfId="22912" xr:uid="{00000000-0005-0000-0000-0000875F0000}"/>
    <cellStyle name="Normal 5 2 2 2 2 6" xfId="5992" xr:uid="{00000000-0005-0000-0000-0000885F0000}"/>
    <cellStyle name="Normal 5 2 2 2 2 6 2" xfId="15316" xr:uid="{00000000-0005-0000-0000-0000895F0000}"/>
    <cellStyle name="Normal 5 2 2 2 2 6 3" xfId="24639" xr:uid="{00000000-0005-0000-0000-00008A5F0000}"/>
    <cellStyle name="Normal 5 2 2 2 2 7" xfId="10702" xr:uid="{00000000-0005-0000-0000-00008B5F0000}"/>
    <cellStyle name="Normal 5 2 2 2 2 8" xfId="20026" xr:uid="{00000000-0005-0000-0000-00008C5F0000}"/>
    <cellStyle name="Normal 5 2 2 2 2 9" xfId="28880" xr:uid="{00000000-0005-0000-0000-00008D5F0000}"/>
    <cellStyle name="Normal 5 2 2 2 3" xfId="2577" xr:uid="{00000000-0005-0000-0000-00008E5F0000}"/>
    <cellStyle name="Normal 5 2 2 2 3 2" xfId="2578" xr:uid="{00000000-0005-0000-0000-00008F5F0000}"/>
    <cellStyle name="Normal 5 2 2 2 3 2 2" xfId="2579" xr:uid="{00000000-0005-0000-0000-0000905F0000}"/>
    <cellStyle name="Normal 5 2 2 2 3 2 2 2" xfId="4260" xr:uid="{00000000-0005-0000-0000-0000915F0000}"/>
    <cellStyle name="Normal 5 2 2 2 3 2 2 2 2" xfId="8937" xr:uid="{00000000-0005-0000-0000-0000925F0000}"/>
    <cellStyle name="Normal 5 2 2 2 3 2 2 2 2 2" xfId="18261" xr:uid="{00000000-0005-0000-0000-0000935F0000}"/>
    <cellStyle name="Normal 5 2 2 2 3 2 2 2 2 3" xfId="27584" xr:uid="{00000000-0005-0000-0000-0000945F0000}"/>
    <cellStyle name="Normal 5 2 2 2 3 2 2 2 3" xfId="13594" xr:uid="{00000000-0005-0000-0000-0000955F0000}"/>
    <cellStyle name="Normal 5 2 2 2 3 2 2 2 4" xfId="22918" xr:uid="{00000000-0005-0000-0000-0000965F0000}"/>
    <cellStyle name="Normal 5 2 2 2 3 2 2 3" xfId="5998" xr:uid="{00000000-0005-0000-0000-0000975F0000}"/>
    <cellStyle name="Normal 5 2 2 2 3 2 2 3 2" xfId="15322" xr:uid="{00000000-0005-0000-0000-0000985F0000}"/>
    <cellStyle name="Normal 5 2 2 2 3 2 2 3 3" xfId="24645" xr:uid="{00000000-0005-0000-0000-0000995F0000}"/>
    <cellStyle name="Normal 5 2 2 2 3 2 2 4" xfId="12039" xr:uid="{00000000-0005-0000-0000-00009A5F0000}"/>
    <cellStyle name="Normal 5 2 2 2 3 2 2 5" xfId="21365" xr:uid="{00000000-0005-0000-0000-00009B5F0000}"/>
    <cellStyle name="Normal 5 2 2 2 3 2 3" xfId="4259" xr:uid="{00000000-0005-0000-0000-00009C5F0000}"/>
    <cellStyle name="Normal 5 2 2 2 3 2 3 2" xfId="8936" xr:uid="{00000000-0005-0000-0000-00009D5F0000}"/>
    <cellStyle name="Normal 5 2 2 2 3 2 3 2 2" xfId="18260" xr:uid="{00000000-0005-0000-0000-00009E5F0000}"/>
    <cellStyle name="Normal 5 2 2 2 3 2 3 2 3" xfId="27583" xr:uid="{00000000-0005-0000-0000-00009F5F0000}"/>
    <cellStyle name="Normal 5 2 2 2 3 2 3 3" xfId="13593" xr:uid="{00000000-0005-0000-0000-0000A05F0000}"/>
    <cellStyle name="Normal 5 2 2 2 3 2 3 4" xfId="22917" xr:uid="{00000000-0005-0000-0000-0000A15F0000}"/>
    <cellStyle name="Normal 5 2 2 2 3 2 4" xfId="5997" xr:uid="{00000000-0005-0000-0000-0000A25F0000}"/>
    <cellStyle name="Normal 5 2 2 2 3 2 4 2" xfId="15321" xr:uid="{00000000-0005-0000-0000-0000A35F0000}"/>
    <cellStyle name="Normal 5 2 2 2 3 2 4 3" xfId="24644" xr:uid="{00000000-0005-0000-0000-0000A45F0000}"/>
    <cellStyle name="Normal 5 2 2 2 3 2 5" xfId="12038" xr:uid="{00000000-0005-0000-0000-0000A55F0000}"/>
    <cellStyle name="Normal 5 2 2 2 3 2 6" xfId="21364" xr:uid="{00000000-0005-0000-0000-0000A65F0000}"/>
    <cellStyle name="Normal 5 2 2 2 3 3" xfId="2580" xr:uid="{00000000-0005-0000-0000-0000A75F0000}"/>
    <cellStyle name="Normal 5 2 2 2 3 3 2" xfId="4261" xr:uid="{00000000-0005-0000-0000-0000A85F0000}"/>
    <cellStyle name="Normal 5 2 2 2 3 3 2 2" xfId="8938" xr:uid="{00000000-0005-0000-0000-0000A95F0000}"/>
    <cellStyle name="Normal 5 2 2 2 3 3 2 2 2" xfId="18262" xr:uid="{00000000-0005-0000-0000-0000AA5F0000}"/>
    <cellStyle name="Normal 5 2 2 2 3 3 2 2 3" xfId="27585" xr:uid="{00000000-0005-0000-0000-0000AB5F0000}"/>
    <cellStyle name="Normal 5 2 2 2 3 3 2 3" xfId="13595" xr:uid="{00000000-0005-0000-0000-0000AC5F0000}"/>
    <cellStyle name="Normal 5 2 2 2 3 3 2 4" xfId="22919" xr:uid="{00000000-0005-0000-0000-0000AD5F0000}"/>
    <cellStyle name="Normal 5 2 2 2 3 3 3" xfId="5999" xr:uid="{00000000-0005-0000-0000-0000AE5F0000}"/>
    <cellStyle name="Normal 5 2 2 2 3 3 3 2" xfId="15323" xr:uid="{00000000-0005-0000-0000-0000AF5F0000}"/>
    <cellStyle name="Normal 5 2 2 2 3 3 3 3" xfId="24646" xr:uid="{00000000-0005-0000-0000-0000B05F0000}"/>
    <cellStyle name="Normal 5 2 2 2 3 3 4" xfId="12040" xr:uid="{00000000-0005-0000-0000-0000B15F0000}"/>
    <cellStyle name="Normal 5 2 2 2 3 3 5" xfId="21366" xr:uid="{00000000-0005-0000-0000-0000B25F0000}"/>
    <cellStyle name="Normal 5 2 2 2 3 4" xfId="4258" xr:uid="{00000000-0005-0000-0000-0000B35F0000}"/>
    <cellStyle name="Normal 5 2 2 2 3 4 2" xfId="8935" xr:uid="{00000000-0005-0000-0000-0000B45F0000}"/>
    <cellStyle name="Normal 5 2 2 2 3 4 2 2" xfId="18259" xr:uid="{00000000-0005-0000-0000-0000B55F0000}"/>
    <cellStyle name="Normal 5 2 2 2 3 4 2 3" xfId="27582" xr:uid="{00000000-0005-0000-0000-0000B65F0000}"/>
    <cellStyle name="Normal 5 2 2 2 3 4 3" xfId="13592" xr:uid="{00000000-0005-0000-0000-0000B75F0000}"/>
    <cellStyle name="Normal 5 2 2 2 3 4 4" xfId="22916" xr:uid="{00000000-0005-0000-0000-0000B85F0000}"/>
    <cellStyle name="Normal 5 2 2 2 3 5" xfId="5996" xr:uid="{00000000-0005-0000-0000-0000B95F0000}"/>
    <cellStyle name="Normal 5 2 2 2 3 5 2" xfId="15320" xr:uid="{00000000-0005-0000-0000-0000BA5F0000}"/>
    <cellStyle name="Normal 5 2 2 2 3 5 3" xfId="24643" xr:uid="{00000000-0005-0000-0000-0000BB5F0000}"/>
    <cellStyle name="Normal 5 2 2 2 3 6" xfId="12037" xr:uid="{00000000-0005-0000-0000-0000BC5F0000}"/>
    <cellStyle name="Normal 5 2 2 2 3 7" xfId="21363" xr:uid="{00000000-0005-0000-0000-0000BD5F0000}"/>
    <cellStyle name="Normal 5 2 2 2 3 8" xfId="28797" xr:uid="{00000000-0005-0000-0000-0000BE5F0000}"/>
    <cellStyle name="Normal 5 2 2 2 4" xfId="2581" xr:uid="{00000000-0005-0000-0000-0000BF5F0000}"/>
    <cellStyle name="Normal 5 2 2 2 4 2" xfId="2582" xr:uid="{00000000-0005-0000-0000-0000C05F0000}"/>
    <cellStyle name="Normal 5 2 2 2 4 2 2" xfId="4263" xr:uid="{00000000-0005-0000-0000-0000C15F0000}"/>
    <cellStyle name="Normal 5 2 2 2 4 2 2 2" xfId="8940" xr:uid="{00000000-0005-0000-0000-0000C25F0000}"/>
    <cellStyle name="Normal 5 2 2 2 4 2 2 2 2" xfId="18264" xr:uid="{00000000-0005-0000-0000-0000C35F0000}"/>
    <cellStyle name="Normal 5 2 2 2 4 2 2 2 3" xfId="27587" xr:uid="{00000000-0005-0000-0000-0000C45F0000}"/>
    <cellStyle name="Normal 5 2 2 2 4 2 2 3" xfId="13597" xr:uid="{00000000-0005-0000-0000-0000C55F0000}"/>
    <cellStyle name="Normal 5 2 2 2 4 2 2 4" xfId="22921" xr:uid="{00000000-0005-0000-0000-0000C65F0000}"/>
    <cellStyle name="Normal 5 2 2 2 4 2 3" xfId="6001" xr:uid="{00000000-0005-0000-0000-0000C75F0000}"/>
    <cellStyle name="Normal 5 2 2 2 4 2 3 2" xfId="15325" xr:uid="{00000000-0005-0000-0000-0000C85F0000}"/>
    <cellStyle name="Normal 5 2 2 2 4 2 3 3" xfId="24648" xr:uid="{00000000-0005-0000-0000-0000C95F0000}"/>
    <cellStyle name="Normal 5 2 2 2 4 2 4" xfId="12042" xr:uid="{00000000-0005-0000-0000-0000CA5F0000}"/>
    <cellStyle name="Normal 5 2 2 2 4 2 5" xfId="21368" xr:uid="{00000000-0005-0000-0000-0000CB5F0000}"/>
    <cellStyle name="Normal 5 2 2 2 4 3" xfId="4262" xr:uid="{00000000-0005-0000-0000-0000CC5F0000}"/>
    <cellStyle name="Normal 5 2 2 2 4 3 2" xfId="8939" xr:uid="{00000000-0005-0000-0000-0000CD5F0000}"/>
    <cellStyle name="Normal 5 2 2 2 4 3 2 2" xfId="18263" xr:uid="{00000000-0005-0000-0000-0000CE5F0000}"/>
    <cellStyle name="Normal 5 2 2 2 4 3 2 3" xfId="27586" xr:uid="{00000000-0005-0000-0000-0000CF5F0000}"/>
    <cellStyle name="Normal 5 2 2 2 4 3 3" xfId="13596" xr:uid="{00000000-0005-0000-0000-0000D05F0000}"/>
    <cellStyle name="Normal 5 2 2 2 4 3 4" xfId="22920" xr:uid="{00000000-0005-0000-0000-0000D15F0000}"/>
    <cellStyle name="Normal 5 2 2 2 4 4" xfId="6000" xr:uid="{00000000-0005-0000-0000-0000D25F0000}"/>
    <cellStyle name="Normal 5 2 2 2 4 4 2" xfId="15324" xr:uid="{00000000-0005-0000-0000-0000D35F0000}"/>
    <cellStyle name="Normal 5 2 2 2 4 4 3" xfId="24647" xr:uid="{00000000-0005-0000-0000-0000D45F0000}"/>
    <cellStyle name="Normal 5 2 2 2 4 5" xfId="12041" xr:uid="{00000000-0005-0000-0000-0000D55F0000}"/>
    <cellStyle name="Normal 5 2 2 2 4 6" xfId="21367" xr:uid="{00000000-0005-0000-0000-0000D65F0000}"/>
    <cellStyle name="Normal 5 2 2 2 5" xfId="2583" xr:uid="{00000000-0005-0000-0000-0000D75F0000}"/>
    <cellStyle name="Normal 5 2 2 2 5 2" xfId="4264" xr:uid="{00000000-0005-0000-0000-0000D85F0000}"/>
    <cellStyle name="Normal 5 2 2 2 5 2 2" xfId="8941" xr:uid="{00000000-0005-0000-0000-0000D95F0000}"/>
    <cellStyle name="Normal 5 2 2 2 5 2 2 2" xfId="18265" xr:uid="{00000000-0005-0000-0000-0000DA5F0000}"/>
    <cellStyle name="Normal 5 2 2 2 5 2 2 3" xfId="27588" xr:uid="{00000000-0005-0000-0000-0000DB5F0000}"/>
    <cellStyle name="Normal 5 2 2 2 5 2 3" xfId="13598" xr:uid="{00000000-0005-0000-0000-0000DC5F0000}"/>
    <cellStyle name="Normal 5 2 2 2 5 2 4" xfId="22922" xr:uid="{00000000-0005-0000-0000-0000DD5F0000}"/>
    <cellStyle name="Normal 5 2 2 2 5 3" xfId="6002" xr:uid="{00000000-0005-0000-0000-0000DE5F0000}"/>
    <cellStyle name="Normal 5 2 2 2 5 3 2" xfId="15326" xr:uid="{00000000-0005-0000-0000-0000DF5F0000}"/>
    <cellStyle name="Normal 5 2 2 2 5 3 3" xfId="24649" xr:uid="{00000000-0005-0000-0000-0000E05F0000}"/>
    <cellStyle name="Normal 5 2 2 2 5 4" xfId="12043" xr:uid="{00000000-0005-0000-0000-0000E15F0000}"/>
    <cellStyle name="Normal 5 2 2 2 5 5" xfId="21369" xr:uid="{00000000-0005-0000-0000-0000E25F0000}"/>
    <cellStyle name="Normal 5 2 2 2 6" xfId="2584" xr:uid="{00000000-0005-0000-0000-0000E35F0000}"/>
    <cellStyle name="Normal 5 2 2 2 6 2" xfId="4265" xr:uid="{00000000-0005-0000-0000-0000E45F0000}"/>
    <cellStyle name="Normal 5 2 2 2 6 2 2" xfId="8942" xr:uid="{00000000-0005-0000-0000-0000E55F0000}"/>
    <cellStyle name="Normal 5 2 2 2 6 2 2 2" xfId="18266" xr:uid="{00000000-0005-0000-0000-0000E65F0000}"/>
    <cellStyle name="Normal 5 2 2 2 6 2 2 3" xfId="27589" xr:uid="{00000000-0005-0000-0000-0000E75F0000}"/>
    <cellStyle name="Normal 5 2 2 2 6 2 3" xfId="13599" xr:uid="{00000000-0005-0000-0000-0000E85F0000}"/>
    <cellStyle name="Normal 5 2 2 2 6 2 4" xfId="22923" xr:uid="{00000000-0005-0000-0000-0000E95F0000}"/>
    <cellStyle name="Normal 5 2 2 2 6 3" xfId="6003" xr:uid="{00000000-0005-0000-0000-0000EA5F0000}"/>
    <cellStyle name="Normal 5 2 2 2 6 3 2" xfId="15327" xr:uid="{00000000-0005-0000-0000-0000EB5F0000}"/>
    <cellStyle name="Normal 5 2 2 2 6 3 3" xfId="24650" xr:uid="{00000000-0005-0000-0000-0000EC5F0000}"/>
    <cellStyle name="Normal 5 2 2 2 6 4" xfId="12044" xr:uid="{00000000-0005-0000-0000-0000ED5F0000}"/>
    <cellStyle name="Normal 5 2 2 2 6 5" xfId="21370" xr:uid="{00000000-0005-0000-0000-0000EE5F0000}"/>
    <cellStyle name="Normal 5 2 2 2 7" xfId="2585" xr:uid="{00000000-0005-0000-0000-0000EF5F0000}"/>
    <cellStyle name="Normal 5 2 2 2 7 2" xfId="4266" xr:uid="{00000000-0005-0000-0000-0000F05F0000}"/>
    <cellStyle name="Normal 5 2 2 2 7 2 2" xfId="8943" xr:uid="{00000000-0005-0000-0000-0000F15F0000}"/>
    <cellStyle name="Normal 5 2 2 2 7 2 2 2" xfId="18267" xr:uid="{00000000-0005-0000-0000-0000F25F0000}"/>
    <cellStyle name="Normal 5 2 2 2 7 2 2 3" xfId="27590" xr:uid="{00000000-0005-0000-0000-0000F35F0000}"/>
    <cellStyle name="Normal 5 2 2 2 7 2 3" xfId="13600" xr:uid="{00000000-0005-0000-0000-0000F45F0000}"/>
    <cellStyle name="Normal 5 2 2 2 7 2 4" xfId="22924" xr:uid="{00000000-0005-0000-0000-0000F55F0000}"/>
    <cellStyle name="Normal 5 2 2 2 7 3" xfId="6004" xr:uid="{00000000-0005-0000-0000-0000F65F0000}"/>
    <cellStyle name="Normal 5 2 2 2 7 3 2" xfId="15328" xr:uid="{00000000-0005-0000-0000-0000F75F0000}"/>
    <cellStyle name="Normal 5 2 2 2 7 3 3" xfId="24651" xr:uid="{00000000-0005-0000-0000-0000F85F0000}"/>
    <cellStyle name="Normal 5 2 2 2 7 4" xfId="12045" xr:uid="{00000000-0005-0000-0000-0000F95F0000}"/>
    <cellStyle name="Normal 5 2 2 2 7 5" xfId="21371" xr:uid="{00000000-0005-0000-0000-0000FA5F0000}"/>
    <cellStyle name="Normal 5 2 2 2 8" xfId="2572" xr:uid="{00000000-0005-0000-0000-0000FB5F0000}"/>
    <cellStyle name="Normal 5 2 2 2 8 2" xfId="7546" xr:uid="{00000000-0005-0000-0000-0000FC5F0000}"/>
    <cellStyle name="Normal 5 2 2 2 8 2 2" xfId="16870" xr:uid="{00000000-0005-0000-0000-0000FD5F0000}"/>
    <cellStyle name="Normal 5 2 2 2 8 2 3" xfId="26193" xr:uid="{00000000-0005-0000-0000-0000FE5F0000}"/>
    <cellStyle name="Normal 5 2 2 2 8 3" xfId="12032" xr:uid="{00000000-0005-0000-0000-0000FF5F0000}"/>
    <cellStyle name="Normal 5 2 2 2 8 4" xfId="21358" xr:uid="{00000000-0005-0000-0000-000000600000}"/>
    <cellStyle name="Normal 5 2 2 2 9" xfId="4253" xr:uid="{00000000-0005-0000-0000-000001600000}"/>
    <cellStyle name="Normal 5 2 2 2 9 2" xfId="8930" xr:uid="{00000000-0005-0000-0000-000002600000}"/>
    <cellStyle name="Normal 5 2 2 2 9 2 2" xfId="18254" xr:uid="{00000000-0005-0000-0000-000003600000}"/>
    <cellStyle name="Normal 5 2 2 2 9 2 3" xfId="27577" xr:uid="{00000000-0005-0000-0000-000004600000}"/>
    <cellStyle name="Normal 5 2 2 2 9 3" xfId="13587" xr:uid="{00000000-0005-0000-0000-000005600000}"/>
    <cellStyle name="Normal 5 2 2 2 9 4" xfId="22911" xr:uid="{00000000-0005-0000-0000-000006600000}"/>
    <cellStyle name="Normal 5 2 2 3" xfId="861" xr:uid="{00000000-0005-0000-0000-000007600000}"/>
    <cellStyle name="Normal 5 2 2 3 2" xfId="2587" xr:uid="{00000000-0005-0000-0000-000008600000}"/>
    <cellStyle name="Normal 5 2 2 3 2 2" xfId="2588" xr:uid="{00000000-0005-0000-0000-000009600000}"/>
    <cellStyle name="Normal 5 2 2 3 2 2 2" xfId="4269" xr:uid="{00000000-0005-0000-0000-00000A600000}"/>
    <cellStyle name="Normal 5 2 2 3 2 2 2 2" xfId="8946" xr:uid="{00000000-0005-0000-0000-00000B600000}"/>
    <cellStyle name="Normal 5 2 2 3 2 2 2 2 2" xfId="18270" xr:uid="{00000000-0005-0000-0000-00000C600000}"/>
    <cellStyle name="Normal 5 2 2 3 2 2 2 2 3" xfId="27593" xr:uid="{00000000-0005-0000-0000-00000D600000}"/>
    <cellStyle name="Normal 5 2 2 3 2 2 2 3" xfId="13603" xr:uid="{00000000-0005-0000-0000-00000E600000}"/>
    <cellStyle name="Normal 5 2 2 3 2 2 2 4" xfId="22927" xr:uid="{00000000-0005-0000-0000-00000F600000}"/>
    <cellStyle name="Normal 5 2 2 3 2 2 3" xfId="6007" xr:uid="{00000000-0005-0000-0000-000010600000}"/>
    <cellStyle name="Normal 5 2 2 3 2 2 3 2" xfId="15331" xr:uid="{00000000-0005-0000-0000-000011600000}"/>
    <cellStyle name="Normal 5 2 2 3 2 2 3 3" xfId="24654" xr:uid="{00000000-0005-0000-0000-000012600000}"/>
    <cellStyle name="Normal 5 2 2 3 2 2 4" xfId="12048" xr:uid="{00000000-0005-0000-0000-000013600000}"/>
    <cellStyle name="Normal 5 2 2 3 2 2 5" xfId="21374" xr:uid="{00000000-0005-0000-0000-000014600000}"/>
    <cellStyle name="Normal 5 2 2 3 2 3" xfId="4268" xr:uid="{00000000-0005-0000-0000-000015600000}"/>
    <cellStyle name="Normal 5 2 2 3 2 3 2" xfId="8945" xr:uid="{00000000-0005-0000-0000-000016600000}"/>
    <cellStyle name="Normal 5 2 2 3 2 3 2 2" xfId="18269" xr:uid="{00000000-0005-0000-0000-000017600000}"/>
    <cellStyle name="Normal 5 2 2 3 2 3 2 3" xfId="27592" xr:uid="{00000000-0005-0000-0000-000018600000}"/>
    <cellStyle name="Normal 5 2 2 3 2 3 3" xfId="13602" xr:uid="{00000000-0005-0000-0000-000019600000}"/>
    <cellStyle name="Normal 5 2 2 3 2 3 4" xfId="22926" xr:uid="{00000000-0005-0000-0000-00001A600000}"/>
    <cellStyle name="Normal 5 2 2 3 2 4" xfId="6006" xr:uid="{00000000-0005-0000-0000-00001B600000}"/>
    <cellStyle name="Normal 5 2 2 3 2 4 2" xfId="15330" xr:uid="{00000000-0005-0000-0000-00001C600000}"/>
    <cellStyle name="Normal 5 2 2 3 2 4 3" xfId="24653" xr:uid="{00000000-0005-0000-0000-00001D600000}"/>
    <cellStyle name="Normal 5 2 2 3 2 5" xfId="12047" xr:uid="{00000000-0005-0000-0000-00001E600000}"/>
    <cellStyle name="Normal 5 2 2 3 2 6" xfId="21373" xr:uid="{00000000-0005-0000-0000-00001F600000}"/>
    <cellStyle name="Normal 5 2 2 3 3" xfId="2589" xr:uid="{00000000-0005-0000-0000-000020600000}"/>
    <cellStyle name="Normal 5 2 2 3 3 2" xfId="4270" xr:uid="{00000000-0005-0000-0000-000021600000}"/>
    <cellStyle name="Normal 5 2 2 3 3 2 2" xfId="8947" xr:uid="{00000000-0005-0000-0000-000022600000}"/>
    <cellStyle name="Normal 5 2 2 3 3 2 2 2" xfId="18271" xr:uid="{00000000-0005-0000-0000-000023600000}"/>
    <cellStyle name="Normal 5 2 2 3 3 2 2 3" xfId="27594" xr:uid="{00000000-0005-0000-0000-000024600000}"/>
    <cellStyle name="Normal 5 2 2 3 3 2 3" xfId="13604" xr:uid="{00000000-0005-0000-0000-000025600000}"/>
    <cellStyle name="Normal 5 2 2 3 3 2 4" xfId="22928" xr:uid="{00000000-0005-0000-0000-000026600000}"/>
    <cellStyle name="Normal 5 2 2 3 3 3" xfId="6008" xr:uid="{00000000-0005-0000-0000-000027600000}"/>
    <cellStyle name="Normal 5 2 2 3 3 3 2" xfId="15332" xr:uid="{00000000-0005-0000-0000-000028600000}"/>
    <cellStyle name="Normal 5 2 2 3 3 3 3" xfId="24655" xr:uid="{00000000-0005-0000-0000-000029600000}"/>
    <cellStyle name="Normal 5 2 2 3 3 4" xfId="12049" xr:uid="{00000000-0005-0000-0000-00002A600000}"/>
    <cellStyle name="Normal 5 2 2 3 3 5" xfId="21375" xr:uid="{00000000-0005-0000-0000-00002B600000}"/>
    <cellStyle name="Normal 5 2 2 3 4" xfId="2586" xr:uid="{00000000-0005-0000-0000-00002C600000}"/>
    <cellStyle name="Normal 5 2 2 3 4 2" xfId="7548" xr:uid="{00000000-0005-0000-0000-00002D600000}"/>
    <cellStyle name="Normal 5 2 2 3 4 2 2" xfId="16872" xr:uid="{00000000-0005-0000-0000-00002E600000}"/>
    <cellStyle name="Normal 5 2 2 3 4 2 3" xfId="26195" xr:uid="{00000000-0005-0000-0000-00002F600000}"/>
    <cellStyle name="Normal 5 2 2 3 4 3" xfId="12046" xr:uid="{00000000-0005-0000-0000-000030600000}"/>
    <cellStyle name="Normal 5 2 2 3 4 4" xfId="21372" xr:uid="{00000000-0005-0000-0000-000031600000}"/>
    <cellStyle name="Normal 5 2 2 3 5" xfId="4267" xr:uid="{00000000-0005-0000-0000-000032600000}"/>
    <cellStyle name="Normal 5 2 2 3 5 2" xfId="8944" xr:uid="{00000000-0005-0000-0000-000033600000}"/>
    <cellStyle name="Normal 5 2 2 3 5 2 2" xfId="18268" xr:uid="{00000000-0005-0000-0000-000034600000}"/>
    <cellStyle name="Normal 5 2 2 3 5 2 3" xfId="27591" xr:uid="{00000000-0005-0000-0000-000035600000}"/>
    <cellStyle name="Normal 5 2 2 3 5 3" xfId="13601" xr:uid="{00000000-0005-0000-0000-000036600000}"/>
    <cellStyle name="Normal 5 2 2 3 5 4" xfId="22925" xr:uid="{00000000-0005-0000-0000-000037600000}"/>
    <cellStyle name="Normal 5 2 2 3 6" xfId="6005" xr:uid="{00000000-0005-0000-0000-000038600000}"/>
    <cellStyle name="Normal 5 2 2 3 6 2" xfId="15329" xr:uid="{00000000-0005-0000-0000-000039600000}"/>
    <cellStyle name="Normal 5 2 2 3 6 3" xfId="24652" xr:uid="{00000000-0005-0000-0000-00003A600000}"/>
    <cellStyle name="Normal 5 2 2 3 7" xfId="10462" xr:uid="{00000000-0005-0000-0000-00003B600000}"/>
    <cellStyle name="Normal 5 2 2 3 8" xfId="19786" xr:uid="{00000000-0005-0000-0000-00003C600000}"/>
    <cellStyle name="Normal 5 2 2 3 9" xfId="28861" xr:uid="{00000000-0005-0000-0000-00003D600000}"/>
    <cellStyle name="Normal 5 2 2 4" xfId="2590" xr:uid="{00000000-0005-0000-0000-00003E600000}"/>
    <cellStyle name="Normal 5 2 2 4 2" xfId="2591" xr:uid="{00000000-0005-0000-0000-00003F600000}"/>
    <cellStyle name="Normal 5 2 2 4 2 2" xfId="2592" xr:uid="{00000000-0005-0000-0000-000040600000}"/>
    <cellStyle name="Normal 5 2 2 4 2 2 2" xfId="4273" xr:uid="{00000000-0005-0000-0000-000041600000}"/>
    <cellStyle name="Normal 5 2 2 4 2 2 2 2" xfId="8950" xr:uid="{00000000-0005-0000-0000-000042600000}"/>
    <cellStyle name="Normal 5 2 2 4 2 2 2 2 2" xfId="18274" xr:uid="{00000000-0005-0000-0000-000043600000}"/>
    <cellStyle name="Normal 5 2 2 4 2 2 2 2 3" xfId="27597" xr:uid="{00000000-0005-0000-0000-000044600000}"/>
    <cellStyle name="Normal 5 2 2 4 2 2 2 3" xfId="13607" xr:uid="{00000000-0005-0000-0000-000045600000}"/>
    <cellStyle name="Normal 5 2 2 4 2 2 2 4" xfId="22931" xr:uid="{00000000-0005-0000-0000-000046600000}"/>
    <cellStyle name="Normal 5 2 2 4 2 2 3" xfId="6011" xr:uid="{00000000-0005-0000-0000-000047600000}"/>
    <cellStyle name="Normal 5 2 2 4 2 2 3 2" xfId="15335" xr:uid="{00000000-0005-0000-0000-000048600000}"/>
    <cellStyle name="Normal 5 2 2 4 2 2 3 3" xfId="24658" xr:uid="{00000000-0005-0000-0000-000049600000}"/>
    <cellStyle name="Normal 5 2 2 4 2 2 4" xfId="12052" xr:uid="{00000000-0005-0000-0000-00004A600000}"/>
    <cellStyle name="Normal 5 2 2 4 2 2 5" xfId="21378" xr:uid="{00000000-0005-0000-0000-00004B600000}"/>
    <cellStyle name="Normal 5 2 2 4 2 3" xfId="4272" xr:uid="{00000000-0005-0000-0000-00004C600000}"/>
    <cellStyle name="Normal 5 2 2 4 2 3 2" xfId="8949" xr:uid="{00000000-0005-0000-0000-00004D600000}"/>
    <cellStyle name="Normal 5 2 2 4 2 3 2 2" xfId="18273" xr:uid="{00000000-0005-0000-0000-00004E600000}"/>
    <cellStyle name="Normal 5 2 2 4 2 3 2 3" xfId="27596" xr:uid="{00000000-0005-0000-0000-00004F600000}"/>
    <cellStyle name="Normal 5 2 2 4 2 3 3" xfId="13606" xr:uid="{00000000-0005-0000-0000-000050600000}"/>
    <cellStyle name="Normal 5 2 2 4 2 3 4" xfId="22930" xr:uid="{00000000-0005-0000-0000-000051600000}"/>
    <cellStyle name="Normal 5 2 2 4 2 4" xfId="6010" xr:uid="{00000000-0005-0000-0000-000052600000}"/>
    <cellStyle name="Normal 5 2 2 4 2 4 2" xfId="15334" xr:uid="{00000000-0005-0000-0000-000053600000}"/>
    <cellStyle name="Normal 5 2 2 4 2 4 3" xfId="24657" xr:uid="{00000000-0005-0000-0000-000054600000}"/>
    <cellStyle name="Normal 5 2 2 4 2 5" xfId="12051" xr:uid="{00000000-0005-0000-0000-000055600000}"/>
    <cellStyle name="Normal 5 2 2 4 2 6" xfId="21377" xr:uid="{00000000-0005-0000-0000-000056600000}"/>
    <cellStyle name="Normal 5 2 2 4 3" xfId="2593" xr:uid="{00000000-0005-0000-0000-000057600000}"/>
    <cellStyle name="Normal 5 2 2 4 3 2" xfId="4274" xr:uid="{00000000-0005-0000-0000-000058600000}"/>
    <cellStyle name="Normal 5 2 2 4 3 2 2" xfId="8951" xr:uid="{00000000-0005-0000-0000-000059600000}"/>
    <cellStyle name="Normal 5 2 2 4 3 2 2 2" xfId="18275" xr:uid="{00000000-0005-0000-0000-00005A600000}"/>
    <cellStyle name="Normal 5 2 2 4 3 2 2 3" xfId="27598" xr:uid="{00000000-0005-0000-0000-00005B600000}"/>
    <cellStyle name="Normal 5 2 2 4 3 2 3" xfId="13608" xr:uid="{00000000-0005-0000-0000-00005C600000}"/>
    <cellStyle name="Normal 5 2 2 4 3 2 4" xfId="22932" xr:uid="{00000000-0005-0000-0000-00005D600000}"/>
    <cellStyle name="Normal 5 2 2 4 3 3" xfId="6012" xr:uid="{00000000-0005-0000-0000-00005E600000}"/>
    <cellStyle name="Normal 5 2 2 4 3 3 2" xfId="15336" xr:uid="{00000000-0005-0000-0000-00005F600000}"/>
    <cellStyle name="Normal 5 2 2 4 3 3 3" xfId="24659" xr:uid="{00000000-0005-0000-0000-000060600000}"/>
    <cellStyle name="Normal 5 2 2 4 3 4" xfId="12053" xr:uid="{00000000-0005-0000-0000-000061600000}"/>
    <cellStyle name="Normal 5 2 2 4 3 5" xfId="21379" xr:uid="{00000000-0005-0000-0000-000062600000}"/>
    <cellStyle name="Normal 5 2 2 4 4" xfId="4271" xr:uid="{00000000-0005-0000-0000-000063600000}"/>
    <cellStyle name="Normal 5 2 2 4 4 2" xfId="8948" xr:uid="{00000000-0005-0000-0000-000064600000}"/>
    <cellStyle name="Normal 5 2 2 4 4 2 2" xfId="18272" xr:uid="{00000000-0005-0000-0000-000065600000}"/>
    <cellStyle name="Normal 5 2 2 4 4 2 3" xfId="27595" xr:uid="{00000000-0005-0000-0000-000066600000}"/>
    <cellStyle name="Normal 5 2 2 4 4 3" xfId="13605" xr:uid="{00000000-0005-0000-0000-000067600000}"/>
    <cellStyle name="Normal 5 2 2 4 4 4" xfId="22929" xr:uid="{00000000-0005-0000-0000-000068600000}"/>
    <cellStyle name="Normal 5 2 2 4 5" xfId="6009" xr:uid="{00000000-0005-0000-0000-000069600000}"/>
    <cellStyle name="Normal 5 2 2 4 5 2" xfId="15333" xr:uid="{00000000-0005-0000-0000-00006A600000}"/>
    <cellStyle name="Normal 5 2 2 4 5 3" xfId="24656" xr:uid="{00000000-0005-0000-0000-00006B600000}"/>
    <cellStyle name="Normal 5 2 2 4 6" xfId="12050" xr:uid="{00000000-0005-0000-0000-00006C600000}"/>
    <cellStyle name="Normal 5 2 2 4 7" xfId="21376" xr:uid="{00000000-0005-0000-0000-00006D600000}"/>
    <cellStyle name="Normal 5 2 2 4 8" xfId="28787" xr:uid="{00000000-0005-0000-0000-00006E600000}"/>
    <cellStyle name="Normal 5 2 2 5" xfId="2594" xr:uid="{00000000-0005-0000-0000-00006F600000}"/>
    <cellStyle name="Normal 5 2 2 5 2" xfId="2595" xr:uid="{00000000-0005-0000-0000-000070600000}"/>
    <cellStyle name="Normal 5 2 2 5 2 2" xfId="4276" xr:uid="{00000000-0005-0000-0000-000071600000}"/>
    <cellStyle name="Normal 5 2 2 5 2 2 2" xfId="8953" xr:uid="{00000000-0005-0000-0000-000072600000}"/>
    <cellStyle name="Normal 5 2 2 5 2 2 2 2" xfId="18277" xr:uid="{00000000-0005-0000-0000-000073600000}"/>
    <cellStyle name="Normal 5 2 2 5 2 2 2 3" xfId="27600" xr:uid="{00000000-0005-0000-0000-000074600000}"/>
    <cellStyle name="Normal 5 2 2 5 2 2 3" xfId="13610" xr:uid="{00000000-0005-0000-0000-000075600000}"/>
    <cellStyle name="Normal 5 2 2 5 2 2 4" xfId="22934" xr:uid="{00000000-0005-0000-0000-000076600000}"/>
    <cellStyle name="Normal 5 2 2 5 2 3" xfId="6014" xr:uid="{00000000-0005-0000-0000-000077600000}"/>
    <cellStyle name="Normal 5 2 2 5 2 3 2" xfId="15338" xr:uid="{00000000-0005-0000-0000-000078600000}"/>
    <cellStyle name="Normal 5 2 2 5 2 3 3" xfId="24661" xr:uid="{00000000-0005-0000-0000-000079600000}"/>
    <cellStyle name="Normal 5 2 2 5 2 4" xfId="12055" xr:uid="{00000000-0005-0000-0000-00007A600000}"/>
    <cellStyle name="Normal 5 2 2 5 2 5" xfId="21381" xr:uid="{00000000-0005-0000-0000-00007B600000}"/>
    <cellStyle name="Normal 5 2 2 5 3" xfId="4275" xr:uid="{00000000-0005-0000-0000-00007C600000}"/>
    <cellStyle name="Normal 5 2 2 5 3 2" xfId="8952" xr:uid="{00000000-0005-0000-0000-00007D600000}"/>
    <cellStyle name="Normal 5 2 2 5 3 2 2" xfId="18276" xr:uid="{00000000-0005-0000-0000-00007E600000}"/>
    <cellStyle name="Normal 5 2 2 5 3 2 3" xfId="27599" xr:uid="{00000000-0005-0000-0000-00007F600000}"/>
    <cellStyle name="Normal 5 2 2 5 3 3" xfId="13609" xr:uid="{00000000-0005-0000-0000-000080600000}"/>
    <cellStyle name="Normal 5 2 2 5 3 4" xfId="22933" xr:uid="{00000000-0005-0000-0000-000081600000}"/>
    <cellStyle name="Normal 5 2 2 5 4" xfId="6013" xr:uid="{00000000-0005-0000-0000-000082600000}"/>
    <cellStyle name="Normal 5 2 2 5 4 2" xfId="15337" xr:uid="{00000000-0005-0000-0000-000083600000}"/>
    <cellStyle name="Normal 5 2 2 5 4 3" xfId="24660" xr:uid="{00000000-0005-0000-0000-000084600000}"/>
    <cellStyle name="Normal 5 2 2 5 5" xfId="12054" xr:uid="{00000000-0005-0000-0000-000085600000}"/>
    <cellStyle name="Normal 5 2 2 5 6" xfId="21380" xr:uid="{00000000-0005-0000-0000-000086600000}"/>
    <cellStyle name="Normal 5 2 2 6" xfId="2596" xr:uid="{00000000-0005-0000-0000-000087600000}"/>
    <cellStyle name="Normal 5 2 2 6 2" xfId="4277" xr:uid="{00000000-0005-0000-0000-000088600000}"/>
    <cellStyle name="Normal 5 2 2 6 2 2" xfId="8954" xr:uid="{00000000-0005-0000-0000-000089600000}"/>
    <cellStyle name="Normal 5 2 2 6 2 2 2" xfId="18278" xr:uid="{00000000-0005-0000-0000-00008A600000}"/>
    <cellStyle name="Normal 5 2 2 6 2 2 3" xfId="27601" xr:uid="{00000000-0005-0000-0000-00008B600000}"/>
    <cellStyle name="Normal 5 2 2 6 2 3" xfId="13611" xr:uid="{00000000-0005-0000-0000-00008C600000}"/>
    <cellStyle name="Normal 5 2 2 6 2 4" xfId="22935" xr:uid="{00000000-0005-0000-0000-00008D600000}"/>
    <cellStyle name="Normal 5 2 2 6 3" xfId="6015" xr:uid="{00000000-0005-0000-0000-00008E600000}"/>
    <cellStyle name="Normal 5 2 2 6 3 2" xfId="15339" xr:uid="{00000000-0005-0000-0000-00008F600000}"/>
    <cellStyle name="Normal 5 2 2 6 3 3" xfId="24662" xr:uid="{00000000-0005-0000-0000-000090600000}"/>
    <cellStyle name="Normal 5 2 2 6 4" xfId="12056" xr:uid="{00000000-0005-0000-0000-000091600000}"/>
    <cellStyle name="Normal 5 2 2 6 5" xfId="21382" xr:uid="{00000000-0005-0000-0000-000092600000}"/>
    <cellStyle name="Normal 5 2 2 7" xfId="2597" xr:uid="{00000000-0005-0000-0000-000093600000}"/>
    <cellStyle name="Normal 5 2 2 7 2" xfId="4278" xr:uid="{00000000-0005-0000-0000-000094600000}"/>
    <cellStyle name="Normal 5 2 2 7 2 2" xfId="8955" xr:uid="{00000000-0005-0000-0000-000095600000}"/>
    <cellStyle name="Normal 5 2 2 7 2 2 2" xfId="18279" xr:uid="{00000000-0005-0000-0000-000096600000}"/>
    <cellStyle name="Normal 5 2 2 7 2 2 3" xfId="27602" xr:uid="{00000000-0005-0000-0000-000097600000}"/>
    <cellStyle name="Normal 5 2 2 7 2 3" xfId="13612" xr:uid="{00000000-0005-0000-0000-000098600000}"/>
    <cellStyle name="Normal 5 2 2 7 2 4" xfId="22936" xr:uid="{00000000-0005-0000-0000-000099600000}"/>
    <cellStyle name="Normal 5 2 2 7 3" xfId="6016" xr:uid="{00000000-0005-0000-0000-00009A600000}"/>
    <cellStyle name="Normal 5 2 2 7 3 2" xfId="15340" xr:uid="{00000000-0005-0000-0000-00009B600000}"/>
    <cellStyle name="Normal 5 2 2 7 3 3" xfId="24663" xr:uid="{00000000-0005-0000-0000-00009C600000}"/>
    <cellStyle name="Normal 5 2 2 7 4" xfId="12057" xr:uid="{00000000-0005-0000-0000-00009D600000}"/>
    <cellStyle name="Normal 5 2 2 7 5" xfId="21383" xr:uid="{00000000-0005-0000-0000-00009E600000}"/>
    <cellStyle name="Normal 5 2 2 8" xfId="2598" xr:uid="{00000000-0005-0000-0000-00009F600000}"/>
    <cellStyle name="Normal 5 2 2 8 2" xfId="4279" xr:uid="{00000000-0005-0000-0000-0000A0600000}"/>
    <cellStyle name="Normal 5 2 2 8 2 2" xfId="8956" xr:uid="{00000000-0005-0000-0000-0000A1600000}"/>
    <cellStyle name="Normal 5 2 2 8 2 2 2" xfId="18280" xr:uid="{00000000-0005-0000-0000-0000A2600000}"/>
    <cellStyle name="Normal 5 2 2 8 2 2 3" xfId="27603" xr:uid="{00000000-0005-0000-0000-0000A3600000}"/>
    <cellStyle name="Normal 5 2 2 8 2 3" xfId="13613" xr:uid="{00000000-0005-0000-0000-0000A4600000}"/>
    <cellStyle name="Normal 5 2 2 8 2 4" xfId="22937" xr:uid="{00000000-0005-0000-0000-0000A5600000}"/>
    <cellStyle name="Normal 5 2 2 8 3" xfId="6017" xr:uid="{00000000-0005-0000-0000-0000A6600000}"/>
    <cellStyle name="Normal 5 2 2 8 3 2" xfId="15341" xr:uid="{00000000-0005-0000-0000-0000A7600000}"/>
    <cellStyle name="Normal 5 2 2 8 3 3" xfId="24664" xr:uid="{00000000-0005-0000-0000-0000A8600000}"/>
    <cellStyle name="Normal 5 2 2 8 4" xfId="12058" xr:uid="{00000000-0005-0000-0000-0000A9600000}"/>
    <cellStyle name="Normal 5 2 2 8 5" xfId="21384" xr:uid="{00000000-0005-0000-0000-0000AA600000}"/>
    <cellStyle name="Normal 5 2 2 9" xfId="2571" xr:uid="{00000000-0005-0000-0000-0000AB600000}"/>
    <cellStyle name="Normal 5 2 2 9 2" xfId="7545" xr:uid="{00000000-0005-0000-0000-0000AC600000}"/>
    <cellStyle name="Normal 5 2 2 9 2 2" xfId="16869" xr:uid="{00000000-0005-0000-0000-0000AD600000}"/>
    <cellStyle name="Normal 5 2 2 9 2 3" xfId="26192" xr:uid="{00000000-0005-0000-0000-0000AE600000}"/>
    <cellStyle name="Normal 5 2 2 9 3" xfId="12031" xr:uid="{00000000-0005-0000-0000-0000AF600000}"/>
    <cellStyle name="Normal 5 2 2 9 4" xfId="21357" xr:uid="{00000000-0005-0000-0000-0000B0600000}"/>
    <cellStyle name="Normal 5 2 3" xfId="491" xr:uid="{00000000-0005-0000-0000-0000B1600000}"/>
    <cellStyle name="Normal 5 2 3 10" xfId="2600" xr:uid="{00000000-0005-0000-0000-0000B2600000}"/>
    <cellStyle name="Normal 5 2 3 10 2" xfId="4281" xr:uid="{00000000-0005-0000-0000-0000B3600000}"/>
    <cellStyle name="Normal 5 2 3 10 2 2" xfId="8958" xr:uid="{00000000-0005-0000-0000-0000B4600000}"/>
    <cellStyle name="Normal 5 2 3 10 2 2 2" xfId="18282" xr:uid="{00000000-0005-0000-0000-0000B5600000}"/>
    <cellStyle name="Normal 5 2 3 10 2 2 3" xfId="27605" xr:uid="{00000000-0005-0000-0000-0000B6600000}"/>
    <cellStyle name="Normal 5 2 3 10 2 3" xfId="13615" xr:uid="{00000000-0005-0000-0000-0000B7600000}"/>
    <cellStyle name="Normal 5 2 3 10 2 4" xfId="22939" xr:uid="{00000000-0005-0000-0000-0000B8600000}"/>
    <cellStyle name="Normal 5 2 3 10 3" xfId="6019" xr:uid="{00000000-0005-0000-0000-0000B9600000}"/>
    <cellStyle name="Normal 5 2 3 10 3 2" xfId="15343" xr:uid="{00000000-0005-0000-0000-0000BA600000}"/>
    <cellStyle name="Normal 5 2 3 10 3 3" xfId="24666" xr:uid="{00000000-0005-0000-0000-0000BB600000}"/>
    <cellStyle name="Normal 5 2 3 10 4" xfId="12060" xr:uid="{00000000-0005-0000-0000-0000BC600000}"/>
    <cellStyle name="Normal 5 2 3 10 5" xfId="21386" xr:uid="{00000000-0005-0000-0000-0000BD600000}"/>
    <cellStyle name="Normal 5 2 3 11" xfId="2599" xr:uid="{00000000-0005-0000-0000-0000BE600000}"/>
    <cellStyle name="Normal 5 2 3 11 2" xfId="7549" xr:uid="{00000000-0005-0000-0000-0000BF600000}"/>
    <cellStyle name="Normal 5 2 3 11 2 2" xfId="16873" xr:uid="{00000000-0005-0000-0000-0000C0600000}"/>
    <cellStyle name="Normal 5 2 3 11 2 3" xfId="26196" xr:uid="{00000000-0005-0000-0000-0000C1600000}"/>
    <cellStyle name="Normal 5 2 3 11 3" xfId="12059" xr:uid="{00000000-0005-0000-0000-0000C2600000}"/>
    <cellStyle name="Normal 5 2 3 11 4" xfId="21385" xr:uid="{00000000-0005-0000-0000-0000C3600000}"/>
    <cellStyle name="Normal 5 2 3 12" xfId="4280" xr:uid="{00000000-0005-0000-0000-0000C4600000}"/>
    <cellStyle name="Normal 5 2 3 12 2" xfId="8957" xr:uid="{00000000-0005-0000-0000-0000C5600000}"/>
    <cellStyle name="Normal 5 2 3 12 2 2" xfId="18281" xr:uid="{00000000-0005-0000-0000-0000C6600000}"/>
    <cellStyle name="Normal 5 2 3 12 2 3" xfId="27604" xr:uid="{00000000-0005-0000-0000-0000C7600000}"/>
    <cellStyle name="Normal 5 2 3 12 3" xfId="13614" xr:uid="{00000000-0005-0000-0000-0000C8600000}"/>
    <cellStyle name="Normal 5 2 3 12 4" xfId="22938" xr:uid="{00000000-0005-0000-0000-0000C9600000}"/>
    <cellStyle name="Normal 5 2 3 13" xfId="6018" xr:uid="{00000000-0005-0000-0000-0000CA600000}"/>
    <cellStyle name="Normal 5 2 3 13 2" xfId="15342" xr:uid="{00000000-0005-0000-0000-0000CB600000}"/>
    <cellStyle name="Normal 5 2 3 13 3" xfId="24665" xr:uid="{00000000-0005-0000-0000-0000CC600000}"/>
    <cellStyle name="Normal 5 2 3 14" xfId="9602" xr:uid="{00000000-0005-0000-0000-0000CD600000}"/>
    <cellStyle name="Normal 5 2 3 14 2" xfId="18926" xr:uid="{00000000-0005-0000-0000-0000CE600000}"/>
    <cellStyle name="Normal 5 2 3 14 3" xfId="28249" xr:uid="{00000000-0005-0000-0000-0000CF600000}"/>
    <cellStyle name="Normal 5 2 3 15" xfId="10096" xr:uid="{00000000-0005-0000-0000-0000D0600000}"/>
    <cellStyle name="Normal 5 2 3 16" xfId="19420" xr:uid="{00000000-0005-0000-0000-0000D1600000}"/>
    <cellStyle name="Normal 5 2 3 17" xfId="28737" xr:uid="{00000000-0005-0000-0000-0000D2600000}"/>
    <cellStyle name="Normal 5 2 3 2" xfId="979" xr:uid="{00000000-0005-0000-0000-0000D3600000}"/>
    <cellStyle name="Normal 5 2 3 2 10" xfId="4282" xr:uid="{00000000-0005-0000-0000-0000D4600000}"/>
    <cellStyle name="Normal 5 2 3 2 10 2" xfId="8959" xr:uid="{00000000-0005-0000-0000-0000D5600000}"/>
    <cellStyle name="Normal 5 2 3 2 10 2 2" xfId="18283" xr:uid="{00000000-0005-0000-0000-0000D6600000}"/>
    <cellStyle name="Normal 5 2 3 2 10 2 3" xfId="27606" xr:uid="{00000000-0005-0000-0000-0000D7600000}"/>
    <cellStyle name="Normal 5 2 3 2 10 3" xfId="13616" xr:uid="{00000000-0005-0000-0000-0000D8600000}"/>
    <cellStyle name="Normal 5 2 3 2 10 4" xfId="22940" xr:uid="{00000000-0005-0000-0000-0000D9600000}"/>
    <cellStyle name="Normal 5 2 3 2 11" xfId="6020" xr:uid="{00000000-0005-0000-0000-0000DA600000}"/>
    <cellStyle name="Normal 5 2 3 2 11 2" xfId="15344" xr:uid="{00000000-0005-0000-0000-0000DB600000}"/>
    <cellStyle name="Normal 5 2 3 2 11 3" xfId="24667" xr:uid="{00000000-0005-0000-0000-0000DC600000}"/>
    <cellStyle name="Normal 5 2 3 2 12" xfId="10580" xr:uid="{00000000-0005-0000-0000-0000DD600000}"/>
    <cellStyle name="Normal 5 2 3 2 13" xfId="19904" xr:uid="{00000000-0005-0000-0000-0000DE600000}"/>
    <cellStyle name="Normal 5 2 3 2 14" xfId="28879" xr:uid="{00000000-0005-0000-0000-0000DF600000}"/>
    <cellStyle name="Normal 5 2 3 2 2" xfId="2602" xr:uid="{00000000-0005-0000-0000-0000E0600000}"/>
    <cellStyle name="Normal 5 2 3 2 2 10" xfId="12062" xr:uid="{00000000-0005-0000-0000-0000E1600000}"/>
    <cellStyle name="Normal 5 2 3 2 2 11" xfId="21388" xr:uid="{00000000-0005-0000-0000-0000E2600000}"/>
    <cellStyle name="Normal 5 2 3 2 2 2" xfId="2603" xr:uid="{00000000-0005-0000-0000-0000E3600000}"/>
    <cellStyle name="Normal 5 2 3 2 2 2 2" xfId="2604" xr:uid="{00000000-0005-0000-0000-0000E4600000}"/>
    <cellStyle name="Normal 5 2 3 2 2 2 2 2" xfId="2605" xr:uid="{00000000-0005-0000-0000-0000E5600000}"/>
    <cellStyle name="Normal 5 2 3 2 2 2 2 2 2" xfId="4286" xr:uid="{00000000-0005-0000-0000-0000E6600000}"/>
    <cellStyle name="Normal 5 2 3 2 2 2 2 2 2 2" xfId="8963" xr:uid="{00000000-0005-0000-0000-0000E7600000}"/>
    <cellStyle name="Normal 5 2 3 2 2 2 2 2 2 2 2" xfId="18287" xr:uid="{00000000-0005-0000-0000-0000E8600000}"/>
    <cellStyle name="Normal 5 2 3 2 2 2 2 2 2 2 3" xfId="27610" xr:uid="{00000000-0005-0000-0000-0000E9600000}"/>
    <cellStyle name="Normal 5 2 3 2 2 2 2 2 2 3" xfId="13620" xr:uid="{00000000-0005-0000-0000-0000EA600000}"/>
    <cellStyle name="Normal 5 2 3 2 2 2 2 2 2 4" xfId="22944" xr:uid="{00000000-0005-0000-0000-0000EB600000}"/>
    <cellStyle name="Normal 5 2 3 2 2 2 2 2 3" xfId="6024" xr:uid="{00000000-0005-0000-0000-0000EC600000}"/>
    <cellStyle name="Normal 5 2 3 2 2 2 2 2 3 2" xfId="15348" xr:uid="{00000000-0005-0000-0000-0000ED600000}"/>
    <cellStyle name="Normal 5 2 3 2 2 2 2 2 3 3" xfId="24671" xr:uid="{00000000-0005-0000-0000-0000EE600000}"/>
    <cellStyle name="Normal 5 2 3 2 2 2 2 2 4" xfId="12065" xr:uid="{00000000-0005-0000-0000-0000EF600000}"/>
    <cellStyle name="Normal 5 2 3 2 2 2 2 2 5" xfId="21391" xr:uid="{00000000-0005-0000-0000-0000F0600000}"/>
    <cellStyle name="Normal 5 2 3 2 2 2 2 3" xfId="4285" xr:uid="{00000000-0005-0000-0000-0000F1600000}"/>
    <cellStyle name="Normal 5 2 3 2 2 2 2 3 2" xfId="8962" xr:uid="{00000000-0005-0000-0000-0000F2600000}"/>
    <cellStyle name="Normal 5 2 3 2 2 2 2 3 2 2" xfId="18286" xr:uid="{00000000-0005-0000-0000-0000F3600000}"/>
    <cellStyle name="Normal 5 2 3 2 2 2 2 3 2 3" xfId="27609" xr:uid="{00000000-0005-0000-0000-0000F4600000}"/>
    <cellStyle name="Normal 5 2 3 2 2 2 2 3 3" xfId="13619" xr:uid="{00000000-0005-0000-0000-0000F5600000}"/>
    <cellStyle name="Normal 5 2 3 2 2 2 2 3 4" xfId="22943" xr:uid="{00000000-0005-0000-0000-0000F6600000}"/>
    <cellStyle name="Normal 5 2 3 2 2 2 2 4" xfId="6023" xr:uid="{00000000-0005-0000-0000-0000F7600000}"/>
    <cellStyle name="Normal 5 2 3 2 2 2 2 4 2" xfId="15347" xr:uid="{00000000-0005-0000-0000-0000F8600000}"/>
    <cellStyle name="Normal 5 2 3 2 2 2 2 4 3" xfId="24670" xr:uid="{00000000-0005-0000-0000-0000F9600000}"/>
    <cellStyle name="Normal 5 2 3 2 2 2 2 5" xfId="12064" xr:uid="{00000000-0005-0000-0000-0000FA600000}"/>
    <cellStyle name="Normal 5 2 3 2 2 2 2 6" xfId="21390" xr:uid="{00000000-0005-0000-0000-0000FB600000}"/>
    <cellStyle name="Normal 5 2 3 2 2 2 3" xfId="2606" xr:uid="{00000000-0005-0000-0000-0000FC600000}"/>
    <cellStyle name="Normal 5 2 3 2 2 2 3 2" xfId="4287" xr:uid="{00000000-0005-0000-0000-0000FD600000}"/>
    <cellStyle name="Normal 5 2 3 2 2 2 3 2 2" xfId="8964" xr:uid="{00000000-0005-0000-0000-0000FE600000}"/>
    <cellStyle name="Normal 5 2 3 2 2 2 3 2 2 2" xfId="18288" xr:uid="{00000000-0005-0000-0000-0000FF600000}"/>
    <cellStyle name="Normal 5 2 3 2 2 2 3 2 2 3" xfId="27611" xr:uid="{00000000-0005-0000-0000-000000610000}"/>
    <cellStyle name="Normal 5 2 3 2 2 2 3 2 3" xfId="13621" xr:uid="{00000000-0005-0000-0000-000001610000}"/>
    <cellStyle name="Normal 5 2 3 2 2 2 3 2 4" xfId="22945" xr:uid="{00000000-0005-0000-0000-000002610000}"/>
    <cellStyle name="Normal 5 2 3 2 2 2 3 3" xfId="6025" xr:uid="{00000000-0005-0000-0000-000003610000}"/>
    <cellStyle name="Normal 5 2 3 2 2 2 3 3 2" xfId="15349" xr:uid="{00000000-0005-0000-0000-000004610000}"/>
    <cellStyle name="Normal 5 2 3 2 2 2 3 3 3" xfId="24672" xr:uid="{00000000-0005-0000-0000-000005610000}"/>
    <cellStyle name="Normal 5 2 3 2 2 2 3 4" xfId="12066" xr:uid="{00000000-0005-0000-0000-000006610000}"/>
    <cellStyle name="Normal 5 2 3 2 2 2 3 5" xfId="21392" xr:uid="{00000000-0005-0000-0000-000007610000}"/>
    <cellStyle name="Normal 5 2 3 2 2 2 4" xfId="4284" xr:uid="{00000000-0005-0000-0000-000008610000}"/>
    <cellStyle name="Normal 5 2 3 2 2 2 4 2" xfId="8961" xr:uid="{00000000-0005-0000-0000-000009610000}"/>
    <cellStyle name="Normal 5 2 3 2 2 2 4 2 2" xfId="18285" xr:uid="{00000000-0005-0000-0000-00000A610000}"/>
    <cellStyle name="Normal 5 2 3 2 2 2 4 2 3" xfId="27608" xr:uid="{00000000-0005-0000-0000-00000B610000}"/>
    <cellStyle name="Normal 5 2 3 2 2 2 4 3" xfId="13618" xr:uid="{00000000-0005-0000-0000-00000C610000}"/>
    <cellStyle name="Normal 5 2 3 2 2 2 4 4" xfId="22942" xr:uid="{00000000-0005-0000-0000-00000D610000}"/>
    <cellStyle name="Normal 5 2 3 2 2 2 5" xfId="6022" xr:uid="{00000000-0005-0000-0000-00000E610000}"/>
    <cellStyle name="Normal 5 2 3 2 2 2 5 2" xfId="15346" xr:uid="{00000000-0005-0000-0000-00000F610000}"/>
    <cellStyle name="Normal 5 2 3 2 2 2 5 3" xfId="24669" xr:uid="{00000000-0005-0000-0000-000010610000}"/>
    <cellStyle name="Normal 5 2 3 2 2 2 6" xfId="12063" xr:uid="{00000000-0005-0000-0000-000011610000}"/>
    <cellStyle name="Normal 5 2 3 2 2 2 7" xfId="21389" xr:uid="{00000000-0005-0000-0000-000012610000}"/>
    <cellStyle name="Normal 5 2 3 2 2 3" xfId="2607" xr:uid="{00000000-0005-0000-0000-000013610000}"/>
    <cellStyle name="Normal 5 2 3 2 2 3 2" xfId="2608" xr:uid="{00000000-0005-0000-0000-000014610000}"/>
    <cellStyle name="Normal 5 2 3 2 2 3 2 2" xfId="2609" xr:uid="{00000000-0005-0000-0000-000015610000}"/>
    <cellStyle name="Normal 5 2 3 2 2 3 2 2 2" xfId="4290" xr:uid="{00000000-0005-0000-0000-000016610000}"/>
    <cellStyle name="Normal 5 2 3 2 2 3 2 2 2 2" xfId="8967" xr:uid="{00000000-0005-0000-0000-000017610000}"/>
    <cellStyle name="Normal 5 2 3 2 2 3 2 2 2 2 2" xfId="18291" xr:uid="{00000000-0005-0000-0000-000018610000}"/>
    <cellStyle name="Normal 5 2 3 2 2 3 2 2 2 2 3" xfId="27614" xr:uid="{00000000-0005-0000-0000-000019610000}"/>
    <cellStyle name="Normal 5 2 3 2 2 3 2 2 2 3" xfId="13624" xr:uid="{00000000-0005-0000-0000-00001A610000}"/>
    <cellStyle name="Normal 5 2 3 2 2 3 2 2 2 4" xfId="22948" xr:uid="{00000000-0005-0000-0000-00001B610000}"/>
    <cellStyle name="Normal 5 2 3 2 2 3 2 2 3" xfId="6028" xr:uid="{00000000-0005-0000-0000-00001C610000}"/>
    <cellStyle name="Normal 5 2 3 2 2 3 2 2 3 2" xfId="15352" xr:uid="{00000000-0005-0000-0000-00001D610000}"/>
    <cellStyle name="Normal 5 2 3 2 2 3 2 2 3 3" xfId="24675" xr:uid="{00000000-0005-0000-0000-00001E610000}"/>
    <cellStyle name="Normal 5 2 3 2 2 3 2 2 4" xfId="12069" xr:uid="{00000000-0005-0000-0000-00001F610000}"/>
    <cellStyle name="Normal 5 2 3 2 2 3 2 2 5" xfId="21395" xr:uid="{00000000-0005-0000-0000-000020610000}"/>
    <cellStyle name="Normal 5 2 3 2 2 3 2 3" xfId="4289" xr:uid="{00000000-0005-0000-0000-000021610000}"/>
    <cellStyle name="Normal 5 2 3 2 2 3 2 3 2" xfId="8966" xr:uid="{00000000-0005-0000-0000-000022610000}"/>
    <cellStyle name="Normal 5 2 3 2 2 3 2 3 2 2" xfId="18290" xr:uid="{00000000-0005-0000-0000-000023610000}"/>
    <cellStyle name="Normal 5 2 3 2 2 3 2 3 2 3" xfId="27613" xr:uid="{00000000-0005-0000-0000-000024610000}"/>
    <cellStyle name="Normal 5 2 3 2 2 3 2 3 3" xfId="13623" xr:uid="{00000000-0005-0000-0000-000025610000}"/>
    <cellStyle name="Normal 5 2 3 2 2 3 2 3 4" xfId="22947" xr:uid="{00000000-0005-0000-0000-000026610000}"/>
    <cellStyle name="Normal 5 2 3 2 2 3 2 4" xfId="6027" xr:uid="{00000000-0005-0000-0000-000027610000}"/>
    <cellStyle name="Normal 5 2 3 2 2 3 2 4 2" xfId="15351" xr:uid="{00000000-0005-0000-0000-000028610000}"/>
    <cellStyle name="Normal 5 2 3 2 2 3 2 4 3" xfId="24674" xr:uid="{00000000-0005-0000-0000-000029610000}"/>
    <cellStyle name="Normal 5 2 3 2 2 3 2 5" xfId="12068" xr:uid="{00000000-0005-0000-0000-00002A610000}"/>
    <cellStyle name="Normal 5 2 3 2 2 3 2 6" xfId="21394" xr:uid="{00000000-0005-0000-0000-00002B610000}"/>
    <cellStyle name="Normal 5 2 3 2 2 3 3" xfId="2610" xr:uid="{00000000-0005-0000-0000-00002C610000}"/>
    <cellStyle name="Normal 5 2 3 2 2 3 3 2" xfId="4291" xr:uid="{00000000-0005-0000-0000-00002D610000}"/>
    <cellStyle name="Normal 5 2 3 2 2 3 3 2 2" xfId="8968" xr:uid="{00000000-0005-0000-0000-00002E610000}"/>
    <cellStyle name="Normal 5 2 3 2 2 3 3 2 2 2" xfId="18292" xr:uid="{00000000-0005-0000-0000-00002F610000}"/>
    <cellStyle name="Normal 5 2 3 2 2 3 3 2 2 3" xfId="27615" xr:uid="{00000000-0005-0000-0000-000030610000}"/>
    <cellStyle name="Normal 5 2 3 2 2 3 3 2 3" xfId="13625" xr:uid="{00000000-0005-0000-0000-000031610000}"/>
    <cellStyle name="Normal 5 2 3 2 2 3 3 2 4" xfId="22949" xr:uid="{00000000-0005-0000-0000-000032610000}"/>
    <cellStyle name="Normal 5 2 3 2 2 3 3 3" xfId="6029" xr:uid="{00000000-0005-0000-0000-000033610000}"/>
    <cellStyle name="Normal 5 2 3 2 2 3 3 3 2" xfId="15353" xr:uid="{00000000-0005-0000-0000-000034610000}"/>
    <cellStyle name="Normal 5 2 3 2 2 3 3 3 3" xfId="24676" xr:uid="{00000000-0005-0000-0000-000035610000}"/>
    <cellStyle name="Normal 5 2 3 2 2 3 3 4" xfId="12070" xr:uid="{00000000-0005-0000-0000-000036610000}"/>
    <cellStyle name="Normal 5 2 3 2 2 3 3 5" xfId="21396" xr:uid="{00000000-0005-0000-0000-000037610000}"/>
    <cellStyle name="Normal 5 2 3 2 2 3 4" xfId="4288" xr:uid="{00000000-0005-0000-0000-000038610000}"/>
    <cellStyle name="Normal 5 2 3 2 2 3 4 2" xfId="8965" xr:uid="{00000000-0005-0000-0000-000039610000}"/>
    <cellStyle name="Normal 5 2 3 2 2 3 4 2 2" xfId="18289" xr:uid="{00000000-0005-0000-0000-00003A610000}"/>
    <cellStyle name="Normal 5 2 3 2 2 3 4 2 3" xfId="27612" xr:uid="{00000000-0005-0000-0000-00003B610000}"/>
    <cellStyle name="Normal 5 2 3 2 2 3 4 3" xfId="13622" xr:uid="{00000000-0005-0000-0000-00003C610000}"/>
    <cellStyle name="Normal 5 2 3 2 2 3 4 4" xfId="22946" xr:uid="{00000000-0005-0000-0000-00003D610000}"/>
    <cellStyle name="Normal 5 2 3 2 2 3 5" xfId="6026" xr:uid="{00000000-0005-0000-0000-00003E610000}"/>
    <cellStyle name="Normal 5 2 3 2 2 3 5 2" xfId="15350" xr:uid="{00000000-0005-0000-0000-00003F610000}"/>
    <cellStyle name="Normal 5 2 3 2 2 3 5 3" xfId="24673" xr:uid="{00000000-0005-0000-0000-000040610000}"/>
    <cellStyle name="Normal 5 2 3 2 2 3 6" xfId="12067" xr:uid="{00000000-0005-0000-0000-000041610000}"/>
    <cellStyle name="Normal 5 2 3 2 2 3 7" xfId="21393" xr:uid="{00000000-0005-0000-0000-000042610000}"/>
    <cellStyle name="Normal 5 2 3 2 2 4" xfId="2611" xr:uid="{00000000-0005-0000-0000-000043610000}"/>
    <cellStyle name="Normal 5 2 3 2 2 4 2" xfId="2612" xr:uid="{00000000-0005-0000-0000-000044610000}"/>
    <cellStyle name="Normal 5 2 3 2 2 4 2 2" xfId="4293" xr:uid="{00000000-0005-0000-0000-000045610000}"/>
    <cellStyle name="Normal 5 2 3 2 2 4 2 2 2" xfId="8970" xr:uid="{00000000-0005-0000-0000-000046610000}"/>
    <cellStyle name="Normal 5 2 3 2 2 4 2 2 2 2" xfId="18294" xr:uid="{00000000-0005-0000-0000-000047610000}"/>
    <cellStyle name="Normal 5 2 3 2 2 4 2 2 2 3" xfId="27617" xr:uid="{00000000-0005-0000-0000-000048610000}"/>
    <cellStyle name="Normal 5 2 3 2 2 4 2 2 3" xfId="13627" xr:uid="{00000000-0005-0000-0000-000049610000}"/>
    <cellStyle name="Normal 5 2 3 2 2 4 2 2 4" xfId="22951" xr:uid="{00000000-0005-0000-0000-00004A610000}"/>
    <cellStyle name="Normal 5 2 3 2 2 4 2 3" xfId="6031" xr:uid="{00000000-0005-0000-0000-00004B610000}"/>
    <cellStyle name="Normal 5 2 3 2 2 4 2 3 2" xfId="15355" xr:uid="{00000000-0005-0000-0000-00004C610000}"/>
    <cellStyle name="Normal 5 2 3 2 2 4 2 3 3" xfId="24678" xr:uid="{00000000-0005-0000-0000-00004D610000}"/>
    <cellStyle name="Normal 5 2 3 2 2 4 2 4" xfId="12072" xr:uid="{00000000-0005-0000-0000-00004E610000}"/>
    <cellStyle name="Normal 5 2 3 2 2 4 2 5" xfId="21398" xr:uid="{00000000-0005-0000-0000-00004F610000}"/>
    <cellStyle name="Normal 5 2 3 2 2 4 3" xfId="4292" xr:uid="{00000000-0005-0000-0000-000050610000}"/>
    <cellStyle name="Normal 5 2 3 2 2 4 3 2" xfId="8969" xr:uid="{00000000-0005-0000-0000-000051610000}"/>
    <cellStyle name="Normal 5 2 3 2 2 4 3 2 2" xfId="18293" xr:uid="{00000000-0005-0000-0000-000052610000}"/>
    <cellStyle name="Normal 5 2 3 2 2 4 3 2 3" xfId="27616" xr:uid="{00000000-0005-0000-0000-000053610000}"/>
    <cellStyle name="Normal 5 2 3 2 2 4 3 3" xfId="13626" xr:uid="{00000000-0005-0000-0000-000054610000}"/>
    <cellStyle name="Normal 5 2 3 2 2 4 3 4" xfId="22950" xr:uid="{00000000-0005-0000-0000-000055610000}"/>
    <cellStyle name="Normal 5 2 3 2 2 4 4" xfId="6030" xr:uid="{00000000-0005-0000-0000-000056610000}"/>
    <cellStyle name="Normal 5 2 3 2 2 4 4 2" xfId="15354" xr:uid="{00000000-0005-0000-0000-000057610000}"/>
    <cellStyle name="Normal 5 2 3 2 2 4 4 3" xfId="24677" xr:uid="{00000000-0005-0000-0000-000058610000}"/>
    <cellStyle name="Normal 5 2 3 2 2 4 5" xfId="12071" xr:uid="{00000000-0005-0000-0000-000059610000}"/>
    <cellStyle name="Normal 5 2 3 2 2 4 6" xfId="21397" xr:uid="{00000000-0005-0000-0000-00005A610000}"/>
    <cellStyle name="Normal 5 2 3 2 2 5" xfId="2613" xr:uid="{00000000-0005-0000-0000-00005B610000}"/>
    <cellStyle name="Normal 5 2 3 2 2 5 2" xfId="4294" xr:uid="{00000000-0005-0000-0000-00005C610000}"/>
    <cellStyle name="Normal 5 2 3 2 2 5 2 2" xfId="8971" xr:uid="{00000000-0005-0000-0000-00005D610000}"/>
    <cellStyle name="Normal 5 2 3 2 2 5 2 2 2" xfId="18295" xr:uid="{00000000-0005-0000-0000-00005E610000}"/>
    <cellStyle name="Normal 5 2 3 2 2 5 2 2 3" xfId="27618" xr:uid="{00000000-0005-0000-0000-00005F610000}"/>
    <cellStyle name="Normal 5 2 3 2 2 5 2 3" xfId="13628" xr:uid="{00000000-0005-0000-0000-000060610000}"/>
    <cellStyle name="Normal 5 2 3 2 2 5 2 4" xfId="22952" xr:uid="{00000000-0005-0000-0000-000061610000}"/>
    <cellStyle name="Normal 5 2 3 2 2 5 3" xfId="6032" xr:uid="{00000000-0005-0000-0000-000062610000}"/>
    <cellStyle name="Normal 5 2 3 2 2 5 3 2" xfId="15356" xr:uid="{00000000-0005-0000-0000-000063610000}"/>
    <cellStyle name="Normal 5 2 3 2 2 5 3 3" xfId="24679" xr:uid="{00000000-0005-0000-0000-000064610000}"/>
    <cellStyle name="Normal 5 2 3 2 2 5 4" xfId="12073" xr:uid="{00000000-0005-0000-0000-000065610000}"/>
    <cellStyle name="Normal 5 2 3 2 2 5 5" xfId="21399" xr:uid="{00000000-0005-0000-0000-000066610000}"/>
    <cellStyle name="Normal 5 2 3 2 2 6" xfId="2614" xr:uid="{00000000-0005-0000-0000-000067610000}"/>
    <cellStyle name="Normal 5 2 3 2 2 6 2" xfId="4295" xr:uid="{00000000-0005-0000-0000-000068610000}"/>
    <cellStyle name="Normal 5 2 3 2 2 6 2 2" xfId="8972" xr:uid="{00000000-0005-0000-0000-000069610000}"/>
    <cellStyle name="Normal 5 2 3 2 2 6 2 2 2" xfId="18296" xr:uid="{00000000-0005-0000-0000-00006A610000}"/>
    <cellStyle name="Normal 5 2 3 2 2 6 2 2 3" xfId="27619" xr:uid="{00000000-0005-0000-0000-00006B610000}"/>
    <cellStyle name="Normal 5 2 3 2 2 6 2 3" xfId="13629" xr:uid="{00000000-0005-0000-0000-00006C610000}"/>
    <cellStyle name="Normal 5 2 3 2 2 6 2 4" xfId="22953" xr:uid="{00000000-0005-0000-0000-00006D610000}"/>
    <cellStyle name="Normal 5 2 3 2 2 6 3" xfId="6033" xr:uid="{00000000-0005-0000-0000-00006E610000}"/>
    <cellStyle name="Normal 5 2 3 2 2 6 3 2" xfId="15357" xr:uid="{00000000-0005-0000-0000-00006F610000}"/>
    <cellStyle name="Normal 5 2 3 2 2 6 3 3" xfId="24680" xr:uid="{00000000-0005-0000-0000-000070610000}"/>
    <cellStyle name="Normal 5 2 3 2 2 6 4" xfId="12074" xr:uid="{00000000-0005-0000-0000-000071610000}"/>
    <cellStyle name="Normal 5 2 3 2 2 6 5" xfId="21400" xr:uid="{00000000-0005-0000-0000-000072610000}"/>
    <cellStyle name="Normal 5 2 3 2 2 7" xfId="2615" xr:uid="{00000000-0005-0000-0000-000073610000}"/>
    <cellStyle name="Normal 5 2 3 2 2 7 2" xfId="4296" xr:uid="{00000000-0005-0000-0000-000074610000}"/>
    <cellStyle name="Normal 5 2 3 2 2 7 2 2" xfId="8973" xr:uid="{00000000-0005-0000-0000-000075610000}"/>
    <cellStyle name="Normal 5 2 3 2 2 7 2 2 2" xfId="18297" xr:uid="{00000000-0005-0000-0000-000076610000}"/>
    <cellStyle name="Normal 5 2 3 2 2 7 2 2 3" xfId="27620" xr:uid="{00000000-0005-0000-0000-000077610000}"/>
    <cellStyle name="Normal 5 2 3 2 2 7 2 3" xfId="13630" xr:uid="{00000000-0005-0000-0000-000078610000}"/>
    <cellStyle name="Normal 5 2 3 2 2 7 2 4" xfId="22954" xr:uid="{00000000-0005-0000-0000-000079610000}"/>
    <cellStyle name="Normal 5 2 3 2 2 7 3" xfId="6034" xr:uid="{00000000-0005-0000-0000-00007A610000}"/>
    <cellStyle name="Normal 5 2 3 2 2 7 3 2" xfId="15358" xr:uid="{00000000-0005-0000-0000-00007B610000}"/>
    <cellStyle name="Normal 5 2 3 2 2 7 3 3" xfId="24681" xr:uid="{00000000-0005-0000-0000-00007C610000}"/>
    <cellStyle name="Normal 5 2 3 2 2 7 4" xfId="12075" xr:uid="{00000000-0005-0000-0000-00007D610000}"/>
    <cellStyle name="Normal 5 2 3 2 2 7 5" xfId="21401" xr:uid="{00000000-0005-0000-0000-00007E610000}"/>
    <cellStyle name="Normal 5 2 3 2 2 8" xfId="4283" xr:uid="{00000000-0005-0000-0000-00007F610000}"/>
    <cellStyle name="Normal 5 2 3 2 2 8 2" xfId="8960" xr:uid="{00000000-0005-0000-0000-000080610000}"/>
    <cellStyle name="Normal 5 2 3 2 2 8 2 2" xfId="18284" xr:uid="{00000000-0005-0000-0000-000081610000}"/>
    <cellStyle name="Normal 5 2 3 2 2 8 2 3" xfId="27607" xr:uid="{00000000-0005-0000-0000-000082610000}"/>
    <cellStyle name="Normal 5 2 3 2 2 8 3" xfId="13617" xr:uid="{00000000-0005-0000-0000-000083610000}"/>
    <cellStyle name="Normal 5 2 3 2 2 8 4" xfId="22941" xr:uid="{00000000-0005-0000-0000-000084610000}"/>
    <cellStyle name="Normal 5 2 3 2 2 9" xfId="6021" xr:uid="{00000000-0005-0000-0000-000085610000}"/>
    <cellStyle name="Normal 5 2 3 2 2 9 2" xfId="15345" xr:uid="{00000000-0005-0000-0000-000086610000}"/>
    <cellStyle name="Normal 5 2 3 2 2 9 3" xfId="24668" xr:uid="{00000000-0005-0000-0000-000087610000}"/>
    <cellStyle name="Normal 5 2 3 2 3" xfId="2616" xr:uid="{00000000-0005-0000-0000-000088610000}"/>
    <cellStyle name="Normal 5 2 3 2 3 2" xfId="2617" xr:uid="{00000000-0005-0000-0000-000089610000}"/>
    <cellStyle name="Normal 5 2 3 2 3 2 2" xfId="2618" xr:uid="{00000000-0005-0000-0000-00008A610000}"/>
    <cellStyle name="Normal 5 2 3 2 3 2 2 2" xfId="4299" xr:uid="{00000000-0005-0000-0000-00008B610000}"/>
    <cellStyle name="Normal 5 2 3 2 3 2 2 2 2" xfId="8976" xr:uid="{00000000-0005-0000-0000-00008C610000}"/>
    <cellStyle name="Normal 5 2 3 2 3 2 2 2 2 2" xfId="18300" xr:uid="{00000000-0005-0000-0000-00008D610000}"/>
    <cellStyle name="Normal 5 2 3 2 3 2 2 2 2 3" xfId="27623" xr:uid="{00000000-0005-0000-0000-00008E610000}"/>
    <cellStyle name="Normal 5 2 3 2 3 2 2 2 3" xfId="13633" xr:uid="{00000000-0005-0000-0000-00008F610000}"/>
    <cellStyle name="Normal 5 2 3 2 3 2 2 2 4" xfId="22957" xr:uid="{00000000-0005-0000-0000-000090610000}"/>
    <cellStyle name="Normal 5 2 3 2 3 2 2 3" xfId="6037" xr:uid="{00000000-0005-0000-0000-000091610000}"/>
    <cellStyle name="Normal 5 2 3 2 3 2 2 3 2" xfId="15361" xr:uid="{00000000-0005-0000-0000-000092610000}"/>
    <cellStyle name="Normal 5 2 3 2 3 2 2 3 3" xfId="24684" xr:uid="{00000000-0005-0000-0000-000093610000}"/>
    <cellStyle name="Normal 5 2 3 2 3 2 2 4" xfId="12078" xr:uid="{00000000-0005-0000-0000-000094610000}"/>
    <cellStyle name="Normal 5 2 3 2 3 2 2 5" xfId="21404" xr:uid="{00000000-0005-0000-0000-000095610000}"/>
    <cellStyle name="Normal 5 2 3 2 3 2 3" xfId="4298" xr:uid="{00000000-0005-0000-0000-000096610000}"/>
    <cellStyle name="Normal 5 2 3 2 3 2 3 2" xfId="8975" xr:uid="{00000000-0005-0000-0000-000097610000}"/>
    <cellStyle name="Normal 5 2 3 2 3 2 3 2 2" xfId="18299" xr:uid="{00000000-0005-0000-0000-000098610000}"/>
    <cellStyle name="Normal 5 2 3 2 3 2 3 2 3" xfId="27622" xr:uid="{00000000-0005-0000-0000-000099610000}"/>
    <cellStyle name="Normal 5 2 3 2 3 2 3 3" xfId="13632" xr:uid="{00000000-0005-0000-0000-00009A610000}"/>
    <cellStyle name="Normal 5 2 3 2 3 2 3 4" xfId="22956" xr:uid="{00000000-0005-0000-0000-00009B610000}"/>
    <cellStyle name="Normal 5 2 3 2 3 2 4" xfId="6036" xr:uid="{00000000-0005-0000-0000-00009C610000}"/>
    <cellStyle name="Normal 5 2 3 2 3 2 4 2" xfId="15360" xr:uid="{00000000-0005-0000-0000-00009D610000}"/>
    <cellStyle name="Normal 5 2 3 2 3 2 4 3" xfId="24683" xr:uid="{00000000-0005-0000-0000-00009E610000}"/>
    <cellStyle name="Normal 5 2 3 2 3 2 5" xfId="12077" xr:uid="{00000000-0005-0000-0000-00009F610000}"/>
    <cellStyle name="Normal 5 2 3 2 3 2 6" xfId="21403" xr:uid="{00000000-0005-0000-0000-0000A0610000}"/>
    <cellStyle name="Normal 5 2 3 2 3 3" xfId="2619" xr:uid="{00000000-0005-0000-0000-0000A1610000}"/>
    <cellStyle name="Normal 5 2 3 2 3 3 2" xfId="4300" xr:uid="{00000000-0005-0000-0000-0000A2610000}"/>
    <cellStyle name="Normal 5 2 3 2 3 3 2 2" xfId="8977" xr:uid="{00000000-0005-0000-0000-0000A3610000}"/>
    <cellStyle name="Normal 5 2 3 2 3 3 2 2 2" xfId="18301" xr:uid="{00000000-0005-0000-0000-0000A4610000}"/>
    <cellStyle name="Normal 5 2 3 2 3 3 2 2 3" xfId="27624" xr:uid="{00000000-0005-0000-0000-0000A5610000}"/>
    <cellStyle name="Normal 5 2 3 2 3 3 2 3" xfId="13634" xr:uid="{00000000-0005-0000-0000-0000A6610000}"/>
    <cellStyle name="Normal 5 2 3 2 3 3 2 4" xfId="22958" xr:uid="{00000000-0005-0000-0000-0000A7610000}"/>
    <cellStyle name="Normal 5 2 3 2 3 3 3" xfId="6038" xr:uid="{00000000-0005-0000-0000-0000A8610000}"/>
    <cellStyle name="Normal 5 2 3 2 3 3 3 2" xfId="15362" xr:uid="{00000000-0005-0000-0000-0000A9610000}"/>
    <cellStyle name="Normal 5 2 3 2 3 3 3 3" xfId="24685" xr:uid="{00000000-0005-0000-0000-0000AA610000}"/>
    <cellStyle name="Normal 5 2 3 2 3 3 4" xfId="12079" xr:uid="{00000000-0005-0000-0000-0000AB610000}"/>
    <cellStyle name="Normal 5 2 3 2 3 3 5" xfId="21405" xr:uid="{00000000-0005-0000-0000-0000AC610000}"/>
    <cellStyle name="Normal 5 2 3 2 3 4" xfId="4297" xr:uid="{00000000-0005-0000-0000-0000AD610000}"/>
    <cellStyle name="Normal 5 2 3 2 3 4 2" xfId="8974" xr:uid="{00000000-0005-0000-0000-0000AE610000}"/>
    <cellStyle name="Normal 5 2 3 2 3 4 2 2" xfId="18298" xr:uid="{00000000-0005-0000-0000-0000AF610000}"/>
    <cellStyle name="Normal 5 2 3 2 3 4 2 3" xfId="27621" xr:uid="{00000000-0005-0000-0000-0000B0610000}"/>
    <cellStyle name="Normal 5 2 3 2 3 4 3" xfId="13631" xr:uid="{00000000-0005-0000-0000-0000B1610000}"/>
    <cellStyle name="Normal 5 2 3 2 3 4 4" xfId="22955" xr:uid="{00000000-0005-0000-0000-0000B2610000}"/>
    <cellStyle name="Normal 5 2 3 2 3 5" xfId="6035" xr:uid="{00000000-0005-0000-0000-0000B3610000}"/>
    <cellStyle name="Normal 5 2 3 2 3 5 2" xfId="15359" xr:uid="{00000000-0005-0000-0000-0000B4610000}"/>
    <cellStyle name="Normal 5 2 3 2 3 5 3" xfId="24682" xr:uid="{00000000-0005-0000-0000-0000B5610000}"/>
    <cellStyle name="Normal 5 2 3 2 3 6" xfId="12076" xr:uid="{00000000-0005-0000-0000-0000B6610000}"/>
    <cellStyle name="Normal 5 2 3 2 3 7" xfId="21402" xr:uid="{00000000-0005-0000-0000-0000B7610000}"/>
    <cellStyle name="Normal 5 2 3 2 4" xfId="2620" xr:uid="{00000000-0005-0000-0000-0000B8610000}"/>
    <cellStyle name="Normal 5 2 3 2 4 2" xfId="2621" xr:uid="{00000000-0005-0000-0000-0000B9610000}"/>
    <cellStyle name="Normal 5 2 3 2 4 2 2" xfId="2622" xr:uid="{00000000-0005-0000-0000-0000BA610000}"/>
    <cellStyle name="Normal 5 2 3 2 4 2 2 2" xfId="4303" xr:uid="{00000000-0005-0000-0000-0000BB610000}"/>
    <cellStyle name="Normal 5 2 3 2 4 2 2 2 2" xfId="8980" xr:uid="{00000000-0005-0000-0000-0000BC610000}"/>
    <cellStyle name="Normal 5 2 3 2 4 2 2 2 2 2" xfId="18304" xr:uid="{00000000-0005-0000-0000-0000BD610000}"/>
    <cellStyle name="Normal 5 2 3 2 4 2 2 2 2 3" xfId="27627" xr:uid="{00000000-0005-0000-0000-0000BE610000}"/>
    <cellStyle name="Normal 5 2 3 2 4 2 2 2 3" xfId="13637" xr:uid="{00000000-0005-0000-0000-0000BF610000}"/>
    <cellStyle name="Normal 5 2 3 2 4 2 2 2 4" xfId="22961" xr:uid="{00000000-0005-0000-0000-0000C0610000}"/>
    <cellStyle name="Normal 5 2 3 2 4 2 2 3" xfId="6041" xr:uid="{00000000-0005-0000-0000-0000C1610000}"/>
    <cellStyle name="Normal 5 2 3 2 4 2 2 3 2" xfId="15365" xr:uid="{00000000-0005-0000-0000-0000C2610000}"/>
    <cellStyle name="Normal 5 2 3 2 4 2 2 3 3" xfId="24688" xr:uid="{00000000-0005-0000-0000-0000C3610000}"/>
    <cellStyle name="Normal 5 2 3 2 4 2 2 4" xfId="12082" xr:uid="{00000000-0005-0000-0000-0000C4610000}"/>
    <cellStyle name="Normal 5 2 3 2 4 2 2 5" xfId="21408" xr:uid="{00000000-0005-0000-0000-0000C5610000}"/>
    <cellStyle name="Normal 5 2 3 2 4 2 3" xfId="4302" xr:uid="{00000000-0005-0000-0000-0000C6610000}"/>
    <cellStyle name="Normal 5 2 3 2 4 2 3 2" xfId="8979" xr:uid="{00000000-0005-0000-0000-0000C7610000}"/>
    <cellStyle name="Normal 5 2 3 2 4 2 3 2 2" xfId="18303" xr:uid="{00000000-0005-0000-0000-0000C8610000}"/>
    <cellStyle name="Normal 5 2 3 2 4 2 3 2 3" xfId="27626" xr:uid="{00000000-0005-0000-0000-0000C9610000}"/>
    <cellStyle name="Normal 5 2 3 2 4 2 3 3" xfId="13636" xr:uid="{00000000-0005-0000-0000-0000CA610000}"/>
    <cellStyle name="Normal 5 2 3 2 4 2 3 4" xfId="22960" xr:uid="{00000000-0005-0000-0000-0000CB610000}"/>
    <cellStyle name="Normal 5 2 3 2 4 2 4" xfId="6040" xr:uid="{00000000-0005-0000-0000-0000CC610000}"/>
    <cellStyle name="Normal 5 2 3 2 4 2 4 2" xfId="15364" xr:uid="{00000000-0005-0000-0000-0000CD610000}"/>
    <cellStyle name="Normal 5 2 3 2 4 2 4 3" xfId="24687" xr:uid="{00000000-0005-0000-0000-0000CE610000}"/>
    <cellStyle name="Normal 5 2 3 2 4 2 5" xfId="12081" xr:uid="{00000000-0005-0000-0000-0000CF610000}"/>
    <cellStyle name="Normal 5 2 3 2 4 2 6" xfId="21407" xr:uid="{00000000-0005-0000-0000-0000D0610000}"/>
    <cellStyle name="Normal 5 2 3 2 4 3" xfId="2623" xr:uid="{00000000-0005-0000-0000-0000D1610000}"/>
    <cellStyle name="Normal 5 2 3 2 4 3 2" xfId="4304" xr:uid="{00000000-0005-0000-0000-0000D2610000}"/>
    <cellStyle name="Normal 5 2 3 2 4 3 2 2" xfId="8981" xr:uid="{00000000-0005-0000-0000-0000D3610000}"/>
    <cellStyle name="Normal 5 2 3 2 4 3 2 2 2" xfId="18305" xr:uid="{00000000-0005-0000-0000-0000D4610000}"/>
    <cellStyle name="Normal 5 2 3 2 4 3 2 2 3" xfId="27628" xr:uid="{00000000-0005-0000-0000-0000D5610000}"/>
    <cellStyle name="Normal 5 2 3 2 4 3 2 3" xfId="13638" xr:uid="{00000000-0005-0000-0000-0000D6610000}"/>
    <cellStyle name="Normal 5 2 3 2 4 3 2 4" xfId="22962" xr:uid="{00000000-0005-0000-0000-0000D7610000}"/>
    <cellStyle name="Normal 5 2 3 2 4 3 3" xfId="6042" xr:uid="{00000000-0005-0000-0000-0000D8610000}"/>
    <cellStyle name="Normal 5 2 3 2 4 3 3 2" xfId="15366" xr:uid="{00000000-0005-0000-0000-0000D9610000}"/>
    <cellStyle name="Normal 5 2 3 2 4 3 3 3" xfId="24689" xr:uid="{00000000-0005-0000-0000-0000DA610000}"/>
    <cellStyle name="Normal 5 2 3 2 4 3 4" xfId="12083" xr:uid="{00000000-0005-0000-0000-0000DB610000}"/>
    <cellStyle name="Normal 5 2 3 2 4 3 5" xfId="21409" xr:uid="{00000000-0005-0000-0000-0000DC610000}"/>
    <cellStyle name="Normal 5 2 3 2 4 4" xfId="4301" xr:uid="{00000000-0005-0000-0000-0000DD610000}"/>
    <cellStyle name="Normal 5 2 3 2 4 4 2" xfId="8978" xr:uid="{00000000-0005-0000-0000-0000DE610000}"/>
    <cellStyle name="Normal 5 2 3 2 4 4 2 2" xfId="18302" xr:uid="{00000000-0005-0000-0000-0000DF610000}"/>
    <cellStyle name="Normal 5 2 3 2 4 4 2 3" xfId="27625" xr:uid="{00000000-0005-0000-0000-0000E0610000}"/>
    <cellStyle name="Normal 5 2 3 2 4 4 3" xfId="13635" xr:uid="{00000000-0005-0000-0000-0000E1610000}"/>
    <cellStyle name="Normal 5 2 3 2 4 4 4" xfId="22959" xr:uid="{00000000-0005-0000-0000-0000E2610000}"/>
    <cellStyle name="Normal 5 2 3 2 4 5" xfId="6039" xr:uid="{00000000-0005-0000-0000-0000E3610000}"/>
    <cellStyle name="Normal 5 2 3 2 4 5 2" xfId="15363" xr:uid="{00000000-0005-0000-0000-0000E4610000}"/>
    <cellStyle name="Normal 5 2 3 2 4 5 3" xfId="24686" xr:uid="{00000000-0005-0000-0000-0000E5610000}"/>
    <cellStyle name="Normal 5 2 3 2 4 6" xfId="12080" xr:uid="{00000000-0005-0000-0000-0000E6610000}"/>
    <cellStyle name="Normal 5 2 3 2 4 7" xfId="21406" xr:uid="{00000000-0005-0000-0000-0000E7610000}"/>
    <cellStyle name="Normal 5 2 3 2 5" xfId="2624" xr:uid="{00000000-0005-0000-0000-0000E8610000}"/>
    <cellStyle name="Normal 5 2 3 2 5 2" xfId="2625" xr:uid="{00000000-0005-0000-0000-0000E9610000}"/>
    <cellStyle name="Normal 5 2 3 2 5 2 2" xfId="4306" xr:uid="{00000000-0005-0000-0000-0000EA610000}"/>
    <cellStyle name="Normal 5 2 3 2 5 2 2 2" xfId="8983" xr:uid="{00000000-0005-0000-0000-0000EB610000}"/>
    <cellStyle name="Normal 5 2 3 2 5 2 2 2 2" xfId="18307" xr:uid="{00000000-0005-0000-0000-0000EC610000}"/>
    <cellStyle name="Normal 5 2 3 2 5 2 2 2 3" xfId="27630" xr:uid="{00000000-0005-0000-0000-0000ED610000}"/>
    <cellStyle name="Normal 5 2 3 2 5 2 2 3" xfId="13640" xr:uid="{00000000-0005-0000-0000-0000EE610000}"/>
    <cellStyle name="Normal 5 2 3 2 5 2 2 4" xfId="22964" xr:uid="{00000000-0005-0000-0000-0000EF610000}"/>
    <cellStyle name="Normal 5 2 3 2 5 2 3" xfId="6044" xr:uid="{00000000-0005-0000-0000-0000F0610000}"/>
    <cellStyle name="Normal 5 2 3 2 5 2 3 2" xfId="15368" xr:uid="{00000000-0005-0000-0000-0000F1610000}"/>
    <cellStyle name="Normal 5 2 3 2 5 2 3 3" xfId="24691" xr:uid="{00000000-0005-0000-0000-0000F2610000}"/>
    <cellStyle name="Normal 5 2 3 2 5 2 4" xfId="12085" xr:uid="{00000000-0005-0000-0000-0000F3610000}"/>
    <cellStyle name="Normal 5 2 3 2 5 2 5" xfId="21411" xr:uid="{00000000-0005-0000-0000-0000F4610000}"/>
    <cellStyle name="Normal 5 2 3 2 5 3" xfId="4305" xr:uid="{00000000-0005-0000-0000-0000F5610000}"/>
    <cellStyle name="Normal 5 2 3 2 5 3 2" xfId="8982" xr:uid="{00000000-0005-0000-0000-0000F6610000}"/>
    <cellStyle name="Normal 5 2 3 2 5 3 2 2" xfId="18306" xr:uid="{00000000-0005-0000-0000-0000F7610000}"/>
    <cellStyle name="Normal 5 2 3 2 5 3 2 3" xfId="27629" xr:uid="{00000000-0005-0000-0000-0000F8610000}"/>
    <cellStyle name="Normal 5 2 3 2 5 3 3" xfId="13639" xr:uid="{00000000-0005-0000-0000-0000F9610000}"/>
    <cellStyle name="Normal 5 2 3 2 5 3 4" xfId="22963" xr:uid="{00000000-0005-0000-0000-0000FA610000}"/>
    <cellStyle name="Normal 5 2 3 2 5 4" xfId="6043" xr:uid="{00000000-0005-0000-0000-0000FB610000}"/>
    <cellStyle name="Normal 5 2 3 2 5 4 2" xfId="15367" xr:uid="{00000000-0005-0000-0000-0000FC610000}"/>
    <cellStyle name="Normal 5 2 3 2 5 4 3" xfId="24690" xr:uid="{00000000-0005-0000-0000-0000FD610000}"/>
    <cellStyle name="Normal 5 2 3 2 5 5" xfId="12084" xr:uid="{00000000-0005-0000-0000-0000FE610000}"/>
    <cellStyle name="Normal 5 2 3 2 5 6" xfId="21410" xr:uid="{00000000-0005-0000-0000-0000FF610000}"/>
    <cellStyle name="Normal 5 2 3 2 6" xfId="2626" xr:uid="{00000000-0005-0000-0000-000000620000}"/>
    <cellStyle name="Normal 5 2 3 2 6 2" xfId="4307" xr:uid="{00000000-0005-0000-0000-000001620000}"/>
    <cellStyle name="Normal 5 2 3 2 6 2 2" xfId="8984" xr:uid="{00000000-0005-0000-0000-000002620000}"/>
    <cellStyle name="Normal 5 2 3 2 6 2 2 2" xfId="18308" xr:uid="{00000000-0005-0000-0000-000003620000}"/>
    <cellStyle name="Normal 5 2 3 2 6 2 2 3" xfId="27631" xr:uid="{00000000-0005-0000-0000-000004620000}"/>
    <cellStyle name="Normal 5 2 3 2 6 2 3" xfId="13641" xr:uid="{00000000-0005-0000-0000-000005620000}"/>
    <cellStyle name="Normal 5 2 3 2 6 2 4" xfId="22965" xr:uid="{00000000-0005-0000-0000-000006620000}"/>
    <cellStyle name="Normal 5 2 3 2 6 3" xfId="6045" xr:uid="{00000000-0005-0000-0000-000007620000}"/>
    <cellStyle name="Normal 5 2 3 2 6 3 2" xfId="15369" xr:uid="{00000000-0005-0000-0000-000008620000}"/>
    <cellStyle name="Normal 5 2 3 2 6 3 3" xfId="24692" xr:uid="{00000000-0005-0000-0000-000009620000}"/>
    <cellStyle name="Normal 5 2 3 2 6 4" xfId="12086" xr:uid="{00000000-0005-0000-0000-00000A620000}"/>
    <cellStyle name="Normal 5 2 3 2 6 5" xfId="21412" xr:uid="{00000000-0005-0000-0000-00000B620000}"/>
    <cellStyle name="Normal 5 2 3 2 7" xfId="2627" xr:uid="{00000000-0005-0000-0000-00000C620000}"/>
    <cellStyle name="Normal 5 2 3 2 7 2" xfId="4308" xr:uid="{00000000-0005-0000-0000-00000D620000}"/>
    <cellStyle name="Normal 5 2 3 2 7 2 2" xfId="8985" xr:uid="{00000000-0005-0000-0000-00000E620000}"/>
    <cellStyle name="Normal 5 2 3 2 7 2 2 2" xfId="18309" xr:uid="{00000000-0005-0000-0000-00000F620000}"/>
    <cellStyle name="Normal 5 2 3 2 7 2 2 3" xfId="27632" xr:uid="{00000000-0005-0000-0000-000010620000}"/>
    <cellStyle name="Normal 5 2 3 2 7 2 3" xfId="13642" xr:uid="{00000000-0005-0000-0000-000011620000}"/>
    <cellStyle name="Normal 5 2 3 2 7 2 4" xfId="22966" xr:uid="{00000000-0005-0000-0000-000012620000}"/>
    <cellStyle name="Normal 5 2 3 2 7 3" xfId="6046" xr:uid="{00000000-0005-0000-0000-000013620000}"/>
    <cellStyle name="Normal 5 2 3 2 7 3 2" xfId="15370" xr:uid="{00000000-0005-0000-0000-000014620000}"/>
    <cellStyle name="Normal 5 2 3 2 7 3 3" xfId="24693" xr:uid="{00000000-0005-0000-0000-000015620000}"/>
    <cellStyle name="Normal 5 2 3 2 7 4" xfId="12087" xr:uid="{00000000-0005-0000-0000-000016620000}"/>
    <cellStyle name="Normal 5 2 3 2 7 5" xfId="21413" xr:uid="{00000000-0005-0000-0000-000017620000}"/>
    <cellStyle name="Normal 5 2 3 2 8" xfId="2628" xr:uid="{00000000-0005-0000-0000-000018620000}"/>
    <cellStyle name="Normal 5 2 3 2 8 2" xfId="4309" xr:uid="{00000000-0005-0000-0000-000019620000}"/>
    <cellStyle name="Normal 5 2 3 2 8 2 2" xfId="8986" xr:uid="{00000000-0005-0000-0000-00001A620000}"/>
    <cellStyle name="Normal 5 2 3 2 8 2 2 2" xfId="18310" xr:uid="{00000000-0005-0000-0000-00001B620000}"/>
    <cellStyle name="Normal 5 2 3 2 8 2 2 3" xfId="27633" xr:uid="{00000000-0005-0000-0000-00001C620000}"/>
    <cellStyle name="Normal 5 2 3 2 8 2 3" xfId="13643" xr:uid="{00000000-0005-0000-0000-00001D620000}"/>
    <cellStyle name="Normal 5 2 3 2 8 2 4" xfId="22967" xr:uid="{00000000-0005-0000-0000-00001E620000}"/>
    <cellStyle name="Normal 5 2 3 2 8 3" xfId="6047" xr:uid="{00000000-0005-0000-0000-00001F620000}"/>
    <cellStyle name="Normal 5 2 3 2 8 3 2" xfId="15371" xr:uid="{00000000-0005-0000-0000-000020620000}"/>
    <cellStyle name="Normal 5 2 3 2 8 3 3" xfId="24694" xr:uid="{00000000-0005-0000-0000-000021620000}"/>
    <cellStyle name="Normal 5 2 3 2 8 4" xfId="12088" xr:uid="{00000000-0005-0000-0000-000022620000}"/>
    <cellStyle name="Normal 5 2 3 2 8 5" xfId="21414" xr:uid="{00000000-0005-0000-0000-000023620000}"/>
    <cellStyle name="Normal 5 2 3 2 9" xfId="2601" xr:uid="{00000000-0005-0000-0000-000024620000}"/>
    <cellStyle name="Normal 5 2 3 2 9 2" xfId="7550" xr:uid="{00000000-0005-0000-0000-000025620000}"/>
    <cellStyle name="Normal 5 2 3 2 9 2 2" xfId="16874" xr:uid="{00000000-0005-0000-0000-000026620000}"/>
    <cellStyle name="Normal 5 2 3 2 9 2 3" xfId="26197" xr:uid="{00000000-0005-0000-0000-000027620000}"/>
    <cellStyle name="Normal 5 2 3 2 9 3" xfId="12061" xr:uid="{00000000-0005-0000-0000-000028620000}"/>
    <cellStyle name="Normal 5 2 3 2 9 4" xfId="21387" xr:uid="{00000000-0005-0000-0000-000029620000}"/>
    <cellStyle name="Normal 5 2 3 3" xfId="2629" xr:uid="{00000000-0005-0000-0000-00002A620000}"/>
    <cellStyle name="Normal 5 2 3 3 10" xfId="6048" xr:uid="{00000000-0005-0000-0000-00002B620000}"/>
    <cellStyle name="Normal 5 2 3 3 10 2" xfId="15372" xr:uid="{00000000-0005-0000-0000-00002C620000}"/>
    <cellStyle name="Normal 5 2 3 3 10 3" xfId="24695" xr:uid="{00000000-0005-0000-0000-00002D620000}"/>
    <cellStyle name="Normal 5 2 3 3 11" xfId="12089" xr:uid="{00000000-0005-0000-0000-00002E620000}"/>
    <cellStyle name="Normal 5 2 3 3 12" xfId="21415" xr:uid="{00000000-0005-0000-0000-00002F620000}"/>
    <cellStyle name="Normal 5 2 3 3 13" xfId="28796" xr:uid="{00000000-0005-0000-0000-000030620000}"/>
    <cellStyle name="Normal 5 2 3 3 2" xfId="2630" xr:uid="{00000000-0005-0000-0000-000031620000}"/>
    <cellStyle name="Normal 5 2 3 3 2 10" xfId="12090" xr:uid="{00000000-0005-0000-0000-000032620000}"/>
    <cellStyle name="Normal 5 2 3 3 2 11" xfId="21416" xr:uid="{00000000-0005-0000-0000-000033620000}"/>
    <cellStyle name="Normal 5 2 3 3 2 2" xfId="2631" xr:uid="{00000000-0005-0000-0000-000034620000}"/>
    <cellStyle name="Normal 5 2 3 3 2 2 2" xfId="2632" xr:uid="{00000000-0005-0000-0000-000035620000}"/>
    <cellStyle name="Normal 5 2 3 3 2 2 2 2" xfId="2633" xr:uid="{00000000-0005-0000-0000-000036620000}"/>
    <cellStyle name="Normal 5 2 3 3 2 2 2 2 2" xfId="4314" xr:uid="{00000000-0005-0000-0000-000037620000}"/>
    <cellStyle name="Normal 5 2 3 3 2 2 2 2 2 2" xfId="8991" xr:uid="{00000000-0005-0000-0000-000038620000}"/>
    <cellStyle name="Normal 5 2 3 3 2 2 2 2 2 2 2" xfId="18315" xr:uid="{00000000-0005-0000-0000-000039620000}"/>
    <cellStyle name="Normal 5 2 3 3 2 2 2 2 2 2 3" xfId="27638" xr:uid="{00000000-0005-0000-0000-00003A620000}"/>
    <cellStyle name="Normal 5 2 3 3 2 2 2 2 2 3" xfId="13648" xr:uid="{00000000-0005-0000-0000-00003B620000}"/>
    <cellStyle name="Normal 5 2 3 3 2 2 2 2 2 4" xfId="22972" xr:uid="{00000000-0005-0000-0000-00003C620000}"/>
    <cellStyle name="Normal 5 2 3 3 2 2 2 2 3" xfId="6052" xr:uid="{00000000-0005-0000-0000-00003D620000}"/>
    <cellStyle name="Normal 5 2 3 3 2 2 2 2 3 2" xfId="15376" xr:uid="{00000000-0005-0000-0000-00003E620000}"/>
    <cellStyle name="Normal 5 2 3 3 2 2 2 2 3 3" xfId="24699" xr:uid="{00000000-0005-0000-0000-00003F620000}"/>
    <cellStyle name="Normal 5 2 3 3 2 2 2 2 4" xfId="12093" xr:uid="{00000000-0005-0000-0000-000040620000}"/>
    <cellStyle name="Normal 5 2 3 3 2 2 2 2 5" xfId="21419" xr:uid="{00000000-0005-0000-0000-000041620000}"/>
    <cellStyle name="Normal 5 2 3 3 2 2 2 3" xfId="4313" xr:uid="{00000000-0005-0000-0000-000042620000}"/>
    <cellStyle name="Normal 5 2 3 3 2 2 2 3 2" xfId="8990" xr:uid="{00000000-0005-0000-0000-000043620000}"/>
    <cellStyle name="Normal 5 2 3 3 2 2 2 3 2 2" xfId="18314" xr:uid="{00000000-0005-0000-0000-000044620000}"/>
    <cellStyle name="Normal 5 2 3 3 2 2 2 3 2 3" xfId="27637" xr:uid="{00000000-0005-0000-0000-000045620000}"/>
    <cellStyle name="Normal 5 2 3 3 2 2 2 3 3" xfId="13647" xr:uid="{00000000-0005-0000-0000-000046620000}"/>
    <cellStyle name="Normal 5 2 3 3 2 2 2 3 4" xfId="22971" xr:uid="{00000000-0005-0000-0000-000047620000}"/>
    <cellStyle name="Normal 5 2 3 3 2 2 2 4" xfId="6051" xr:uid="{00000000-0005-0000-0000-000048620000}"/>
    <cellStyle name="Normal 5 2 3 3 2 2 2 4 2" xfId="15375" xr:uid="{00000000-0005-0000-0000-000049620000}"/>
    <cellStyle name="Normal 5 2 3 3 2 2 2 4 3" xfId="24698" xr:uid="{00000000-0005-0000-0000-00004A620000}"/>
    <cellStyle name="Normal 5 2 3 3 2 2 2 5" xfId="12092" xr:uid="{00000000-0005-0000-0000-00004B620000}"/>
    <cellStyle name="Normal 5 2 3 3 2 2 2 6" xfId="21418" xr:uid="{00000000-0005-0000-0000-00004C620000}"/>
    <cellStyle name="Normal 5 2 3 3 2 2 3" xfId="2634" xr:uid="{00000000-0005-0000-0000-00004D620000}"/>
    <cellStyle name="Normal 5 2 3 3 2 2 3 2" xfId="4315" xr:uid="{00000000-0005-0000-0000-00004E620000}"/>
    <cellStyle name="Normal 5 2 3 3 2 2 3 2 2" xfId="8992" xr:uid="{00000000-0005-0000-0000-00004F620000}"/>
    <cellStyle name="Normal 5 2 3 3 2 2 3 2 2 2" xfId="18316" xr:uid="{00000000-0005-0000-0000-000050620000}"/>
    <cellStyle name="Normal 5 2 3 3 2 2 3 2 2 3" xfId="27639" xr:uid="{00000000-0005-0000-0000-000051620000}"/>
    <cellStyle name="Normal 5 2 3 3 2 2 3 2 3" xfId="13649" xr:uid="{00000000-0005-0000-0000-000052620000}"/>
    <cellStyle name="Normal 5 2 3 3 2 2 3 2 4" xfId="22973" xr:uid="{00000000-0005-0000-0000-000053620000}"/>
    <cellStyle name="Normal 5 2 3 3 2 2 3 3" xfId="6053" xr:uid="{00000000-0005-0000-0000-000054620000}"/>
    <cellStyle name="Normal 5 2 3 3 2 2 3 3 2" xfId="15377" xr:uid="{00000000-0005-0000-0000-000055620000}"/>
    <cellStyle name="Normal 5 2 3 3 2 2 3 3 3" xfId="24700" xr:uid="{00000000-0005-0000-0000-000056620000}"/>
    <cellStyle name="Normal 5 2 3 3 2 2 3 4" xfId="12094" xr:uid="{00000000-0005-0000-0000-000057620000}"/>
    <cellStyle name="Normal 5 2 3 3 2 2 3 5" xfId="21420" xr:uid="{00000000-0005-0000-0000-000058620000}"/>
    <cellStyle name="Normal 5 2 3 3 2 2 4" xfId="4312" xr:uid="{00000000-0005-0000-0000-000059620000}"/>
    <cellStyle name="Normal 5 2 3 3 2 2 4 2" xfId="8989" xr:uid="{00000000-0005-0000-0000-00005A620000}"/>
    <cellStyle name="Normal 5 2 3 3 2 2 4 2 2" xfId="18313" xr:uid="{00000000-0005-0000-0000-00005B620000}"/>
    <cellStyle name="Normal 5 2 3 3 2 2 4 2 3" xfId="27636" xr:uid="{00000000-0005-0000-0000-00005C620000}"/>
    <cellStyle name="Normal 5 2 3 3 2 2 4 3" xfId="13646" xr:uid="{00000000-0005-0000-0000-00005D620000}"/>
    <cellStyle name="Normal 5 2 3 3 2 2 4 4" xfId="22970" xr:uid="{00000000-0005-0000-0000-00005E620000}"/>
    <cellStyle name="Normal 5 2 3 3 2 2 5" xfId="6050" xr:uid="{00000000-0005-0000-0000-00005F620000}"/>
    <cellStyle name="Normal 5 2 3 3 2 2 5 2" xfId="15374" xr:uid="{00000000-0005-0000-0000-000060620000}"/>
    <cellStyle name="Normal 5 2 3 3 2 2 5 3" xfId="24697" xr:uid="{00000000-0005-0000-0000-000061620000}"/>
    <cellStyle name="Normal 5 2 3 3 2 2 6" xfId="12091" xr:uid="{00000000-0005-0000-0000-000062620000}"/>
    <cellStyle name="Normal 5 2 3 3 2 2 7" xfId="21417" xr:uid="{00000000-0005-0000-0000-000063620000}"/>
    <cellStyle name="Normal 5 2 3 3 2 3" xfId="2635" xr:uid="{00000000-0005-0000-0000-000064620000}"/>
    <cellStyle name="Normal 5 2 3 3 2 3 2" xfId="2636" xr:uid="{00000000-0005-0000-0000-000065620000}"/>
    <cellStyle name="Normal 5 2 3 3 2 3 2 2" xfId="2637" xr:uid="{00000000-0005-0000-0000-000066620000}"/>
    <cellStyle name="Normal 5 2 3 3 2 3 2 2 2" xfId="4318" xr:uid="{00000000-0005-0000-0000-000067620000}"/>
    <cellStyle name="Normal 5 2 3 3 2 3 2 2 2 2" xfId="8995" xr:uid="{00000000-0005-0000-0000-000068620000}"/>
    <cellStyle name="Normal 5 2 3 3 2 3 2 2 2 2 2" xfId="18319" xr:uid="{00000000-0005-0000-0000-000069620000}"/>
    <cellStyle name="Normal 5 2 3 3 2 3 2 2 2 2 3" xfId="27642" xr:uid="{00000000-0005-0000-0000-00006A620000}"/>
    <cellStyle name="Normal 5 2 3 3 2 3 2 2 2 3" xfId="13652" xr:uid="{00000000-0005-0000-0000-00006B620000}"/>
    <cellStyle name="Normal 5 2 3 3 2 3 2 2 2 4" xfId="22976" xr:uid="{00000000-0005-0000-0000-00006C620000}"/>
    <cellStyle name="Normal 5 2 3 3 2 3 2 2 3" xfId="6056" xr:uid="{00000000-0005-0000-0000-00006D620000}"/>
    <cellStyle name="Normal 5 2 3 3 2 3 2 2 3 2" xfId="15380" xr:uid="{00000000-0005-0000-0000-00006E620000}"/>
    <cellStyle name="Normal 5 2 3 3 2 3 2 2 3 3" xfId="24703" xr:uid="{00000000-0005-0000-0000-00006F620000}"/>
    <cellStyle name="Normal 5 2 3 3 2 3 2 2 4" xfId="12097" xr:uid="{00000000-0005-0000-0000-000070620000}"/>
    <cellStyle name="Normal 5 2 3 3 2 3 2 2 5" xfId="21423" xr:uid="{00000000-0005-0000-0000-000071620000}"/>
    <cellStyle name="Normal 5 2 3 3 2 3 2 3" xfId="4317" xr:uid="{00000000-0005-0000-0000-000072620000}"/>
    <cellStyle name="Normal 5 2 3 3 2 3 2 3 2" xfId="8994" xr:uid="{00000000-0005-0000-0000-000073620000}"/>
    <cellStyle name="Normal 5 2 3 3 2 3 2 3 2 2" xfId="18318" xr:uid="{00000000-0005-0000-0000-000074620000}"/>
    <cellStyle name="Normal 5 2 3 3 2 3 2 3 2 3" xfId="27641" xr:uid="{00000000-0005-0000-0000-000075620000}"/>
    <cellStyle name="Normal 5 2 3 3 2 3 2 3 3" xfId="13651" xr:uid="{00000000-0005-0000-0000-000076620000}"/>
    <cellStyle name="Normal 5 2 3 3 2 3 2 3 4" xfId="22975" xr:uid="{00000000-0005-0000-0000-000077620000}"/>
    <cellStyle name="Normal 5 2 3 3 2 3 2 4" xfId="6055" xr:uid="{00000000-0005-0000-0000-000078620000}"/>
    <cellStyle name="Normal 5 2 3 3 2 3 2 4 2" xfId="15379" xr:uid="{00000000-0005-0000-0000-000079620000}"/>
    <cellStyle name="Normal 5 2 3 3 2 3 2 4 3" xfId="24702" xr:uid="{00000000-0005-0000-0000-00007A620000}"/>
    <cellStyle name="Normal 5 2 3 3 2 3 2 5" xfId="12096" xr:uid="{00000000-0005-0000-0000-00007B620000}"/>
    <cellStyle name="Normal 5 2 3 3 2 3 2 6" xfId="21422" xr:uid="{00000000-0005-0000-0000-00007C620000}"/>
    <cellStyle name="Normal 5 2 3 3 2 3 3" xfId="2638" xr:uid="{00000000-0005-0000-0000-00007D620000}"/>
    <cellStyle name="Normal 5 2 3 3 2 3 3 2" xfId="4319" xr:uid="{00000000-0005-0000-0000-00007E620000}"/>
    <cellStyle name="Normal 5 2 3 3 2 3 3 2 2" xfId="8996" xr:uid="{00000000-0005-0000-0000-00007F620000}"/>
    <cellStyle name="Normal 5 2 3 3 2 3 3 2 2 2" xfId="18320" xr:uid="{00000000-0005-0000-0000-000080620000}"/>
    <cellStyle name="Normal 5 2 3 3 2 3 3 2 2 3" xfId="27643" xr:uid="{00000000-0005-0000-0000-000081620000}"/>
    <cellStyle name="Normal 5 2 3 3 2 3 3 2 3" xfId="13653" xr:uid="{00000000-0005-0000-0000-000082620000}"/>
    <cellStyle name="Normal 5 2 3 3 2 3 3 2 4" xfId="22977" xr:uid="{00000000-0005-0000-0000-000083620000}"/>
    <cellStyle name="Normal 5 2 3 3 2 3 3 3" xfId="6057" xr:uid="{00000000-0005-0000-0000-000084620000}"/>
    <cellStyle name="Normal 5 2 3 3 2 3 3 3 2" xfId="15381" xr:uid="{00000000-0005-0000-0000-000085620000}"/>
    <cellStyle name="Normal 5 2 3 3 2 3 3 3 3" xfId="24704" xr:uid="{00000000-0005-0000-0000-000086620000}"/>
    <cellStyle name="Normal 5 2 3 3 2 3 3 4" xfId="12098" xr:uid="{00000000-0005-0000-0000-000087620000}"/>
    <cellStyle name="Normal 5 2 3 3 2 3 3 5" xfId="21424" xr:uid="{00000000-0005-0000-0000-000088620000}"/>
    <cellStyle name="Normal 5 2 3 3 2 3 4" xfId="4316" xr:uid="{00000000-0005-0000-0000-000089620000}"/>
    <cellStyle name="Normal 5 2 3 3 2 3 4 2" xfId="8993" xr:uid="{00000000-0005-0000-0000-00008A620000}"/>
    <cellStyle name="Normal 5 2 3 3 2 3 4 2 2" xfId="18317" xr:uid="{00000000-0005-0000-0000-00008B620000}"/>
    <cellStyle name="Normal 5 2 3 3 2 3 4 2 3" xfId="27640" xr:uid="{00000000-0005-0000-0000-00008C620000}"/>
    <cellStyle name="Normal 5 2 3 3 2 3 4 3" xfId="13650" xr:uid="{00000000-0005-0000-0000-00008D620000}"/>
    <cellStyle name="Normal 5 2 3 3 2 3 4 4" xfId="22974" xr:uid="{00000000-0005-0000-0000-00008E620000}"/>
    <cellStyle name="Normal 5 2 3 3 2 3 5" xfId="6054" xr:uid="{00000000-0005-0000-0000-00008F620000}"/>
    <cellStyle name="Normal 5 2 3 3 2 3 5 2" xfId="15378" xr:uid="{00000000-0005-0000-0000-000090620000}"/>
    <cellStyle name="Normal 5 2 3 3 2 3 5 3" xfId="24701" xr:uid="{00000000-0005-0000-0000-000091620000}"/>
    <cellStyle name="Normal 5 2 3 3 2 3 6" xfId="12095" xr:uid="{00000000-0005-0000-0000-000092620000}"/>
    <cellStyle name="Normal 5 2 3 3 2 3 7" xfId="21421" xr:uid="{00000000-0005-0000-0000-000093620000}"/>
    <cellStyle name="Normal 5 2 3 3 2 4" xfId="2639" xr:uid="{00000000-0005-0000-0000-000094620000}"/>
    <cellStyle name="Normal 5 2 3 3 2 4 2" xfId="2640" xr:uid="{00000000-0005-0000-0000-000095620000}"/>
    <cellStyle name="Normal 5 2 3 3 2 4 2 2" xfId="4321" xr:uid="{00000000-0005-0000-0000-000096620000}"/>
    <cellStyle name="Normal 5 2 3 3 2 4 2 2 2" xfId="8998" xr:uid="{00000000-0005-0000-0000-000097620000}"/>
    <cellStyle name="Normal 5 2 3 3 2 4 2 2 2 2" xfId="18322" xr:uid="{00000000-0005-0000-0000-000098620000}"/>
    <cellStyle name="Normal 5 2 3 3 2 4 2 2 2 3" xfId="27645" xr:uid="{00000000-0005-0000-0000-000099620000}"/>
    <cellStyle name="Normal 5 2 3 3 2 4 2 2 3" xfId="13655" xr:uid="{00000000-0005-0000-0000-00009A620000}"/>
    <cellStyle name="Normal 5 2 3 3 2 4 2 2 4" xfId="22979" xr:uid="{00000000-0005-0000-0000-00009B620000}"/>
    <cellStyle name="Normal 5 2 3 3 2 4 2 3" xfId="6059" xr:uid="{00000000-0005-0000-0000-00009C620000}"/>
    <cellStyle name="Normal 5 2 3 3 2 4 2 3 2" xfId="15383" xr:uid="{00000000-0005-0000-0000-00009D620000}"/>
    <cellStyle name="Normal 5 2 3 3 2 4 2 3 3" xfId="24706" xr:uid="{00000000-0005-0000-0000-00009E620000}"/>
    <cellStyle name="Normal 5 2 3 3 2 4 2 4" xfId="12100" xr:uid="{00000000-0005-0000-0000-00009F620000}"/>
    <cellStyle name="Normal 5 2 3 3 2 4 2 5" xfId="21426" xr:uid="{00000000-0005-0000-0000-0000A0620000}"/>
    <cellStyle name="Normal 5 2 3 3 2 4 3" xfId="4320" xr:uid="{00000000-0005-0000-0000-0000A1620000}"/>
    <cellStyle name="Normal 5 2 3 3 2 4 3 2" xfId="8997" xr:uid="{00000000-0005-0000-0000-0000A2620000}"/>
    <cellStyle name="Normal 5 2 3 3 2 4 3 2 2" xfId="18321" xr:uid="{00000000-0005-0000-0000-0000A3620000}"/>
    <cellStyle name="Normal 5 2 3 3 2 4 3 2 3" xfId="27644" xr:uid="{00000000-0005-0000-0000-0000A4620000}"/>
    <cellStyle name="Normal 5 2 3 3 2 4 3 3" xfId="13654" xr:uid="{00000000-0005-0000-0000-0000A5620000}"/>
    <cellStyle name="Normal 5 2 3 3 2 4 3 4" xfId="22978" xr:uid="{00000000-0005-0000-0000-0000A6620000}"/>
    <cellStyle name="Normal 5 2 3 3 2 4 4" xfId="6058" xr:uid="{00000000-0005-0000-0000-0000A7620000}"/>
    <cellStyle name="Normal 5 2 3 3 2 4 4 2" xfId="15382" xr:uid="{00000000-0005-0000-0000-0000A8620000}"/>
    <cellStyle name="Normal 5 2 3 3 2 4 4 3" xfId="24705" xr:uid="{00000000-0005-0000-0000-0000A9620000}"/>
    <cellStyle name="Normal 5 2 3 3 2 4 5" xfId="12099" xr:uid="{00000000-0005-0000-0000-0000AA620000}"/>
    <cellStyle name="Normal 5 2 3 3 2 4 6" xfId="21425" xr:uid="{00000000-0005-0000-0000-0000AB620000}"/>
    <cellStyle name="Normal 5 2 3 3 2 5" xfId="2641" xr:uid="{00000000-0005-0000-0000-0000AC620000}"/>
    <cellStyle name="Normal 5 2 3 3 2 5 2" xfId="4322" xr:uid="{00000000-0005-0000-0000-0000AD620000}"/>
    <cellStyle name="Normal 5 2 3 3 2 5 2 2" xfId="8999" xr:uid="{00000000-0005-0000-0000-0000AE620000}"/>
    <cellStyle name="Normal 5 2 3 3 2 5 2 2 2" xfId="18323" xr:uid="{00000000-0005-0000-0000-0000AF620000}"/>
    <cellStyle name="Normal 5 2 3 3 2 5 2 2 3" xfId="27646" xr:uid="{00000000-0005-0000-0000-0000B0620000}"/>
    <cellStyle name="Normal 5 2 3 3 2 5 2 3" xfId="13656" xr:uid="{00000000-0005-0000-0000-0000B1620000}"/>
    <cellStyle name="Normal 5 2 3 3 2 5 2 4" xfId="22980" xr:uid="{00000000-0005-0000-0000-0000B2620000}"/>
    <cellStyle name="Normal 5 2 3 3 2 5 3" xfId="6060" xr:uid="{00000000-0005-0000-0000-0000B3620000}"/>
    <cellStyle name="Normal 5 2 3 3 2 5 3 2" xfId="15384" xr:uid="{00000000-0005-0000-0000-0000B4620000}"/>
    <cellStyle name="Normal 5 2 3 3 2 5 3 3" xfId="24707" xr:uid="{00000000-0005-0000-0000-0000B5620000}"/>
    <cellStyle name="Normal 5 2 3 3 2 5 4" xfId="12101" xr:uid="{00000000-0005-0000-0000-0000B6620000}"/>
    <cellStyle name="Normal 5 2 3 3 2 5 5" xfId="21427" xr:uid="{00000000-0005-0000-0000-0000B7620000}"/>
    <cellStyle name="Normal 5 2 3 3 2 6" xfId="2642" xr:uid="{00000000-0005-0000-0000-0000B8620000}"/>
    <cellStyle name="Normal 5 2 3 3 2 6 2" xfId="4323" xr:uid="{00000000-0005-0000-0000-0000B9620000}"/>
    <cellStyle name="Normal 5 2 3 3 2 6 2 2" xfId="9000" xr:uid="{00000000-0005-0000-0000-0000BA620000}"/>
    <cellStyle name="Normal 5 2 3 3 2 6 2 2 2" xfId="18324" xr:uid="{00000000-0005-0000-0000-0000BB620000}"/>
    <cellStyle name="Normal 5 2 3 3 2 6 2 2 3" xfId="27647" xr:uid="{00000000-0005-0000-0000-0000BC620000}"/>
    <cellStyle name="Normal 5 2 3 3 2 6 2 3" xfId="13657" xr:uid="{00000000-0005-0000-0000-0000BD620000}"/>
    <cellStyle name="Normal 5 2 3 3 2 6 2 4" xfId="22981" xr:uid="{00000000-0005-0000-0000-0000BE620000}"/>
    <cellStyle name="Normal 5 2 3 3 2 6 3" xfId="6061" xr:uid="{00000000-0005-0000-0000-0000BF620000}"/>
    <cellStyle name="Normal 5 2 3 3 2 6 3 2" xfId="15385" xr:uid="{00000000-0005-0000-0000-0000C0620000}"/>
    <cellStyle name="Normal 5 2 3 3 2 6 3 3" xfId="24708" xr:uid="{00000000-0005-0000-0000-0000C1620000}"/>
    <cellStyle name="Normal 5 2 3 3 2 6 4" xfId="12102" xr:uid="{00000000-0005-0000-0000-0000C2620000}"/>
    <cellStyle name="Normal 5 2 3 3 2 6 5" xfId="21428" xr:uid="{00000000-0005-0000-0000-0000C3620000}"/>
    <cellStyle name="Normal 5 2 3 3 2 7" xfId="2643" xr:uid="{00000000-0005-0000-0000-0000C4620000}"/>
    <cellStyle name="Normal 5 2 3 3 2 7 2" xfId="4324" xr:uid="{00000000-0005-0000-0000-0000C5620000}"/>
    <cellStyle name="Normal 5 2 3 3 2 7 2 2" xfId="9001" xr:uid="{00000000-0005-0000-0000-0000C6620000}"/>
    <cellStyle name="Normal 5 2 3 3 2 7 2 2 2" xfId="18325" xr:uid="{00000000-0005-0000-0000-0000C7620000}"/>
    <cellStyle name="Normal 5 2 3 3 2 7 2 2 3" xfId="27648" xr:uid="{00000000-0005-0000-0000-0000C8620000}"/>
    <cellStyle name="Normal 5 2 3 3 2 7 2 3" xfId="13658" xr:uid="{00000000-0005-0000-0000-0000C9620000}"/>
    <cellStyle name="Normal 5 2 3 3 2 7 2 4" xfId="22982" xr:uid="{00000000-0005-0000-0000-0000CA620000}"/>
    <cellStyle name="Normal 5 2 3 3 2 7 3" xfId="6062" xr:uid="{00000000-0005-0000-0000-0000CB620000}"/>
    <cellStyle name="Normal 5 2 3 3 2 7 3 2" xfId="15386" xr:uid="{00000000-0005-0000-0000-0000CC620000}"/>
    <cellStyle name="Normal 5 2 3 3 2 7 3 3" xfId="24709" xr:uid="{00000000-0005-0000-0000-0000CD620000}"/>
    <cellStyle name="Normal 5 2 3 3 2 7 4" xfId="12103" xr:uid="{00000000-0005-0000-0000-0000CE620000}"/>
    <cellStyle name="Normal 5 2 3 3 2 7 5" xfId="21429" xr:uid="{00000000-0005-0000-0000-0000CF620000}"/>
    <cellStyle name="Normal 5 2 3 3 2 8" xfId="4311" xr:uid="{00000000-0005-0000-0000-0000D0620000}"/>
    <cellStyle name="Normal 5 2 3 3 2 8 2" xfId="8988" xr:uid="{00000000-0005-0000-0000-0000D1620000}"/>
    <cellStyle name="Normal 5 2 3 3 2 8 2 2" xfId="18312" xr:uid="{00000000-0005-0000-0000-0000D2620000}"/>
    <cellStyle name="Normal 5 2 3 3 2 8 2 3" xfId="27635" xr:uid="{00000000-0005-0000-0000-0000D3620000}"/>
    <cellStyle name="Normal 5 2 3 3 2 8 3" xfId="13645" xr:uid="{00000000-0005-0000-0000-0000D4620000}"/>
    <cellStyle name="Normal 5 2 3 3 2 8 4" xfId="22969" xr:uid="{00000000-0005-0000-0000-0000D5620000}"/>
    <cellStyle name="Normal 5 2 3 3 2 9" xfId="6049" xr:uid="{00000000-0005-0000-0000-0000D6620000}"/>
    <cellStyle name="Normal 5 2 3 3 2 9 2" xfId="15373" xr:uid="{00000000-0005-0000-0000-0000D7620000}"/>
    <cellStyle name="Normal 5 2 3 3 2 9 3" xfId="24696" xr:uid="{00000000-0005-0000-0000-0000D8620000}"/>
    <cellStyle name="Normal 5 2 3 3 3" xfId="2644" xr:uid="{00000000-0005-0000-0000-0000D9620000}"/>
    <cellStyle name="Normal 5 2 3 3 3 2" xfId="2645" xr:uid="{00000000-0005-0000-0000-0000DA620000}"/>
    <cellStyle name="Normal 5 2 3 3 3 2 2" xfId="2646" xr:uid="{00000000-0005-0000-0000-0000DB620000}"/>
    <cellStyle name="Normal 5 2 3 3 3 2 2 2" xfId="4327" xr:uid="{00000000-0005-0000-0000-0000DC620000}"/>
    <cellStyle name="Normal 5 2 3 3 3 2 2 2 2" xfId="9004" xr:uid="{00000000-0005-0000-0000-0000DD620000}"/>
    <cellStyle name="Normal 5 2 3 3 3 2 2 2 2 2" xfId="18328" xr:uid="{00000000-0005-0000-0000-0000DE620000}"/>
    <cellStyle name="Normal 5 2 3 3 3 2 2 2 2 3" xfId="27651" xr:uid="{00000000-0005-0000-0000-0000DF620000}"/>
    <cellStyle name="Normal 5 2 3 3 3 2 2 2 3" xfId="13661" xr:uid="{00000000-0005-0000-0000-0000E0620000}"/>
    <cellStyle name="Normal 5 2 3 3 3 2 2 2 4" xfId="22985" xr:uid="{00000000-0005-0000-0000-0000E1620000}"/>
    <cellStyle name="Normal 5 2 3 3 3 2 2 3" xfId="6065" xr:uid="{00000000-0005-0000-0000-0000E2620000}"/>
    <cellStyle name="Normal 5 2 3 3 3 2 2 3 2" xfId="15389" xr:uid="{00000000-0005-0000-0000-0000E3620000}"/>
    <cellStyle name="Normal 5 2 3 3 3 2 2 3 3" xfId="24712" xr:uid="{00000000-0005-0000-0000-0000E4620000}"/>
    <cellStyle name="Normal 5 2 3 3 3 2 2 4" xfId="12106" xr:uid="{00000000-0005-0000-0000-0000E5620000}"/>
    <cellStyle name="Normal 5 2 3 3 3 2 2 5" xfId="21432" xr:uid="{00000000-0005-0000-0000-0000E6620000}"/>
    <cellStyle name="Normal 5 2 3 3 3 2 3" xfId="4326" xr:uid="{00000000-0005-0000-0000-0000E7620000}"/>
    <cellStyle name="Normal 5 2 3 3 3 2 3 2" xfId="9003" xr:uid="{00000000-0005-0000-0000-0000E8620000}"/>
    <cellStyle name="Normal 5 2 3 3 3 2 3 2 2" xfId="18327" xr:uid="{00000000-0005-0000-0000-0000E9620000}"/>
    <cellStyle name="Normal 5 2 3 3 3 2 3 2 3" xfId="27650" xr:uid="{00000000-0005-0000-0000-0000EA620000}"/>
    <cellStyle name="Normal 5 2 3 3 3 2 3 3" xfId="13660" xr:uid="{00000000-0005-0000-0000-0000EB620000}"/>
    <cellStyle name="Normal 5 2 3 3 3 2 3 4" xfId="22984" xr:uid="{00000000-0005-0000-0000-0000EC620000}"/>
    <cellStyle name="Normal 5 2 3 3 3 2 4" xfId="6064" xr:uid="{00000000-0005-0000-0000-0000ED620000}"/>
    <cellStyle name="Normal 5 2 3 3 3 2 4 2" xfId="15388" xr:uid="{00000000-0005-0000-0000-0000EE620000}"/>
    <cellStyle name="Normal 5 2 3 3 3 2 4 3" xfId="24711" xr:uid="{00000000-0005-0000-0000-0000EF620000}"/>
    <cellStyle name="Normal 5 2 3 3 3 2 5" xfId="12105" xr:uid="{00000000-0005-0000-0000-0000F0620000}"/>
    <cellStyle name="Normal 5 2 3 3 3 2 6" xfId="21431" xr:uid="{00000000-0005-0000-0000-0000F1620000}"/>
    <cellStyle name="Normal 5 2 3 3 3 3" xfId="2647" xr:uid="{00000000-0005-0000-0000-0000F2620000}"/>
    <cellStyle name="Normal 5 2 3 3 3 3 2" xfId="4328" xr:uid="{00000000-0005-0000-0000-0000F3620000}"/>
    <cellStyle name="Normal 5 2 3 3 3 3 2 2" xfId="9005" xr:uid="{00000000-0005-0000-0000-0000F4620000}"/>
    <cellStyle name="Normal 5 2 3 3 3 3 2 2 2" xfId="18329" xr:uid="{00000000-0005-0000-0000-0000F5620000}"/>
    <cellStyle name="Normal 5 2 3 3 3 3 2 2 3" xfId="27652" xr:uid="{00000000-0005-0000-0000-0000F6620000}"/>
    <cellStyle name="Normal 5 2 3 3 3 3 2 3" xfId="13662" xr:uid="{00000000-0005-0000-0000-0000F7620000}"/>
    <cellStyle name="Normal 5 2 3 3 3 3 2 4" xfId="22986" xr:uid="{00000000-0005-0000-0000-0000F8620000}"/>
    <cellStyle name="Normal 5 2 3 3 3 3 3" xfId="6066" xr:uid="{00000000-0005-0000-0000-0000F9620000}"/>
    <cellStyle name="Normal 5 2 3 3 3 3 3 2" xfId="15390" xr:uid="{00000000-0005-0000-0000-0000FA620000}"/>
    <cellStyle name="Normal 5 2 3 3 3 3 3 3" xfId="24713" xr:uid="{00000000-0005-0000-0000-0000FB620000}"/>
    <cellStyle name="Normal 5 2 3 3 3 3 4" xfId="12107" xr:uid="{00000000-0005-0000-0000-0000FC620000}"/>
    <cellStyle name="Normal 5 2 3 3 3 3 5" xfId="21433" xr:uid="{00000000-0005-0000-0000-0000FD620000}"/>
    <cellStyle name="Normal 5 2 3 3 3 4" xfId="4325" xr:uid="{00000000-0005-0000-0000-0000FE620000}"/>
    <cellStyle name="Normal 5 2 3 3 3 4 2" xfId="9002" xr:uid="{00000000-0005-0000-0000-0000FF620000}"/>
    <cellStyle name="Normal 5 2 3 3 3 4 2 2" xfId="18326" xr:uid="{00000000-0005-0000-0000-000000630000}"/>
    <cellStyle name="Normal 5 2 3 3 3 4 2 3" xfId="27649" xr:uid="{00000000-0005-0000-0000-000001630000}"/>
    <cellStyle name="Normal 5 2 3 3 3 4 3" xfId="13659" xr:uid="{00000000-0005-0000-0000-000002630000}"/>
    <cellStyle name="Normal 5 2 3 3 3 4 4" xfId="22983" xr:uid="{00000000-0005-0000-0000-000003630000}"/>
    <cellStyle name="Normal 5 2 3 3 3 5" xfId="6063" xr:uid="{00000000-0005-0000-0000-000004630000}"/>
    <cellStyle name="Normal 5 2 3 3 3 5 2" xfId="15387" xr:uid="{00000000-0005-0000-0000-000005630000}"/>
    <cellStyle name="Normal 5 2 3 3 3 5 3" xfId="24710" xr:uid="{00000000-0005-0000-0000-000006630000}"/>
    <cellStyle name="Normal 5 2 3 3 3 6" xfId="12104" xr:uid="{00000000-0005-0000-0000-000007630000}"/>
    <cellStyle name="Normal 5 2 3 3 3 7" xfId="21430" xr:uid="{00000000-0005-0000-0000-000008630000}"/>
    <cellStyle name="Normal 5 2 3 3 4" xfId="2648" xr:uid="{00000000-0005-0000-0000-000009630000}"/>
    <cellStyle name="Normal 5 2 3 3 4 2" xfId="2649" xr:uid="{00000000-0005-0000-0000-00000A630000}"/>
    <cellStyle name="Normal 5 2 3 3 4 2 2" xfId="2650" xr:uid="{00000000-0005-0000-0000-00000B630000}"/>
    <cellStyle name="Normal 5 2 3 3 4 2 2 2" xfId="4331" xr:uid="{00000000-0005-0000-0000-00000C630000}"/>
    <cellStyle name="Normal 5 2 3 3 4 2 2 2 2" xfId="9008" xr:uid="{00000000-0005-0000-0000-00000D630000}"/>
    <cellStyle name="Normal 5 2 3 3 4 2 2 2 2 2" xfId="18332" xr:uid="{00000000-0005-0000-0000-00000E630000}"/>
    <cellStyle name="Normal 5 2 3 3 4 2 2 2 2 3" xfId="27655" xr:uid="{00000000-0005-0000-0000-00000F630000}"/>
    <cellStyle name="Normal 5 2 3 3 4 2 2 2 3" xfId="13665" xr:uid="{00000000-0005-0000-0000-000010630000}"/>
    <cellStyle name="Normal 5 2 3 3 4 2 2 2 4" xfId="22989" xr:uid="{00000000-0005-0000-0000-000011630000}"/>
    <cellStyle name="Normal 5 2 3 3 4 2 2 3" xfId="6069" xr:uid="{00000000-0005-0000-0000-000012630000}"/>
    <cellStyle name="Normal 5 2 3 3 4 2 2 3 2" xfId="15393" xr:uid="{00000000-0005-0000-0000-000013630000}"/>
    <cellStyle name="Normal 5 2 3 3 4 2 2 3 3" xfId="24716" xr:uid="{00000000-0005-0000-0000-000014630000}"/>
    <cellStyle name="Normal 5 2 3 3 4 2 2 4" xfId="12110" xr:uid="{00000000-0005-0000-0000-000015630000}"/>
    <cellStyle name="Normal 5 2 3 3 4 2 2 5" xfId="21436" xr:uid="{00000000-0005-0000-0000-000016630000}"/>
    <cellStyle name="Normal 5 2 3 3 4 2 3" xfId="4330" xr:uid="{00000000-0005-0000-0000-000017630000}"/>
    <cellStyle name="Normal 5 2 3 3 4 2 3 2" xfId="9007" xr:uid="{00000000-0005-0000-0000-000018630000}"/>
    <cellStyle name="Normal 5 2 3 3 4 2 3 2 2" xfId="18331" xr:uid="{00000000-0005-0000-0000-000019630000}"/>
    <cellStyle name="Normal 5 2 3 3 4 2 3 2 3" xfId="27654" xr:uid="{00000000-0005-0000-0000-00001A630000}"/>
    <cellStyle name="Normal 5 2 3 3 4 2 3 3" xfId="13664" xr:uid="{00000000-0005-0000-0000-00001B630000}"/>
    <cellStyle name="Normal 5 2 3 3 4 2 3 4" xfId="22988" xr:uid="{00000000-0005-0000-0000-00001C630000}"/>
    <cellStyle name="Normal 5 2 3 3 4 2 4" xfId="6068" xr:uid="{00000000-0005-0000-0000-00001D630000}"/>
    <cellStyle name="Normal 5 2 3 3 4 2 4 2" xfId="15392" xr:uid="{00000000-0005-0000-0000-00001E630000}"/>
    <cellStyle name="Normal 5 2 3 3 4 2 4 3" xfId="24715" xr:uid="{00000000-0005-0000-0000-00001F630000}"/>
    <cellStyle name="Normal 5 2 3 3 4 2 5" xfId="12109" xr:uid="{00000000-0005-0000-0000-000020630000}"/>
    <cellStyle name="Normal 5 2 3 3 4 2 6" xfId="21435" xr:uid="{00000000-0005-0000-0000-000021630000}"/>
    <cellStyle name="Normal 5 2 3 3 4 3" xfId="2651" xr:uid="{00000000-0005-0000-0000-000022630000}"/>
    <cellStyle name="Normal 5 2 3 3 4 3 2" xfId="4332" xr:uid="{00000000-0005-0000-0000-000023630000}"/>
    <cellStyle name="Normal 5 2 3 3 4 3 2 2" xfId="9009" xr:uid="{00000000-0005-0000-0000-000024630000}"/>
    <cellStyle name="Normal 5 2 3 3 4 3 2 2 2" xfId="18333" xr:uid="{00000000-0005-0000-0000-000025630000}"/>
    <cellStyle name="Normal 5 2 3 3 4 3 2 2 3" xfId="27656" xr:uid="{00000000-0005-0000-0000-000026630000}"/>
    <cellStyle name="Normal 5 2 3 3 4 3 2 3" xfId="13666" xr:uid="{00000000-0005-0000-0000-000027630000}"/>
    <cellStyle name="Normal 5 2 3 3 4 3 2 4" xfId="22990" xr:uid="{00000000-0005-0000-0000-000028630000}"/>
    <cellStyle name="Normal 5 2 3 3 4 3 3" xfId="6070" xr:uid="{00000000-0005-0000-0000-000029630000}"/>
    <cellStyle name="Normal 5 2 3 3 4 3 3 2" xfId="15394" xr:uid="{00000000-0005-0000-0000-00002A630000}"/>
    <cellStyle name="Normal 5 2 3 3 4 3 3 3" xfId="24717" xr:uid="{00000000-0005-0000-0000-00002B630000}"/>
    <cellStyle name="Normal 5 2 3 3 4 3 4" xfId="12111" xr:uid="{00000000-0005-0000-0000-00002C630000}"/>
    <cellStyle name="Normal 5 2 3 3 4 3 5" xfId="21437" xr:uid="{00000000-0005-0000-0000-00002D630000}"/>
    <cellStyle name="Normal 5 2 3 3 4 4" xfId="4329" xr:uid="{00000000-0005-0000-0000-00002E630000}"/>
    <cellStyle name="Normal 5 2 3 3 4 4 2" xfId="9006" xr:uid="{00000000-0005-0000-0000-00002F630000}"/>
    <cellStyle name="Normal 5 2 3 3 4 4 2 2" xfId="18330" xr:uid="{00000000-0005-0000-0000-000030630000}"/>
    <cellStyle name="Normal 5 2 3 3 4 4 2 3" xfId="27653" xr:uid="{00000000-0005-0000-0000-000031630000}"/>
    <cellStyle name="Normal 5 2 3 3 4 4 3" xfId="13663" xr:uid="{00000000-0005-0000-0000-000032630000}"/>
    <cellStyle name="Normal 5 2 3 3 4 4 4" xfId="22987" xr:uid="{00000000-0005-0000-0000-000033630000}"/>
    <cellStyle name="Normal 5 2 3 3 4 5" xfId="6067" xr:uid="{00000000-0005-0000-0000-000034630000}"/>
    <cellStyle name="Normal 5 2 3 3 4 5 2" xfId="15391" xr:uid="{00000000-0005-0000-0000-000035630000}"/>
    <cellStyle name="Normal 5 2 3 3 4 5 3" xfId="24714" xr:uid="{00000000-0005-0000-0000-000036630000}"/>
    <cellStyle name="Normal 5 2 3 3 4 6" xfId="12108" xr:uid="{00000000-0005-0000-0000-000037630000}"/>
    <cellStyle name="Normal 5 2 3 3 4 7" xfId="21434" xr:uid="{00000000-0005-0000-0000-000038630000}"/>
    <cellStyle name="Normal 5 2 3 3 5" xfId="2652" xr:uid="{00000000-0005-0000-0000-000039630000}"/>
    <cellStyle name="Normal 5 2 3 3 5 2" xfId="2653" xr:uid="{00000000-0005-0000-0000-00003A630000}"/>
    <cellStyle name="Normal 5 2 3 3 5 2 2" xfId="4334" xr:uid="{00000000-0005-0000-0000-00003B630000}"/>
    <cellStyle name="Normal 5 2 3 3 5 2 2 2" xfId="9011" xr:uid="{00000000-0005-0000-0000-00003C630000}"/>
    <cellStyle name="Normal 5 2 3 3 5 2 2 2 2" xfId="18335" xr:uid="{00000000-0005-0000-0000-00003D630000}"/>
    <cellStyle name="Normal 5 2 3 3 5 2 2 2 3" xfId="27658" xr:uid="{00000000-0005-0000-0000-00003E630000}"/>
    <cellStyle name="Normal 5 2 3 3 5 2 2 3" xfId="13668" xr:uid="{00000000-0005-0000-0000-00003F630000}"/>
    <cellStyle name="Normal 5 2 3 3 5 2 2 4" xfId="22992" xr:uid="{00000000-0005-0000-0000-000040630000}"/>
    <cellStyle name="Normal 5 2 3 3 5 2 3" xfId="6072" xr:uid="{00000000-0005-0000-0000-000041630000}"/>
    <cellStyle name="Normal 5 2 3 3 5 2 3 2" xfId="15396" xr:uid="{00000000-0005-0000-0000-000042630000}"/>
    <cellStyle name="Normal 5 2 3 3 5 2 3 3" xfId="24719" xr:uid="{00000000-0005-0000-0000-000043630000}"/>
    <cellStyle name="Normal 5 2 3 3 5 2 4" xfId="12113" xr:uid="{00000000-0005-0000-0000-000044630000}"/>
    <cellStyle name="Normal 5 2 3 3 5 2 5" xfId="21439" xr:uid="{00000000-0005-0000-0000-000045630000}"/>
    <cellStyle name="Normal 5 2 3 3 5 3" xfId="4333" xr:uid="{00000000-0005-0000-0000-000046630000}"/>
    <cellStyle name="Normal 5 2 3 3 5 3 2" xfId="9010" xr:uid="{00000000-0005-0000-0000-000047630000}"/>
    <cellStyle name="Normal 5 2 3 3 5 3 2 2" xfId="18334" xr:uid="{00000000-0005-0000-0000-000048630000}"/>
    <cellStyle name="Normal 5 2 3 3 5 3 2 3" xfId="27657" xr:uid="{00000000-0005-0000-0000-000049630000}"/>
    <cellStyle name="Normal 5 2 3 3 5 3 3" xfId="13667" xr:uid="{00000000-0005-0000-0000-00004A630000}"/>
    <cellStyle name="Normal 5 2 3 3 5 3 4" xfId="22991" xr:uid="{00000000-0005-0000-0000-00004B630000}"/>
    <cellStyle name="Normal 5 2 3 3 5 4" xfId="6071" xr:uid="{00000000-0005-0000-0000-00004C630000}"/>
    <cellStyle name="Normal 5 2 3 3 5 4 2" xfId="15395" xr:uid="{00000000-0005-0000-0000-00004D630000}"/>
    <cellStyle name="Normal 5 2 3 3 5 4 3" xfId="24718" xr:uid="{00000000-0005-0000-0000-00004E630000}"/>
    <cellStyle name="Normal 5 2 3 3 5 5" xfId="12112" xr:uid="{00000000-0005-0000-0000-00004F630000}"/>
    <cellStyle name="Normal 5 2 3 3 5 6" xfId="21438" xr:uid="{00000000-0005-0000-0000-000050630000}"/>
    <cellStyle name="Normal 5 2 3 3 6" xfId="2654" xr:uid="{00000000-0005-0000-0000-000051630000}"/>
    <cellStyle name="Normal 5 2 3 3 6 2" xfId="4335" xr:uid="{00000000-0005-0000-0000-000052630000}"/>
    <cellStyle name="Normal 5 2 3 3 6 2 2" xfId="9012" xr:uid="{00000000-0005-0000-0000-000053630000}"/>
    <cellStyle name="Normal 5 2 3 3 6 2 2 2" xfId="18336" xr:uid="{00000000-0005-0000-0000-000054630000}"/>
    <cellStyle name="Normal 5 2 3 3 6 2 2 3" xfId="27659" xr:uid="{00000000-0005-0000-0000-000055630000}"/>
    <cellStyle name="Normal 5 2 3 3 6 2 3" xfId="13669" xr:uid="{00000000-0005-0000-0000-000056630000}"/>
    <cellStyle name="Normal 5 2 3 3 6 2 4" xfId="22993" xr:uid="{00000000-0005-0000-0000-000057630000}"/>
    <cellStyle name="Normal 5 2 3 3 6 3" xfId="6073" xr:uid="{00000000-0005-0000-0000-000058630000}"/>
    <cellStyle name="Normal 5 2 3 3 6 3 2" xfId="15397" xr:uid="{00000000-0005-0000-0000-000059630000}"/>
    <cellStyle name="Normal 5 2 3 3 6 3 3" xfId="24720" xr:uid="{00000000-0005-0000-0000-00005A630000}"/>
    <cellStyle name="Normal 5 2 3 3 6 4" xfId="12114" xr:uid="{00000000-0005-0000-0000-00005B630000}"/>
    <cellStyle name="Normal 5 2 3 3 6 5" xfId="21440" xr:uid="{00000000-0005-0000-0000-00005C630000}"/>
    <cellStyle name="Normal 5 2 3 3 7" xfId="2655" xr:uid="{00000000-0005-0000-0000-00005D630000}"/>
    <cellStyle name="Normal 5 2 3 3 7 2" xfId="4336" xr:uid="{00000000-0005-0000-0000-00005E630000}"/>
    <cellStyle name="Normal 5 2 3 3 7 2 2" xfId="9013" xr:uid="{00000000-0005-0000-0000-00005F630000}"/>
    <cellStyle name="Normal 5 2 3 3 7 2 2 2" xfId="18337" xr:uid="{00000000-0005-0000-0000-000060630000}"/>
    <cellStyle name="Normal 5 2 3 3 7 2 2 3" xfId="27660" xr:uid="{00000000-0005-0000-0000-000061630000}"/>
    <cellStyle name="Normal 5 2 3 3 7 2 3" xfId="13670" xr:uid="{00000000-0005-0000-0000-000062630000}"/>
    <cellStyle name="Normal 5 2 3 3 7 2 4" xfId="22994" xr:uid="{00000000-0005-0000-0000-000063630000}"/>
    <cellStyle name="Normal 5 2 3 3 7 3" xfId="6074" xr:uid="{00000000-0005-0000-0000-000064630000}"/>
    <cellStyle name="Normal 5 2 3 3 7 3 2" xfId="15398" xr:uid="{00000000-0005-0000-0000-000065630000}"/>
    <cellStyle name="Normal 5 2 3 3 7 3 3" xfId="24721" xr:uid="{00000000-0005-0000-0000-000066630000}"/>
    <cellStyle name="Normal 5 2 3 3 7 4" xfId="12115" xr:uid="{00000000-0005-0000-0000-000067630000}"/>
    <cellStyle name="Normal 5 2 3 3 7 5" xfId="21441" xr:uid="{00000000-0005-0000-0000-000068630000}"/>
    <cellStyle name="Normal 5 2 3 3 8" xfId="2656" xr:uid="{00000000-0005-0000-0000-000069630000}"/>
    <cellStyle name="Normal 5 2 3 3 8 2" xfId="4337" xr:uid="{00000000-0005-0000-0000-00006A630000}"/>
    <cellStyle name="Normal 5 2 3 3 8 2 2" xfId="9014" xr:uid="{00000000-0005-0000-0000-00006B630000}"/>
    <cellStyle name="Normal 5 2 3 3 8 2 2 2" xfId="18338" xr:uid="{00000000-0005-0000-0000-00006C630000}"/>
    <cellStyle name="Normal 5 2 3 3 8 2 2 3" xfId="27661" xr:uid="{00000000-0005-0000-0000-00006D630000}"/>
    <cellStyle name="Normal 5 2 3 3 8 2 3" xfId="13671" xr:uid="{00000000-0005-0000-0000-00006E630000}"/>
    <cellStyle name="Normal 5 2 3 3 8 2 4" xfId="22995" xr:uid="{00000000-0005-0000-0000-00006F630000}"/>
    <cellStyle name="Normal 5 2 3 3 8 3" xfId="6075" xr:uid="{00000000-0005-0000-0000-000070630000}"/>
    <cellStyle name="Normal 5 2 3 3 8 3 2" xfId="15399" xr:uid="{00000000-0005-0000-0000-000071630000}"/>
    <cellStyle name="Normal 5 2 3 3 8 3 3" xfId="24722" xr:uid="{00000000-0005-0000-0000-000072630000}"/>
    <cellStyle name="Normal 5 2 3 3 8 4" xfId="12116" xr:uid="{00000000-0005-0000-0000-000073630000}"/>
    <cellStyle name="Normal 5 2 3 3 8 5" xfId="21442" xr:uid="{00000000-0005-0000-0000-000074630000}"/>
    <cellStyle name="Normal 5 2 3 3 9" xfId="4310" xr:uid="{00000000-0005-0000-0000-000075630000}"/>
    <cellStyle name="Normal 5 2 3 3 9 2" xfId="8987" xr:uid="{00000000-0005-0000-0000-000076630000}"/>
    <cellStyle name="Normal 5 2 3 3 9 2 2" xfId="18311" xr:uid="{00000000-0005-0000-0000-000077630000}"/>
    <cellStyle name="Normal 5 2 3 3 9 2 3" xfId="27634" xr:uid="{00000000-0005-0000-0000-000078630000}"/>
    <cellStyle name="Normal 5 2 3 3 9 3" xfId="13644" xr:uid="{00000000-0005-0000-0000-000079630000}"/>
    <cellStyle name="Normal 5 2 3 3 9 4" xfId="22968" xr:uid="{00000000-0005-0000-0000-00007A630000}"/>
    <cellStyle name="Normal 5 2 3 4" xfId="2657" xr:uid="{00000000-0005-0000-0000-00007B630000}"/>
    <cellStyle name="Normal 5 2 3 4 10" xfId="12117" xr:uid="{00000000-0005-0000-0000-00007C630000}"/>
    <cellStyle name="Normal 5 2 3 4 11" xfId="21443" xr:uid="{00000000-0005-0000-0000-00007D630000}"/>
    <cellStyle name="Normal 5 2 3 4 2" xfId="2658" xr:uid="{00000000-0005-0000-0000-00007E630000}"/>
    <cellStyle name="Normal 5 2 3 4 2 2" xfId="2659" xr:uid="{00000000-0005-0000-0000-00007F630000}"/>
    <cellStyle name="Normal 5 2 3 4 2 2 2" xfId="2660" xr:uid="{00000000-0005-0000-0000-000080630000}"/>
    <cellStyle name="Normal 5 2 3 4 2 2 2 2" xfId="4341" xr:uid="{00000000-0005-0000-0000-000081630000}"/>
    <cellStyle name="Normal 5 2 3 4 2 2 2 2 2" xfId="9018" xr:uid="{00000000-0005-0000-0000-000082630000}"/>
    <cellStyle name="Normal 5 2 3 4 2 2 2 2 2 2" xfId="18342" xr:uid="{00000000-0005-0000-0000-000083630000}"/>
    <cellStyle name="Normal 5 2 3 4 2 2 2 2 2 3" xfId="27665" xr:uid="{00000000-0005-0000-0000-000084630000}"/>
    <cellStyle name="Normal 5 2 3 4 2 2 2 2 3" xfId="13675" xr:uid="{00000000-0005-0000-0000-000085630000}"/>
    <cellStyle name="Normal 5 2 3 4 2 2 2 2 4" xfId="22999" xr:uid="{00000000-0005-0000-0000-000086630000}"/>
    <cellStyle name="Normal 5 2 3 4 2 2 2 3" xfId="6079" xr:uid="{00000000-0005-0000-0000-000087630000}"/>
    <cellStyle name="Normal 5 2 3 4 2 2 2 3 2" xfId="15403" xr:uid="{00000000-0005-0000-0000-000088630000}"/>
    <cellStyle name="Normal 5 2 3 4 2 2 2 3 3" xfId="24726" xr:uid="{00000000-0005-0000-0000-000089630000}"/>
    <cellStyle name="Normal 5 2 3 4 2 2 2 4" xfId="12120" xr:uid="{00000000-0005-0000-0000-00008A630000}"/>
    <cellStyle name="Normal 5 2 3 4 2 2 2 5" xfId="21446" xr:uid="{00000000-0005-0000-0000-00008B630000}"/>
    <cellStyle name="Normal 5 2 3 4 2 2 3" xfId="4340" xr:uid="{00000000-0005-0000-0000-00008C630000}"/>
    <cellStyle name="Normal 5 2 3 4 2 2 3 2" xfId="9017" xr:uid="{00000000-0005-0000-0000-00008D630000}"/>
    <cellStyle name="Normal 5 2 3 4 2 2 3 2 2" xfId="18341" xr:uid="{00000000-0005-0000-0000-00008E630000}"/>
    <cellStyle name="Normal 5 2 3 4 2 2 3 2 3" xfId="27664" xr:uid="{00000000-0005-0000-0000-00008F630000}"/>
    <cellStyle name="Normal 5 2 3 4 2 2 3 3" xfId="13674" xr:uid="{00000000-0005-0000-0000-000090630000}"/>
    <cellStyle name="Normal 5 2 3 4 2 2 3 4" xfId="22998" xr:uid="{00000000-0005-0000-0000-000091630000}"/>
    <cellStyle name="Normal 5 2 3 4 2 2 4" xfId="6078" xr:uid="{00000000-0005-0000-0000-000092630000}"/>
    <cellStyle name="Normal 5 2 3 4 2 2 4 2" xfId="15402" xr:uid="{00000000-0005-0000-0000-000093630000}"/>
    <cellStyle name="Normal 5 2 3 4 2 2 4 3" xfId="24725" xr:uid="{00000000-0005-0000-0000-000094630000}"/>
    <cellStyle name="Normal 5 2 3 4 2 2 5" xfId="12119" xr:uid="{00000000-0005-0000-0000-000095630000}"/>
    <cellStyle name="Normal 5 2 3 4 2 2 6" xfId="21445" xr:uid="{00000000-0005-0000-0000-000096630000}"/>
    <cellStyle name="Normal 5 2 3 4 2 3" xfId="2661" xr:uid="{00000000-0005-0000-0000-000097630000}"/>
    <cellStyle name="Normal 5 2 3 4 2 3 2" xfId="4342" xr:uid="{00000000-0005-0000-0000-000098630000}"/>
    <cellStyle name="Normal 5 2 3 4 2 3 2 2" xfId="9019" xr:uid="{00000000-0005-0000-0000-000099630000}"/>
    <cellStyle name="Normal 5 2 3 4 2 3 2 2 2" xfId="18343" xr:uid="{00000000-0005-0000-0000-00009A630000}"/>
    <cellStyle name="Normal 5 2 3 4 2 3 2 2 3" xfId="27666" xr:uid="{00000000-0005-0000-0000-00009B630000}"/>
    <cellStyle name="Normal 5 2 3 4 2 3 2 3" xfId="13676" xr:uid="{00000000-0005-0000-0000-00009C630000}"/>
    <cellStyle name="Normal 5 2 3 4 2 3 2 4" xfId="23000" xr:uid="{00000000-0005-0000-0000-00009D630000}"/>
    <cellStyle name="Normal 5 2 3 4 2 3 3" xfId="6080" xr:uid="{00000000-0005-0000-0000-00009E630000}"/>
    <cellStyle name="Normal 5 2 3 4 2 3 3 2" xfId="15404" xr:uid="{00000000-0005-0000-0000-00009F630000}"/>
    <cellStyle name="Normal 5 2 3 4 2 3 3 3" xfId="24727" xr:uid="{00000000-0005-0000-0000-0000A0630000}"/>
    <cellStyle name="Normal 5 2 3 4 2 3 4" xfId="12121" xr:uid="{00000000-0005-0000-0000-0000A1630000}"/>
    <cellStyle name="Normal 5 2 3 4 2 3 5" xfId="21447" xr:uid="{00000000-0005-0000-0000-0000A2630000}"/>
    <cellStyle name="Normal 5 2 3 4 2 4" xfId="4339" xr:uid="{00000000-0005-0000-0000-0000A3630000}"/>
    <cellStyle name="Normal 5 2 3 4 2 4 2" xfId="9016" xr:uid="{00000000-0005-0000-0000-0000A4630000}"/>
    <cellStyle name="Normal 5 2 3 4 2 4 2 2" xfId="18340" xr:uid="{00000000-0005-0000-0000-0000A5630000}"/>
    <cellStyle name="Normal 5 2 3 4 2 4 2 3" xfId="27663" xr:uid="{00000000-0005-0000-0000-0000A6630000}"/>
    <cellStyle name="Normal 5 2 3 4 2 4 3" xfId="13673" xr:uid="{00000000-0005-0000-0000-0000A7630000}"/>
    <cellStyle name="Normal 5 2 3 4 2 4 4" xfId="22997" xr:uid="{00000000-0005-0000-0000-0000A8630000}"/>
    <cellStyle name="Normal 5 2 3 4 2 5" xfId="6077" xr:uid="{00000000-0005-0000-0000-0000A9630000}"/>
    <cellStyle name="Normal 5 2 3 4 2 5 2" xfId="15401" xr:uid="{00000000-0005-0000-0000-0000AA630000}"/>
    <cellStyle name="Normal 5 2 3 4 2 5 3" xfId="24724" xr:uid="{00000000-0005-0000-0000-0000AB630000}"/>
    <cellStyle name="Normal 5 2 3 4 2 6" xfId="12118" xr:uid="{00000000-0005-0000-0000-0000AC630000}"/>
    <cellStyle name="Normal 5 2 3 4 2 7" xfId="21444" xr:uid="{00000000-0005-0000-0000-0000AD630000}"/>
    <cellStyle name="Normal 5 2 3 4 3" xfId="2662" xr:uid="{00000000-0005-0000-0000-0000AE630000}"/>
    <cellStyle name="Normal 5 2 3 4 3 2" xfId="2663" xr:uid="{00000000-0005-0000-0000-0000AF630000}"/>
    <cellStyle name="Normal 5 2 3 4 3 2 2" xfId="2664" xr:uid="{00000000-0005-0000-0000-0000B0630000}"/>
    <cellStyle name="Normal 5 2 3 4 3 2 2 2" xfId="4345" xr:uid="{00000000-0005-0000-0000-0000B1630000}"/>
    <cellStyle name="Normal 5 2 3 4 3 2 2 2 2" xfId="9022" xr:uid="{00000000-0005-0000-0000-0000B2630000}"/>
    <cellStyle name="Normal 5 2 3 4 3 2 2 2 2 2" xfId="18346" xr:uid="{00000000-0005-0000-0000-0000B3630000}"/>
    <cellStyle name="Normal 5 2 3 4 3 2 2 2 2 3" xfId="27669" xr:uid="{00000000-0005-0000-0000-0000B4630000}"/>
    <cellStyle name="Normal 5 2 3 4 3 2 2 2 3" xfId="13679" xr:uid="{00000000-0005-0000-0000-0000B5630000}"/>
    <cellStyle name="Normal 5 2 3 4 3 2 2 2 4" xfId="23003" xr:uid="{00000000-0005-0000-0000-0000B6630000}"/>
    <cellStyle name="Normal 5 2 3 4 3 2 2 3" xfId="6083" xr:uid="{00000000-0005-0000-0000-0000B7630000}"/>
    <cellStyle name="Normal 5 2 3 4 3 2 2 3 2" xfId="15407" xr:uid="{00000000-0005-0000-0000-0000B8630000}"/>
    <cellStyle name="Normal 5 2 3 4 3 2 2 3 3" xfId="24730" xr:uid="{00000000-0005-0000-0000-0000B9630000}"/>
    <cellStyle name="Normal 5 2 3 4 3 2 2 4" xfId="12124" xr:uid="{00000000-0005-0000-0000-0000BA630000}"/>
    <cellStyle name="Normal 5 2 3 4 3 2 2 5" xfId="21450" xr:uid="{00000000-0005-0000-0000-0000BB630000}"/>
    <cellStyle name="Normal 5 2 3 4 3 2 3" xfId="4344" xr:uid="{00000000-0005-0000-0000-0000BC630000}"/>
    <cellStyle name="Normal 5 2 3 4 3 2 3 2" xfId="9021" xr:uid="{00000000-0005-0000-0000-0000BD630000}"/>
    <cellStyle name="Normal 5 2 3 4 3 2 3 2 2" xfId="18345" xr:uid="{00000000-0005-0000-0000-0000BE630000}"/>
    <cellStyle name="Normal 5 2 3 4 3 2 3 2 3" xfId="27668" xr:uid="{00000000-0005-0000-0000-0000BF630000}"/>
    <cellStyle name="Normal 5 2 3 4 3 2 3 3" xfId="13678" xr:uid="{00000000-0005-0000-0000-0000C0630000}"/>
    <cellStyle name="Normal 5 2 3 4 3 2 3 4" xfId="23002" xr:uid="{00000000-0005-0000-0000-0000C1630000}"/>
    <cellStyle name="Normal 5 2 3 4 3 2 4" xfId="6082" xr:uid="{00000000-0005-0000-0000-0000C2630000}"/>
    <cellStyle name="Normal 5 2 3 4 3 2 4 2" xfId="15406" xr:uid="{00000000-0005-0000-0000-0000C3630000}"/>
    <cellStyle name="Normal 5 2 3 4 3 2 4 3" xfId="24729" xr:uid="{00000000-0005-0000-0000-0000C4630000}"/>
    <cellStyle name="Normal 5 2 3 4 3 2 5" xfId="12123" xr:uid="{00000000-0005-0000-0000-0000C5630000}"/>
    <cellStyle name="Normal 5 2 3 4 3 2 6" xfId="21449" xr:uid="{00000000-0005-0000-0000-0000C6630000}"/>
    <cellStyle name="Normal 5 2 3 4 3 3" xfId="2665" xr:uid="{00000000-0005-0000-0000-0000C7630000}"/>
    <cellStyle name="Normal 5 2 3 4 3 3 2" xfId="4346" xr:uid="{00000000-0005-0000-0000-0000C8630000}"/>
    <cellStyle name="Normal 5 2 3 4 3 3 2 2" xfId="9023" xr:uid="{00000000-0005-0000-0000-0000C9630000}"/>
    <cellStyle name="Normal 5 2 3 4 3 3 2 2 2" xfId="18347" xr:uid="{00000000-0005-0000-0000-0000CA630000}"/>
    <cellStyle name="Normal 5 2 3 4 3 3 2 2 3" xfId="27670" xr:uid="{00000000-0005-0000-0000-0000CB630000}"/>
    <cellStyle name="Normal 5 2 3 4 3 3 2 3" xfId="13680" xr:uid="{00000000-0005-0000-0000-0000CC630000}"/>
    <cellStyle name="Normal 5 2 3 4 3 3 2 4" xfId="23004" xr:uid="{00000000-0005-0000-0000-0000CD630000}"/>
    <cellStyle name="Normal 5 2 3 4 3 3 3" xfId="6084" xr:uid="{00000000-0005-0000-0000-0000CE630000}"/>
    <cellStyle name="Normal 5 2 3 4 3 3 3 2" xfId="15408" xr:uid="{00000000-0005-0000-0000-0000CF630000}"/>
    <cellStyle name="Normal 5 2 3 4 3 3 3 3" xfId="24731" xr:uid="{00000000-0005-0000-0000-0000D0630000}"/>
    <cellStyle name="Normal 5 2 3 4 3 3 4" xfId="12125" xr:uid="{00000000-0005-0000-0000-0000D1630000}"/>
    <cellStyle name="Normal 5 2 3 4 3 3 5" xfId="21451" xr:uid="{00000000-0005-0000-0000-0000D2630000}"/>
    <cellStyle name="Normal 5 2 3 4 3 4" xfId="4343" xr:uid="{00000000-0005-0000-0000-0000D3630000}"/>
    <cellStyle name="Normal 5 2 3 4 3 4 2" xfId="9020" xr:uid="{00000000-0005-0000-0000-0000D4630000}"/>
    <cellStyle name="Normal 5 2 3 4 3 4 2 2" xfId="18344" xr:uid="{00000000-0005-0000-0000-0000D5630000}"/>
    <cellStyle name="Normal 5 2 3 4 3 4 2 3" xfId="27667" xr:uid="{00000000-0005-0000-0000-0000D6630000}"/>
    <cellStyle name="Normal 5 2 3 4 3 4 3" xfId="13677" xr:uid="{00000000-0005-0000-0000-0000D7630000}"/>
    <cellStyle name="Normal 5 2 3 4 3 4 4" xfId="23001" xr:uid="{00000000-0005-0000-0000-0000D8630000}"/>
    <cellStyle name="Normal 5 2 3 4 3 5" xfId="6081" xr:uid="{00000000-0005-0000-0000-0000D9630000}"/>
    <cellStyle name="Normal 5 2 3 4 3 5 2" xfId="15405" xr:uid="{00000000-0005-0000-0000-0000DA630000}"/>
    <cellStyle name="Normal 5 2 3 4 3 5 3" xfId="24728" xr:uid="{00000000-0005-0000-0000-0000DB630000}"/>
    <cellStyle name="Normal 5 2 3 4 3 6" xfId="12122" xr:uid="{00000000-0005-0000-0000-0000DC630000}"/>
    <cellStyle name="Normal 5 2 3 4 3 7" xfId="21448" xr:uid="{00000000-0005-0000-0000-0000DD630000}"/>
    <cellStyle name="Normal 5 2 3 4 4" xfId="2666" xr:uid="{00000000-0005-0000-0000-0000DE630000}"/>
    <cellStyle name="Normal 5 2 3 4 4 2" xfId="2667" xr:uid="{00000000-0005-0000-0000-0000DF630000}"/>
    <cellStyle name="Normal 5 2 3 4 4 2 2" xfId="4348" xr:uid="{00000000-0005-0000-0000-0000E0630000}"/>
    <cellStyle name="Normal 5 2 3 4 4 2 2 2" xfId="9025" xr:uid="{00000000-0005-0000-0000-0000E1630000}"/>
    <cellStyle name="Normal 5 2 3 4 4 2 2 2 2" xfId="18349" xr:uid="{00000000-0005-0000-0000-0000E2630000}"/>
    <cellStyle name="Normal 5 2 3 4 4 2 2 2 3" xfId="27672" xr:uid="{00000000-0005-0000-0000-0000E3630000}"/>
    <cellStyle name="Normal 5 2 3 4 4 2 2 3" xfId="13682" xr:uid="{00000000-0005-0000-0000-0000E4630000}"/>
    <cellStyle name="Normal 5 2 3 4 4 2 2 4" xfId="23006" xr:uid="{00000000-0005-0000-0000-0000E5630000}"/>
    <cellStyle name="Normal 5 2 3 4 4 2 3" xfId="6086" xr:uid="{00000000-0005-0000-0000-0000E6630000}"/>
    <cellStyle name="Normal 5 2 3 4 4 2 3 2" xfId="15410" xr:uid="{00000000-0005-0000-0000-0000E7630000}"/>
    <cellStyle name="Normal 5 2 3 4 4 2 3 3" xfId="24733" xr:uid="{00000000-0005-0000-0000-0000E8630000}"/>
    <cellStyle name="Normal 5 2 3 4 4 2 4" xfId="12127" xr:uid="{00000000-0005-0000-0000-0000E9630000}"/>
    <cellStyle name="Normal 5 2 3 4 4 2 5" xfId="21453" xr:uid="{00000000-0005-0000-0000-0000EA630000}"/>
    <cellStyle name="Normal 5 2 3 4 4 3" xfId="4347" xr:uid="{00000000-0005-0000-0000-0000EB630000}"/>
    <cellStyle name="Normal 5 2 3 4 4 3 2" xfId="9024" xr:uid="{00000000-0005-0000-0000-0000EC630000}"/>
    <cellStyle name="Normal 5 2 3 4 4 3 2 2" xfId="18348" xr:uid="{00000000-0005-0000-0000-0000ED630000}"/>
    <cellStyle name="Normal 5 2 3 4 4 3 2 3" xfId="27671" xr:uid="{00000000-0005-0000-0000-0000EE630000}"/>
    <cellStyle name="Normal 5 2 3 4 4 3 3" xfId="13681" xr:uid="{00000000-0005-0000-0000-0000EF630000}"/>
    <cellStyle name="Normal 5 2 3 4 4 3 4" xfId="23005" xr:uid="{00000000-0005-0000-0000-0000F0630000}"/>
    <cellStyle name="Normal 5 2 3 4 4 4" xfId="6085" xr:uid="{00000000-0005-0000-0000-0000F1630000}"/>
    <cellStyle name="Normal 5 2 3 4 4 4 2" xfId="15409" xr:uid="{00000000-0005-0000-0000-0000F2630000}"/>
    <cellStyle name="Normal 5 2 3 4 4 4 3" xfId="24732" xr:uid="{00000000-0005-0000-0000-0000F3630000}"/>
    <cellStyle name="Normal 5 2 3 4 4 5" xfId="12126" xr:uid="{00000000-0005-0000-0000-0000F4630000}"/>
    <cellStyle name="Normal 5 2 3 4 4 6" xfId="21452" xr:uid="{00000000-0005-0000-0000-0000F5630000}"/>
    <cellStyle name="Normal 5 2 3 4 5" xfId="2668" xr:uid="{00000000-0005-0000-0000-0000F6630000}"/>
    <cellStyle name="Normal 5 2 3 4 5 2" xfId="4349" xr:uid="{00000000-0005-0000-0000-0000F7630000}"/>
    <cellStyle name="Normal 5 2 3 4 5 2 2" xfId="9026" xr:uid="{00000000-0005-0000-0000-0000F8630000}"/>
    <cellStyle name="Normal 5 2 3 4 5 2 2 2" xfId="18350" xr:uid="{00000000-0005-0000-0000-0000F9630000}"/>
    <cellStyle name="Normal 5 2 3 4 5 2 2 3" xfId="27673" xr:uid="{00000000-0005-0000-0000-0000FA630000}"/>
    <cellStyle name="Normal 5 2 3 4 5 2 3" xfId="13683" xr:uid="{00000000-0005-0000-0000-0000FB630000}"/>
    <cellStyle name="Normal 5 2 3 4 5 2 4" xfId="23007" xr:uid="{00000000-0005-0000-0000-0000FC630000}"/>
    <cellStyle name="Normal 5 2 3 4 5 3" xfId="6087" xr:uid="{00000000-0005-0000-0000-0000FD630000}"/>
    <cellStyle name="Normal 5 2 3 4 5 3 2" xfId="15411" xr:uid="{00000000-0005-0000-0000-0000FE630000}"/>
    <cellStyle name="Normal 5 2 3 4 5 3 3" xfId="24734" xr:uid="{00000000-0005-0000-0000-0000FF630000}"/>
    <cellStyle name="Normal 5 2 3 4 5 4" xfId="12128" xr:uid="{00000000-0005-0000-0000-000000640000}"/>
    <cellStyle name="Normal 5 2 3 4 5 5" xfId="21454" xr:uid="{00000000-0005-0000-0000-000001640000}"/>
    <cellStyle name="Normal 5 2 3 4 6" xfId="2669" xr:uid="{00000000-0005-0000-0000-000002640000}"/>
    <cellStyle name="Normal 5 2 3 4 6 2" xfId="4350" xr:uid="{00000000-0005-0000-0000-000003640000}"/>
    <cellStyle name="Normal 5 2 3 4 6 2 2" xfId="9027" xr:uid="{00000000-0005-0000-0000-000004640000}"/>
    <cellStyle name="Normal 5 2 3 4 6 2 2 2" xfId="18351" xr:uid="{00000000-0005-0000-0000-000005640000}"/>
    <cellStyle name="Normal 5 2 3 4 6 2 2 3" xfId="27674" xr:uid="{00000000-0005-0000-0000-000006640000}"/>
    <cellStyle name="Normal 5 2 3 4 6 2 3" xfId="13684" xr:uid="{00000000-0005-0000-0000-000007640000}"/>
    <cellStyle name="Normal 5 2 3 4 6 2 4" xfId="23008" xr:uid="{00000000-0005-0000-0000-000008640000}"/>
    <cellStyle name="Normal 5 2 3 4 6 3" xfId="6088" xr:uid="{00000000-0005-0000-0000-000009640000}"/>
    <cellStyle name="Normal 5 2 3 4 6 3 2" xfId="15412" xr:uid="{00000000-0005-0000-0000-00000A640000}"/>
    <cellStyle name="Normal 5 2 3 4 6 3 3" xfId="24735" xr:uid="{00000000-0005-0000-0000-00000B640000}"/>
    <cellStyle name="Normal 5 2 3 4 6 4" xfId="12129" xr:uid="{00000000-0005-0000-0000-00000C640000}"/>
    <cellStyle name="Normal 5 2 3 4 6 5" xfId="21455" xr:uid="{00000000-0005-0000-0000-00000D640000}"/>
    <cellStyle name="Normal 5 2 3 4 7" xfId="2670" xr:uid="{00000000-0005-0000-0000-00000E640000}"/>
    <cellStyle name="Normal 5 2 3 4 7 2" xfId="4351" xr:uid="{00000000-0005-0000-0000-00000F640000}"/>
    <cellStyle name="Normal 5 2 3 4 7 2 2" xfId="9028" xr:uid="{00000000-0005-0000-0000-000010640000}"/>
    <cellStyle name="Normal 5 2 3 4 7 2 2 2" xfId="18352" xr:uid="{00000000-0005-0000-0000-000011640000}"/>
    <cellStyle name="Normal 5 2 3 4 7 2 2 3" xfId="27675" xr:uid="{00000000-0005-0000-0000-000012640000}"/>
    <cellStyle name="Normal 5 2 3 4 7 2 3" xfId="13685" xr:uid="{00000000-0005-0000-0000-000013640000}"/>
    <cellStyle name="Normal 5 2 3 4 7 2 4" xfId="23009" xr:uid="{00000000-0005-0000-0000-000014640000}"/>
    <cellStyle name="Normal 5 2 3 4 7 3" xfId="6089" xr:uid="{00000000-0005-0000-0000-000015640000}"/>
    <cellStyle name="Normal 5 2 3 4 7 3 2" xfId="15413" xr:uid="{00000000-0005-0000-0000-000016640000}"/>
    <cellStyle name="Normal 5 2 3 4 7 3 3" xfId="24736" xr:uid="{00000000-0005-0000-0000-000017640000}"/>
    <cellStyle name="Normal 5 2 3 4 7 4" xfId="12130" xr:uid="{00000000-0005-0000-0000-000018640000}"/>
    <cellStyle name="Normal 5 2 3 4 7 5" xfId="21456" xr:uid="{00000000-0005-0000-0000-000019640000}"/>
    <cellStyle name="Normal 5 2 3 4 8" xfId="4338" xr:uid="{00000000-0005-0000-0000-00001A640000}"/>
    <cellStyle name="Normal 5 2 3 4 8 2" xfId="9015" xr:uid="{00000000-0005-0000-0000-00001B640000}"/>
    <cellStyle name="Normal 5 2 3 4 8 2 2" xfId="18339" xr:uid="{00000000-0005-0000-0000-00001C640000}"/>
    <cellStyle name="Normal 5 2 3 4 8 2 3" xfId="27662" xr:uid="{00000000-0005-0000-0000-00001D640000}"/>
    <cellStyle name="Normal 5 2 3 4 8 3" xfId="13672" xr:uid="{00000000-0005-0000-0000-00001E640000}"/>
    <cellStyle name="Normal 5 2 3 4 8 4" xfId="22996" xr:uid="{00000000-0005-0000-0000-00001F640000}"/>
    <cellStyle name="Normal 5 2 3 4 9" xfId="6076" xr:uid="{00000000-0005-0000-0000-000020640000}"/>
    <cellStyle name="Normal 5 2 3 4 9 2" xfId="15400" xr:uid="{00000000-0005-0000-0000-000021640000}"/>
    <cellStyle name="Normal 5 2 3 4 9 3" xfId="24723" xr:uid="{00000000-0005-0000-0000-000022640000}"/>
    <cellStyle name="Normal 5 2 3 5" xfId="2671" xr:uid="{00000000-0005-0000-0000-000023640000}"/>
    <cellStyle name="Normal 5 2 3 5 2" xfId="2672" xr:uid="{00000000-0005-0000-0000-000024640000}"/>
    <cellStyle name="Normal 5 2 3 5 2 2" xfId="2673" xr:uid="{00000000-0005-0000-0000-000025640000}"/>
    <cellStyle name="Normal 5 2 3 5 2 2 2" xfId="4354" xr:uid="{00000000-0005-0000-0000-000026640000}"/>
    <cellStyle name="Normal 5 2 3 5 2 2 2 2" xfId="9031" xr:uid="{00000000-0005-0000-0000-000027640000}"/>
    <cellStyle name="Normal 5 2 3 5 2 2 2 2 2" xfId="18355" xr:uid="{00000000-0005-0000-0000-000028640000}"/>
    <cellStyle name="Normal 5 2 3 5 2 2 2 2 3" xfId="27678" xr:uid="{00000000-0005-0000-0000-000029640000}"/>
    <cellStyle name="Normal 5 2 3 5 2 2 2 3" xfId="13688" xr:uid="{00000000-0005-0000-0000-00002A640000}"/>
    <cellStyle name="Normal 5 2 3 5 2 2 2 4" xfId="23012" xr:uid="{00000000-0005-0000-0000-00002B640000}"/>
    <cellStyle name="Normal 5 2 3 5 2 2 3" xfId="6092" xr:uid="{00000000-0005-0000-0000-00002C640000}"/>
    <cellStyle name="Normal 5 2 3 5 2 2 3 2" xfId="15416" xr:uid="{00000000-0005-0000-0000-00002D640000}"/>
    <cellStyle name="Normal 5 2 3 5 2 2 3 3" xfId="24739" xr:uid="{00000000-0005-0000-0000-00002E640000}"/>
    <cellStyle name="Normal 5 2 3 5 2 2 4" xfId="12133" xr:uid="{00000000-0005-0000-0000-00002F640000}"/>
    <cellStyle name="Normal 5 2 3 5 2 2 5" xfId="21459" xr:uid="{00000000-0005-0000-0000-000030640000}"/>
    <cellStyle name="Normal 5 2 3 5 2 3" xfId="4353" xr:uid="{00000000-0005-0000-0000-000031640000}"/>
    <cellStyle name="Normal 5 2 3 5 2 3 2" xfId="9030" xr:uid="{00000000-0005-0000-0000-000032640000}"/>
    <cellStyle name="Normal 5 2 3 5 2 3 2 2" xfId="18354" xr:uid="{00000000-0005-0000-0000-000033640000}"/>
    <cellStyle name="Normal 5 2 3 5 2 3 2 3" xfId="27677" xr:uid="{00000000-0005-0000-0000-000034640000}"/>
    <cellStyle name="Normal 5 2 3 5 2 3 3" xfId="13687" xr:uid="{00000000-0005-0000-0000-000035640000}"/>
    <cellStyle name="Normal 5 2 3 5 2 3 4" xfId="23011" xr:uid="{00000000-0005-0000-0000-000036640000}"/>
    <cellStyle name="Normal 5 2 3 5 2 4" xfId="6091" xr:uid="{00000000-0005-0000-0000-000037640000}"/>
    <cellStyle name="Normal 5 2 3 5 2 4 2" xfId="15415" xr:uid="{00000000-0005-0000-0000-000038640000}"/>
    <cellStyle name="Normal 5 2 3 5 2 4 3" xfId="24738" xr:uid="{00000000-0005-0000-0000-000039640000}"/>
    <cellStyle name="Normal 5 2 3 5 2 5" xfId="12132" xr:uid="{00000000-0005-0000-0000-00003A640000}"/>
    <cellStyle name="Normal 5 2 3 5 2 6" xfId="21458" xr:uid="{00000000-0005-0000-0000-00003B640000}"/>
    <cellStyle name="Normal 5 2 3 5 3" xfId="2674" xr:uid="{00000000-0005-0000-0000-00003C640000}"/>
    <cellStyle name="Normal 5 2 3 5 3 2" xfId="4355" xr:uid="{00000000-0005-0000-0000-00003D640000}"/>
    <cellStyle name="Normal 5 2 3 5 3 2 2" xfId="9032" xr:uid="{00000000-0005-0000-0000-00003E640000}"/>
    <cellStyle name="Normal 5 2 3 5 3 2 2 2" xfId="18356" xr:uid="{00000000-0005-0000-0000-00003F640000}"/>
    <cellStyle name="Normal 5 2 3 5 3 2 2 3" xfId="27679" xr:uid="{00000000-0005-0000-0000-000040640000}"/>
    <cellStyle name="Normal 5 2 3 5 3 2 3" xfId="13689" xr:uid="{00000000-0005-0000-0000-000041640000}"/>
    <cellStyle name="Normal 5 2 3 5 3 2 4" xfId="23013" xr:uid="{00000000-0005-0000-0000-000042640000}"/>
    <cellStyle name="Normal 5 2 3 5 3 3" xfId="6093" xr:uid="{00000000-0005-0000-0000-000043640000}"/>
    <cellStyle name="Normal 5 2 3 5 3 3 2" xfId="15417" xr:uid="{00000000-0005-0000-0000-000044640000}"/>
    <cellStyle name="Normal 5 2 3 5 3 3 3" xfId="24740" xr:uid="{00000000-0005-0000-0000-000045640000}"/>
    <cellStyle name="Normal 5 2 3 5 3 4" xfId="12134" xr:uid="{00000000-0005-0000-0000-000046640000}"/>
    <cellStyle name="Normal 5 2 3 5 3 5" xfId="21460" xr:uid="{00000000-0005-0000-0000-000047640000}"/>
    <cellStyle name="Normal 5 2 3 5 4" xfId="4352" xr:uid="{00000000-0005-0000-0000-000048640000}"/>
    <cellStyle name="Normal 5 2 3 5 4 2" xfId="9029" xr:uid="{00000000-0005-0000-0000-000049640000}"/>
    <cellStyle name="Normal 5 2 3 5 4 2 2" xfId="18353" xr:uid="{00000000-0005-0000-0000-00004A640000}"/>
    <cellStyle name="Normal 5 2 3 5 4 2 3" xfId="27676" xr:uid="{00000000-0005-0000-0000-00004B640000}"/>
    <cellStyle name="Normal 5 2 3 5 4 3" xfId="13686" xr:uid="{00000000-0005-0000-0000-00004C640000}"/>
    <cellStyle name="Normal 5 2 3 5 4 4" xfId="23010" xr:uid="{00000000-0005-0000-0000-00004D640000}"/>
    <cellStyle name="Normal 5 2 3 5 5" xfId="6090" xr:uid="{00000000-0005-0000-0000-00004E640000}"/>
    <cellStyle name="Normal 5 2 3 5 5 2" xfId="15414" xr:uid="{00000000-0005-0000-0000-00004F640000}"/>
    <cellStyle name="Normal 5 2 3 5 5 3" xfId="24737" xr:uid="{00000000-0005-0000-0000-000050640000}"/>
    <cellStyle name="Normal 5 2 3 5 6" xfId="12131" xr:uid="{00000000-0005-0000-0000-000051640000}"/>
    <cellStyle name="Normal 5 2 3 5 7" xfId="21457" xr:uid="{00000000-0005-0000-0000-000052640000}"/>
    <cellStyle name="Normal 5 2 3 6" xfId="2675" xr:uid="{00000000-0005-0000-0000-000053640000}"/>
    <cellStyle name="Normal 5 2 3 6 2" xfId="2676" xr:uid="{00000000-0005-0000-0000-000054640000}"/>
    <cellStyle name="Normal 5 2 3 6 2 2" xfId="2677" xr:uid="{00000000-0005-0000-0000-000055640000}"/>
    <cellStyle name="Normal 5 2 3 6 2 2 2" xfId="4358" xr:uid="{00000000-0005-0000-0000-000056640000}"/>
    <cellStyle name="Normal 5 2 3 6 2 2 2 2" xfId="9035" xr:uid="{00000000-0005-0000-0000-000057640000}"/>
    <cellStyle name="Normal 5 2 3 6 2 2 2 2 2" xfId="18359" xr:uid="{00000000-0005-0000-0000-000058640000}"/>
    <cellStyle name="Normal 5 2 3 6 2 2 2 2 3" xfId="27682" xr:uid="{00000000-0005-0000-0000-000059640000}"/>
    <cellStyle name="Normal 5 2 3 6 2 2 2 3" xfId="13692" xr:uid="{00000000-0005-0000-0000-00005A640000}"/>
    <cellStyle name="Normal 5 2 3 6 2 2 2 4" xfId="23016" xr:uid="{00000000-0005-0000-0000-00005B640000}"/>
    <cellStyle name="Normal 5 2 3 6 2 2 3" xfId="6096" xr:uid="{00000000-0005-0000-0000-00005C640000}"/>
    <cellStyle name="Normal 5 2 3 6 2 2 3 2" xfId="15420" xr:uid="{00000000-0005-0000-0000-00005D640000}"/>
    <cellStyle name="Normal 5 2 3 6 2 2 3 3" xfId="24743" xr:uid="{00000000-0005-0000-0000-00005E640000}"/>
    <cellStyle name="Normal 5 2 3 6 2 2 4" xfId="12137" xr:uid="{00000000-0005-0000-0000-00005F640000}"/>
    <cellStyle name="Normal 5 2 3 6 2 2 5" xfId="21463" xr:uid="{00000000-0005-0000-0000-000060640000}"/>
    <cellStyle name="Normal 5 2 3 6 2 3" xfId="4357" xr:uid="{00000000-0005-0000-0000-000061640000}"/>
    <cellStyle name="Normal 5 2 3 6 2 3 2" xfId="9034" xr:uid="{00000000-0005-0000-0000-000062640000}"/>
    <cellStyle name="Normal 5 2 3 6 2 3 2 2" xfId="18358" xr:uid="{00000000-0005-0000-0000-000063640000}"/>
    <cellStyle name="Normal 5 2 3 6 2 3 2 3" xfId="27681" xr:uid="{00000000-0005-0000-0000-000064640000}"/>
    <cellStyle name="Normal 5 2 3 6 2 3 3" xfId="13691" xr:uid="{00000000-0005-0000-0000-000065640000}"/>
    <cellStyle name="Normal 5 2 3 6 2 3 4" xfId="23015" xr:uid="{00000000-0005-0000-0000-000066640000}"/>
    <cellStyle name="Normal 5 2 3 6 2 4" xfId="6095" xr:uid="{00000000-0005-0000-0000-000067640000}"/>
    <cellStyle name="Normal 5 2 3 6 2 4 2" xfId="15419" xr:uid="{00000000-0005-0000-0000-000068640000}"/>
    <cellStyle name="Normal 5 2 3 6 2 4 3" xfId="24742" xr:uid="{00000000-0005-0000-0000-000069640000}"/>
    <cellStyle name="Normal 5 2 3 6 2 5" xfId="12136" xr:uid="{00000000-0005-0000-0000-00006A640000}"/>
    <cellStyle name="Normal 5 2 3 6 2 6" xfId="21462" xr:uid="{00000000-0005-0000-0000-00006B640000}"/>
    <cellStyle name="Normal 5 2 3 6 3" xfId="2678" xr:uid="{00000000-0005-0000-0000-00006C640000}"/>
    <cellStyle name="Normal 5 2 3 6 3 2" xfId="4359" xr:uid="{00000000-0005-0000-0000-00006D640000}"/>
    <cellStyle name="Normal 5 2 3 6 3 2 2" xfId="9036" xr:uid="{00000000-0005-0000-0000-00006E640000}"/>
    <cellStyle name="Normal 5 2 3 6 3 2 2 2" xfId="18360" xr:uid="{00000000-0005-0000-0000-00006F640000}"/>
    <cellStyle name="Normal 5 2 3 6 3 2 2 3" xfId="27683" xr:uid="{00000000-0005-0000-0000-000070640000}"/>
    <cellStyle name="Normal 5 2 3 6 3 2 3" xfId="13693" xr:uid="{00000000-0005-0000-0000-000071640000}"/>
    <cellStyle name="Normal 5 2 3 6 3 2 4" xfId="23017" xr:uid="{00000000-0005-0000-0000-000072640000}"/>
    <cellStyle name="Normal 5 2 3 6 3 3" xfId="6097" xr:uid="{00000000-0005-0000-0000-000073640000}"/>
    <cellStyle name="Normal 5 2 3 6 3 3 2" xfId="15421" xr:uid="{00000000-0005-0000-0000-000074640000}"/>
    <cellStyle name="Normal 5 2 3 6 3 3 3" xfId="24744" xr:uid="{00000000-0005-0000-0000-000075640000}"/>
    <cellStyle name="Normal 5 2 3 6 3 4" xfId="12138" xr:uid="{00000000-0005-0000-0000-000076640000}"/>
    <cellStyle name="Normal 5 2 3 6 3 5" xfId="21464" xr:uid="{00000000-0005-0000-0000-000077640000}"/>
    <cellStyle name="Normal 5 2 3 6 4" xfId="4356" xr:uid="{00000000-0005-0000-0000-000078640000}"/>
    <cellStyle name="Normal 5 2 3 6 4 2" xfId="9033" xr:uid="{00000000-0005-0000-0000-000079640000}"/>
    <cellStyle name="Normal 5 2 3 6 4 2 2" xfId="18357" xr:uid="{00000000-0005-0000-0000-00007A640000}"/>
    <cellStyle name="Normal 5 2 3 6 4 2 3" xfId="27680" xr:uid="{00000000-0005-0000-0000-00007B640000}"/>
    <cellStyle name="Normal 5 2 3 6 4 3" xfId="13690" xr:uid="{00000000-0005-0000-0000-00007C640000}"/>
    <cellStyle name="Normal 5 2 3 6 4 4" xfId="23014" xr:uid="{00000000-0005-0000-0000-00007D640000}"/>
    <cellStyle name="Normal 5 2 3 6 5" xfId="6094" xr:uid="{00000000-0005-0000-0000-00007E640000}"/>
    <cellStyle name="Normal 5 2 3 6 5 2" xfId="15418" xr:uid="{00000000-0005-0000-0000-00007F640000}"/>
    <cellStyle name="Normal 5 2 3 6 5 3" xfId="24741" xr:uid="{00000000-0005-0000-0000-000080640000}"/>
    <cellStyle name="Normal 5 2 3 6 6" xfId="12135" xr:uid="{00000000-0005-0000-0000-000081640000}"/>
    <cellStyle name="Normal 5 2 3 6 7" xfId="21461" xr:uid="{00000000-0005-0000-0000-000082640000}"/>
    <cellStyle name="Normal 5 2 3 7" xfId="2679" xr:uid="{00000000-0005-0000-0000-000083640000}"/>
    <cellStyle name="Normal 5 2 3 7 2" xfId="2680" xr:uid="{00000000-0005-0000-0000-000084640000}"/>
    <cellStyle name="Normal 5 2 3 7 2 2" xfId="4361" xr:uid="{00000000-0005-0000-0000-000085640000}"/>
    <cellStyle name="Normal 5 2 3 7 2 2 2" xfId="9038" xr:uid="{00000000-0005-0000-0000-000086640000}"/>
    <cellStyle name="Normal 5 2 3 7 2 2 2 2" xfId="18362" xr:uid="{00000000-0005-0000-0000-000087640000}"/>
    <cellStyle name="Normal 5 2 3 7 2 2 2 3" xfId="27685" xr:uid="{00000000-0005-0000-0000-000088640000}"/>
    <cellStyle name="Normal 5 2 3 7 2 2 3" xfId="13695" xr:uid="{00000000-0005-0000-0000-000089640000}"/>
    <cellStyle name="Normal 5 2 3 7 2 2 4" xfId="23019" xr:uid="{00000000-0005-0000-0000-00008A640000}"/>
    <cellStyle name="Normal 5 2 3 7 2 3" xfId="6099" xr:uid="{00000000-0005-0000-0000-00008B640000}"/>
    <cellStyle name="Normal 5 2 3 7 2 3 2" xfId="15423" xr:uid="{00000000-0005-0000-0000-00008C640000}"/>
    <cellStyle name="Normal 5 2 3 7 2 3 3" xfId="24746" xr:uid="{00000000-0005-0000-0000-00008D640000}"/>
    <cellStyle name="Normal 5 2 3 7 2 4" xfId="12140" xr:uid="{00000000-0005-0000-0000-00008E640000}"/>
    <cellStyle name="Normal 5 2 3 7 2 5" xfId="21466" xr:uid="{00000000-0005-0000-0000-00008F640000}"/>
    <cellStyle name="Normal 5 2 3 7 3" xfId="4360" xr:uid="{00000000-0005-0000-0000-000090640000}"/>
    <cellStyle name="Normal 5 2 3 7 3 2" xfId="9037" xr:uid="{00000000-0005-0000-0000-000091640000}"/>
    <cellStyle name="Normal 5 2 3 7 3 2 2" xfId="18361" xr:uid="{00000000-0005-0000-0000-000092640000}"/>
    <cellStyle name="Normal 5 2 3 7 3 2 3" xfId="27684" xr:uid="{00000000-0005-0000-0000-000093640000}"/>
    <cellStyle name="Normal 5 2 3 7 3 3" xfId="13694" xr:uid="{00000000-0005-0000-0000-000094640000}"/>
    <cellStyle name="Normal 5 2 3 7 3 4" xfId="23018" xr:uid="{00000000-0005-0000-0000-000095640000}"/>
    <cellStyle name="Normal 5 2 3 7 4" xfId="6098" xr:uid="{00000000-0005-0000-0000-000096640000}"/>
    <cellStyle name="Normal 5 2 3 7 4 2" xfId="15422" xr:uid="{00000000-0005-0000-0000-000097640000}"/>
    <cellStyle name="Normal 5 2 3 7 4 3" xfId="24745" xr:uid="{00000000-0005-0000-0000-000098640000}"/>
    <cellStyle name="Normal 5 2 3 7 5" xfId="12139" xr:uid="{00000000-0005-0000-0000-000099640000}"/>
    <cellStyle name="Normal 5 2 3 7 6" xfId="21465" xr:uid="{00000000-0005-0000-0000-00009A640000}"/>
    <cellStyle name="Normal 5 2 3 8" xfId="2681" xr:uid="{00000000-0005-0000-0000-00009B640000}"/>
    <cellStyle name="Normal 5 2 3 8 2" xfId="4362" xr:uid="{00000000-0005-0000-0000-00009C640000}"/>
    <cellStyle name="Normal 5 2 3 8 2 2" xfId="9039" xr:uid="{00000000-0005-0000-0000-00009D640000}"/>
    <cellStyle name="Normal 5 2 3 8 2 2 2" xfId="18363" xr:uid="{00000000-0005-0000-0000-00009E640000}"/>
    <cellStyle name="Normal 5 2 3 8 2 2 3" xfId="27686" xr:uid="{00000000-0005-0000-0000-00009F640000}"/>
    <cellStyle name="Normal 5 2 3 8 2 3" xfId="13696" xr:uid="{00000000-0005-0000-0000-0000A0640000}"/>
    <cellStyle name="Normal 5 2 3 8 2 4" xfId="23020" xr:uid="{00000000-0005-0000-0000-0000A1640000}"/>
    <cellStyle name="Normal 5 2 3 8 3" xfId="6100" xr:uid="{00000000-0005-0000-0000-0000A2640000}"/>
    <cellStyle name="Normal 5 2 3 8 3 2" xfId="15424" xr:uid="{00000000-0005-0000-0000-0000A3640000}"/>
    <cellStyle name="Normal 5 2 3 8 3 3" xfId="24747" xr:uid="{00000000-0005-0000-0000-0000A4640000}"/>
    <cellStyle name="Normal 5 2 3 8 4" xfId="12141" xr:uid="{00000000-0005-0000-0000-0000A5640000}"/>
    <cellStyle name="Normal 5 2 3 8 5" xfId="21467" xr:uid="{00000000-0005-0000-0000-0000A6640000}"/>
    <cellStyle name="Normal 5 2 3 9" xfId="2682" xr:uid="{00000000-0005-0000-0000-0000A7640000}"/>
    <cellStyle name="Normal 5 2 3 9 2" xfId="4363" xr:uid="{00000000-0005-0000-0000-0000A8640000}"/>
    <cellStyle name="Normal 5 2 3 9 2 2" xfId="9040" xr:uid="{00000000-0005-0000-0000-0000A9640000}"/>
    <cellStyle name="Normal 5 2 3 9 2 2 2" xfId="18364" xr:uid="{00000000-0005-0000-0000-0000AA640000}"/>
    <cellStyle name="Normal 5 2 3 9 2 2 3" xfId="27687" xr:uid="{00000000-0005-0000-0000-0000AB640000}"/>
    <cellStyle name="Normal 5 2 3 9 2 3" xfId="13697" xr:uid="{00000000-0005-0000-0000-0000AC640000}"/>
    <cellStyle name="Normal 5 2 3 9 2 4" xfId="23021" xr:uid="{00000000-0005-0000-0000-0000AD640000}"/>
    <cellStyle name="Normal 5 2 3 9 3" xfId="6101" xr:uid="{00000000-0005-0000-0000-0000AE640000}"/>
    <cellStyle name="Normal 5 2 3 9 3 2" xfId="15425" xr:uid="{00000000-0005-0000-0000-0000AF640000}"/>
    <cellStyle name="Normal 5 2 3 9 3 3" xfId="24748" xr:uid="{00000000-0005-0000-0000-0000B0640000}"/>
    <cellStyle name="Normal 5 2 3 9 4" xfId="12142" xr:uid="{00000000-0005-0000-0000-0000B1640000}"/>
    <cellStyle name="Normal 5 2 3 9 5" xfId="21468" xr:uid="{00000000-0005-0000-0000-0000B2640000}"/>
    <cellStyle name="Normal 5 2 4" xfId="739" xr:uid="{00000000-0005-0000-0000-0000B3640000}"/>
    <cellStyle name="Normal 5 2 4 10" xfId="19664" xr:uid="{00000000-0005-0000-0000-0000B4640000}"/>
    <cellStyle name="Normal 5 2 4 11" xfId="28859" xr:uid="{00000000-0005-0000-0000-0000B5640000}"/>
    <cellStyle name="Normal 5 2 4 2" xfId="2684" xr:uid="{00000000-0005-0000-0000-0000B6640000}"/>
    <cellStyle name="Normal 5 2 4 2 10" xfId="21470" xr:uid="{00000000-0005-0000-0000-0000B7640000}"/>
    <cellStyle name="Normal 5 2 4 2 2" xfId="2685" xr:uid="{00000000-0005-0000-0000-0000B8640000}"/>
    <cellStyle name="Normal 5 2 4 2 2 2" xfId="2686" xr:uid="{00000000-0005-0000-0000-0000B9640000}"/>
    <cellStyle name="Normal 5 2 4 2 2 2 2" xfId="2687" xr:uid="{00000000-0005-0000-0000-0000BA640000}"/>
    <cellStyle name="Normal 5 2 4 2 2 2 2 2" xfId="4368" xr:uid="{00000000-0005-0000-0000-0000BB640000}"/>
    <cellStyle name="Normal 5 2 4 2 2 2 2 2 2" xfId="9045" xr:uid="{00000000-0005-0000-0000-0000BC640000}"/>
    <cellStyle name="Normal 5 2 4 2 2 2 2 2 2 2" xfId="18369" xr:uid="{00000000-0005-0000-0000-0000BD640000}"/>
    <cellStyle name="Normal 5 2 4 2 2 2 2 2 2 3" xfId="27692" xr:uid="{00000000-0005-0000-0000-0000BE640000}"/>
    <cellStyle name="Normal 5 2 4 2 2 2 2 2 3" xfId="13702" xr:uid="{00000000-0005-0000-0000-0000BF640000}"/>
    <cellStyle name="Normal 5 2 4 2 2 2 2 2 4" xfId="23026" xr:uid="{00000000-0005-0000-0000-0000C0640000}"/>
    <cellStyle name="Normal 5 2 4 2 2 2 2 3" xfId="6106" xr:uid="{00000000-0005-0000-0000-0000C1640000}"/>
    <cellStyle name="Normal 5 2 4 2 2 2 2 3 2" xfId="15430" xr:uid="{00000000-0005-0000-0000-0000C2640000}"/>
    <cellStyle name="Normal 5 2 4 2 2 2 2 3 3" xfId="24753" xr:uid="{00000000-0005-0000-0000-0000C3640000}"/>
    <cellStyle name="Normal 5 2 4 2 2 2 2 4" xfId="12147" xr:uid="{00000000-0005-0000-0000-0000C4640000}"/>
    <cellStyle name="Normal 5 2 4 2 2 2 2 5" xfId="21473" xr:uid="{00000000-0005-0000-0000-0000C5640000}"/>
    <cellStyle name="Normal 5 2 4 2 2 2 3" xfId="4367" xr:uid="{00000000-0005-0000-0000-0000C6640000}"/>
    <cellStyle name="Normal 5 2 4 2 2 2 3 2" xfId="9044" xr:uid="{00000000-0005-0000-0000-0000C7640000}"/>
    <cellStyle name="Normal 5 2 4 2 2 2 3 2 2" xfId="18368" xr:uid="{00000000-0005-0000-0000-0000C8640000}"/>
    <cellStyle name="Normal 5 2 4 2 2 2 3 2 3" xfId="27691" xr:uid="{00000000-0005-0000-0000-0000C9640000}"/>
    <cellStyle name="Normal 5 2 4 2 2 2 3 3" xfId="13701" xr:uid="{00000000-0005-0000-0000-0000CA640000}"/>
    <cellStyle name="Normal 5 2 4 2 2 2 3 4" xfId="23025" xr:uid="{00000000-0005-0000-0000-0000CB640000}"/>
    <cellStyle name="Normal 5 2 4 2 2 2 4" xfId="6105" xr:uid="{00000000-0005-0000-0000-0000CC640000}"/>
    <cellStyle name="Normal 5 2 4 2 2 2 4 2" xfId="15429" xr:uid="{00000000-0005-0000-0000-0000CD640000}"/>
    <cellStyle name="Normal 5 2 4 2 2 2 4 3" xfId="24752" xr:uid="{00000000-0005-0000-0000-0000CE640000}"/>
    <cellStyle name="Normal 5 2 4 2 2 2 5" xfId="12146" xr:uid="{00000000-0005-0000-0000-0000CF640000}"/>
    <cellStyle name="Normal 5 2 4 2 2 2 6" xfId="21472" xr:uid="{00000000-0005-0000-0000-0000D0640000}"/>
    <cellStyle name="Normal 5 2 4 2 2 3" xfId="2688" xr:uid="{00000000-0005-0000-0000-0000D1640000}"/>
    <cellStyle name="Normal 5 2 4 2 2 3 2" xfId="4369" xr:uid="{00000000-0005-0000-0000-0000D2640000}"/>
    <cellStyle name="Normal 5 2 4 2 2 3 2 2" xfId="9046" xr:uid="{00000000-0005-0000-0000-0000D3640000}"/>
    <cellStyle name="Normal 5 2 4 2 2 3 2 2 2" xfId="18370" xr:uid="{00000000-0005-0000-0000-0000D4640000}"/>
    <cellStyle name="Normal 5 2 4 2 2 3 2 2 3" xfId="27693" xr:uid="{00000000-0005-0000-0000-0000D5640000}"/>
    <cellStyle name="Normal 5 2 4 2 2 3 2 3" xfId="13703" xr:uid="{00000000-0005-0000-0000-0000D6640000}"/>
    <cellStyle name="Normal 5 2 4 2 2 3 2 4" xfId="23027" xr:uid="{00000000-0005-0000-0000-0000D7640000}"/>
    <cellStyle name="Normal 5 2 4 2 2 3 3" xfId="6107" xr:uid="{00000000-0005-0000-0000-0000D8640000}"/>
    <cellStyle name="Normal 5 2 4 2 2 3 3 2" xfId="15431" xr:uid="{00000000-0005-0000-0000-0000D9640000}"/>
    <cellStyle name="Normal 5 2 4 2 2 3 3 3" xfId="24754" xr:uid="{00000000-0005-0000-0000-0000DA640000}"/>
    <cellStyle name="Normal 5 2 4 2 2 3 4" xfId="12148" xr:uid="{00000000-0005-0000-0000-0000DB640000}"/>
    <cellStyle name="Normal 5 2 4 2 2 3 5" xfId="21474" xr:uid="{00000000-0005-0000-0000-0000DC640000}"/>
    <cellStyle name="Normal 5 2 4 2 2 4" xfId="4366" xr:uid="{00000000-0005-0000-0000-0000DD640000}"/>
    <cellStyle name="Normal 5 2 4 2 2 4 2" xfId="9043" xr:uid="{00000000-0005-0000-0000-0000DE640000}"/>
    <cellStyle name="Normal 5 2 4 2 2 4 2 2" xfId="18367" xr:uid="{00000000-0005-0000-0000-0000DF640000}"/>
    <cellStyle name="Normal 5 2 4 2 2 4 2 3" xfId="27690" xr:uid="{00000000-0005-0000-0000-0000E0640000}"/>
    <cellStyle name="Normal 5 2 4 2 2 4 3" xfId="13700" xr:uid="{00000000-0005-0000-0000-0000E1640000}"/>
    <cellStyle name="Normal 5 2 4 2 2 4 4" xfId="23024" xr:uid="{00000000-0005-0000-0000-0000E2640000}"/>
    <cellStyle name="Normal 5 2 4 2 2 5" xfId="6104" xr:uid="{00000000-0005-0000-0000-0000E3640000}"/>
    <cellStyle name="Normal 5 2 4 2 2 5 2" xfId="15428" xr:uid="{00000000-0005-0000-0000-0000E4640000}"/>
    <cellStyle name="Normal 5 2 4 2 2 5 3" xfId="24751" xr:uid="{00000000-0005-0000-0000-0000E5640000}"/>
    <cellStyle name="Normal 5 2 4 2 2 6" xfId="12145" xr:uid="{00000000-0005-0000-0000-0000E6640000}"/>
    <cellStyle name="Normal 5 2 4 2 2 7" xfId="21471" xr:uid="{00000000-0005-0000-0000-0000E7640000}"/>
    <cellStyle name="Normal 5 2 4 2 3" xfId="2689" xr:uid="{00000000-0005-0000-0000-0000E8640000}"/>
    <cellStyle name="Normal 5 2 4 2 3 2" xfId="2690" xr:uid="{00000000-0005-0000-0000-0000E9640000}"/>
    <cellStyle name="Normal 5 2 4 2 3 2 2" xfId="4371" xr:uid="{00000000-0005-0000-0000-0000EA640000}"/>
    <cellStyle name="Normal 5 2 4 2 3 2 2 2" xfId="9048" xr:uid="{00000000-0005-0000-0000-0000EB640000}"/>
    <cellStyle name="Normal 5 2 4 2 3 2 2 2 2" xfId="18372" xr:uid="{00000000-0005-0000-0000-0000EC640000}"/>
    <cellStyle name="Normal 5 2 4 2 3 2 2 2 3" xfId="27695" xr:uid="{00000000-0005-0000-0000-0000ED640000}"/>
    <cellStyle name="Normal 5 2 4 2 3 2 2 3" xfId="13705" xr:uid="{00000000-0005-0000-0000-0000EE640000}"/>
    <cellStyle name="Normal 5 2 4 2 3 2 2 4" xfId="23029" xr:uid="{00000000-0005-0000-0000-0000EF640000}"/>
    <cellStyle name="Normal 5 2 4 2 3 2 3" xfId="6109" xr:uid="{00000000-0005-0000-0000-0000F0640000}"/>
    <cellStyle name="Normal 5 2 4 2 3 2 3 2" xfId="15433" xr:uid="{00000000-0005-0000-0000-0000F1640000}"/>
    <cellStyle name="Normal 5 2 4 2 3 2 3 3" xfId="24756" xr:uid="{00000000-0005-0000-0000-0000F2640000}"/>
    <cellStyle name="Normal 5 2 4 2 3 2 4" xfId="12150" xr:uid="{00000000-0005-0000-0000-0000F3640000}"/>
    <cellStyle name="Normal 5 2 4 2 3 2 5" xfId="21476" xr:uid="{00000000-0005-0000-0000-0000F4640000}"/>
    <cellStyle name="Normal 5 2 4 2 3 3" xfId="4370" xr:uid="{00000000-0005-0000-0000-0000F5640000}"/>
    <cellStyle name="Normal 5 2 4 2 3 3 2" xfId="9047" xr:uid="{00000000-0005-0000-0000-0000F6640000}"/>
    <cellStyle name="Normal 5 2 4 2 3 3 2 2" xfId="18371" xr:uid="{00000000-0005-0000-0000-0000F7640000}"/>
    <cellStyle name="Normal 5 2 4 2 3 3 2 3" xfId="27694" xr:uid="{00000000-0005-0000-0000-0000F8640000}"/>
    <cellStyle name="Normal 5 2 4 2 3 3 3" xfId="13704" xr:uid="{00000000-0005-0000-0000-0000F9640000}"/>
    <cellStyle name="Normal 5 2 4 2 3 3 4" xfId="23028" xr:uid="{00000000-0005-0000-0000-0000FA640000}"/>
    <cellStyle name="Normal 5 2 4 2 3 4" xfId="6108" xr:uid="{00000000-0005-0000-0000-0000FB640000}"/>
    <cellStyle name="Normal 5 2 4 2 3 4 2" xfId="15432" xr:uid="{00000000-0005-0000-0000-0000FC640000}"/>
    <cellStyle name="Normal 5 2 4 2 3 4 3" xfId="24755" xr:uid="{00000000-0005-0000-0000-0000FD640000}"/>
    <cellStyle name="Normal 5 2 4 2 3 5" xfId="12149" xr:uid="{00000000-0005-0000-0000-0000FE640000}"/>
    <cellStyle name="Normal 5 2 4 2 3 6" xfId="21475" xr:uid="{00000000-0005-0000-0000-0000FF640000}"/>
    <cellStyle name="Normal 5 2 4 2 4" xfId="2691" xr:uid="{00000000-0005-0000-0000-000000650000}"/>
    <cellStyle name="Normal 5 2 4 2 4 2" xfId="4372" xr:uid="{00000000-0005-0000-0000-000001650000}"/>
    <cellStyle name="Normal 5 2 4 2 4 2 2" xfId="9049" xr:uid="{00000000-0005-0000-0000-000002650000}"/>
    <cellStyle name="Normal 5 2 4 2 4 2 2 2" xfId="18373" xr:uid="{00000000-0005-0000-0000-000003650000}"/>
    <cellStyle name="Normal 5 2 4 2 4 2 2 3" xfId="27696" xr:uid="{00000000-0005-0000-0000-000004650000}"/>
    <cellStyle name="Normal 5 2 4 2 4 2 3" xfId="13706" xr:uid="{00000000-0005-0000-0000-000005650000}"/>
    <cellStyle name="Normal 5 2 4 2 4 2 4" xfId="23030" xr:uid="{00000000-0005-0000-0000-000006650000}"/>
    <cellStyle name="Normal 5 2 4 2 4 3" xfId="6110" xr:uid="{00000000-0005-0000-0000-000007650000}"/>
    <cellStyle name="Normal 5 2 4 2 4 3 2" xfId="15434" xr:uid="{00000000-0005-0000-0000-000008650000}"/>
    <cellStyle name="Normal 5 2 4 2 4 3 3" xfId="24757" xr:uid="{00000000-0005-0000-0000-000009650000}"/>
    <cellStyle name="Normal 5 2 4 2 4 4" xfId="12151" xr:uid="{00000000-0005-0000-0000-00000A650000}"/>
    <cellStyle name="Normal 5 2 4 2 4 5" xfId="21477" xr:uid="{00000000-0005-0000-0000-00000B650000}"/>
    <cellStyle name="Normal 5 2 4 2 5" xfId="2692" xr:uid="{00000000-0005-0000-0000-00000C650000}"/>
    <cellStyle name="Normal 5 2 4 2 5 2" xfId="4373" xr:uid="{00000000-0005-0000-0000-00000D650000}"/>
    <cellStyle name="Normal 5 2 4 2 5 2 2" xfId="9050" xr:uid="{00000000-0005-0000-0000-00000E650000}"/>
    <cellStyle name="Normal 5 2 4 2 5 2 2 2" xfId="18374" xr:uid="{00000000-0005-0000-0000-00000F650000}"/>
    <cellStyle name="Normal 5 2 4 2 5 2 2 3" xfId="27697" xr:uid="{00000000-0005-0000-0000-000010650000}"/>
    <cellStyle name="Normal 5 2 4 2 5 2 3" xfId="13707" xr:uid="{00000000-0005-0000-0000-000011650000}"/>
    <cellStyle name="Normal 5 2 4 2 5 2 4" xfId="23031" xr:uid="{00000000-0005-0000-0000-000012650000}"/>
    <cellStyle name="Normal 5 2 4 2 5 3" xfId="6111" xr:uid="{00000000-0005-0000-0000-000013650000}"/>
    <cellStyle name="Normal 5 2 4 2 5 3 2" xfId="15435" xr:uid="{00000000-0005-0000-0000-000014650000}"/>
    <cellStyle name="Normal 5 2 4 2 5 3 3" xfId="24758" xr:uid="{00000000-0005-0000-0000-000015650000}"/>
    <cellStyle name="Normal 5 2 4 2 5 4" xfId="12152" xr:uid="{00000000-0005-0000-0000-000016650000}"/>
    <cellStyle name="Normal 5 2 4 2 5 5" xfId="21478" xr:uid="{00000000-0005-0000-0000-000017650000}"/>
    <cellStyle name="Normal 5 2 4 2 6" xfId="2693" xr:uid="{00000000-0005-0000-0000-000018650000}"/>
    <cellStyle name="Normal 5 2 4 2 6 2" xfId="4374" xr:uid="{00000000-0005-0000-0000-000019650000}"/>
    <cellStyle name="Normal 5 2 4 2 6 2 2" xfId="9051" xr:uid="{00000000-0005-0000-0000-00001A650000}"/>
    <cellStyle name="Normal 5 2 4 2 6 2 2 2" xfId="18375" xr:uid="{00000000-0005-0000-0000-00001B650000}"/>
    <cellStyle name="Normal 5 2 4 2 6 2 2 3" xfId="27698" xr:uid="{00000000-0005-0000-0000-00001C650000}"/>
    <cellStyle name="Normal 5 2 4 2 6 2 3" xfId="13708" xr:uid="{00000000-0005-0000-0000-00001D650000}"/>
    <cellStyle name="Normal 5 2 4 2 6 2 4" xfId="23032" xr:uid="{00000000-0005-0000-0000-00001E650000}"/>
    <cellStyle name="Normal 5 2 4 2 6 3" xfId="6112" xr:uid="{00000000-0005-0000-0000-00001F650000}"/>
    <cellStyle name="Normal 5 2 4 2 6 3 2" xfId="15436" xr:uid="{00000000-0005-0000-0000-000020650000}"/>
    <cellStyle name="Normal 5 2 4 2 6 3 3" xfId="24759" xr:uid="{00000000-0005-0000-0000-000021650000}"/>
    <cellStyle name="Normal 5 2 4 2 6 4" xfId="12153" xr:uid="{00000000-0005-0000-0000-000022650000}"/>
    <cellStyle name="Normal 5 2 4 2 6 5" xfId="21479" xr:uid="{00000000-0005-0000-0000-000023650000}"/>
    <cellStyle name="Normal 5 2 4 2 7" xfId="4365" xr:uid="{00000000-0005-0000-0000-000024650000}"/>
    <cellStyle name="Normal 5 2 4 2 7 2" xfId="9042" xr:uid="{00000000-0005-0000-0000-000025650000}"/>
    <cellStyle name="Normal 5 2 4 2 7 2 2" xfId="18366" xr:uid="{00000000-0005-0000-0000-000026650000}"/>
    <cellStyle name="Normal 5 2 4 2 7 2 3" xfId="27689" xr:uid="{00000000-0005-0000-0000-000027650000}"/>
    <cellStyle name="Normal 5 2 4 2 7 3" xfId="13699" xr:uid="{00000000-0005-0000-0000-000028650000}"/>
    <cellStyle name="Normal 5 2 4 2 7 4" xfId="23023" xr:uid="{00000000-0005-0000-0000-000029650000}"/>
    <cellStyle name="Normal 5 2 4 2 8" xfId="6103" xr:uid="{00000000-0005-0000-0000-00002A650000}"/>
    <cellStyle name="Normal 5 2 4 2 8 2" xfId="15427" xr:uid="{00000000-0005-0000-0000-00002B650000}"/>
    <cellStyle name="Normal 5 2 4 2 8 3" xfId="24750" xr:uid="{00000000-0005-0000-0000-00002C650000}"/>
    <cellStyle name="Normal 5 2 4 2 9" xfId="12144" xr:uid="{00000000-0005-0000-0000-00002D650000}"/>
    <cellStyle name="Normal 5 2 4 3" xfId="2694" xr:uid="{00000000-0005-0000-0000-00002E650000}"/>
    <cellStyle name="Normal 5 2 4 4" xfId="2695" xr:uid="{00000000-0005-0000-0000-00002F650000}"/>
    <cellStyle name="Normal 5 2 4 4 2" xfId="2696" xr:uid="{00000000-0005-0000-0000-000030650000}"/>
    <cellStyle name="Normal 5 2 4 4 2 2" xfId="4376" xr:uid="{00000000-0005-0000-0000-000031650000}"/>
    <cellStyle name="Normal 5 2 4 4 2 2 2" xfId="9053" xr:uid="{00000000-0005-0000-0000-000032650000}"/>
    <cellStyle name="Normal 5 2 4 4 2 2 2 2" xfId="18377" xr:uid="{00000000-0005-0000-0000-000033650000}"/>
    <cellStyle name="Normal 5 2 4 4 2 2 2 3" xfId="27700" xr:uid="{00000000-0005-0000-0000-000034650000}"/>
    <cellStyle name="Normal 5 2 4 4 2 2 3" xfId="13710" xr:uid="{00000000-0005-0000-0000-000035650000}"/>
    <cellStyle name="Normal 5 2 4 4 2 2 4" xfId="23034" xr:uid="{00000000-0005-0000-0000-000036650000}"/>
    <cellStyle name="Normal 5 2 4 4 2 3" xfId="6115" xr:uid="{00000000-0005-0000-0000-000037650000}"/>
    <cellStyle name="Normal 5 2 4 4 2 3 2" xfId="15439" xr:uid="{00000000-0005-0000-0000-000038650000}"/>
    <cellStyle name="Normal 5 2 4 4 2 3 3" xfId="24762" xr:uid="{00000000-0005-0000-0000-000039650000}"/>
    <cellStyle name="Normal 5 2 4 4 2 4" xfId="12155" xr:uid="{00000000-0005-0000-0000-00003A650000}"/>
    <cellStyle name="Normal 5 2 4 4 2 5" xfId="21481" xr:uid="{00000000-0005-0000-0000-00003B650000}"/>
    <cellStyle name="Normal 5 2 4 4 3" xfId="4375" xr:uid="{00000000-0005-0000-0000-00003C650000}"/>
    <cellStyle name="Normal 5 2 4 4 3 2" xfId="9052" xr:uid="{00000000-0005-0000-0000-00003D650000}"/>
    <cellStyle name="Normal 5 2 4 4 3 2 2" xfId="18376" xr:uid="{00000000-0005-0000-0000-00003E650000}"/>
    <cellStyle name="Normal 5 2 4 4 3 2 3" xfId="27699" xr:uid="{00000000-0005-0000-0000-00003F650000}"/>
    <cellStyle name="Normal 5 2 4 4 3 3" xfId="13709" xr:uid="{00000000-0005-0000-0000-000040650000}"/>
    <cellStyle name="Normal 5 2 4 4 3 4" xfId="23033" xr:uid="{00000000-0005-0000-0000-000041650000}"/>
    <cellStyle name="Normal 5 2 4 4 4" xfId="6114" xr:uid="{00000000-0005-0000-0000-000042650000}"/>
    <cellStyle name="Normal 5 2 4 4 4 2" xfId="15438" xr:uid="{00000000-0005-0000-0000-000043650000}"/>
    <cellStyle name="Normal 5 2 4 4 4 3" xfId="24761" xr:uid="{00000000-0005-0000-0000-000044650000}"/>
    <cellStyle name="Normal 5 2 4 4 5" xfId="12154" xr:uid="{00000000-0005-0000-0000-000045650000}"/>
    <cellStyle name="Normal 5 2 4 4 6" xfId="21480" xr:uid="{00000000-0005-0000-0000-000046650000}"/>
    <cellStyle name="Normal 5 2 4 5" xfId="2697" xr:uid="{00000000-0005-0000-0000-000047650000}"/>
    <cellStyle name="Normal 5 2 4 5 2" xfId="4377" xr:uid="{00000000-0005-0000-0000-000048650000}"/>
    <cellStyle name="Normal 5 2 4 5 2 2" xfId="9054" xr:uid="{00000000-0005-0000-0000-000049650000}"/>
    <cellStyle name="Normal 5 2 4 5 2 2 2" xfId="18378" xr:uid="{00000000-0005-0000-0000-00004A650000}"/>
    <cellStyle name="Normal 5 2 4 5 2 2 3" xfId="27701" xr:uid="{00000000-0005-0000-0000-00004B650000}"/>
    <cellStyle name="Normal 5 2 4 5 2 3" xfId="13711" xr:uid="{00000000-0005-0000-0000-00004C650000}"/>
    <cellStyle name="Normal 5 2 4 5 2 4" xfId="23035" xr:uid="{00000000-0005-0000-0000-00004D650000}"/>
    <cellStyle name="Normal 5 2 4 5 3" xfId="6116" xr:uid="{00000000-0005-0000-0000-00004E650000}"/>
    <cellStyle name="Normal 5 2 4 5 3 2" xfId="15440" xr:uid="{00000000-0005-0000-0000-00004F650000}"/>
    <cellStyle name="Normal 5 2 4 5 3 3" xfId="24763" xr:uid="{00000000-0005-0000-0000-000050650000}"/>
    <cellStyle name="Normal 5 2 4 5 4" xfId="12156" xr:uid="{00000000-0005-0000-0000-000051650000}"/>
    <cellStyle name="Normal 5 2 4 5 5" xfId="21482" xr:uid="{00000000-0005-0000-0000-000052650000}"/>
    <cellStyle name="Normal 5 2 4 6" xfId="2683" xr:uid="{00000000-0005-0000-0000-000053650000}"/>
    <cellStyle name="Normal 5 2 4 6 2" xfId="7551" xr:uid="{00000000-0005-0000-0000-000054650000}"/>
    <cellStyle name="Normal 5 2 4 6 2 2" xfId="16875" xr:uid="{00000000-0005-0000-0000-000055650000}"/>
    <cellStyle name="Normal 5 2 4 6 2 3" xfId="26198" xr:uid="{00000000-0005-0000-0000-000056650000}"/>
    <cellStyle name="Normal 5 2 4 6 3" xfId="12143" xr:uid="{00000000-0005-0000-0000-000057650000}"/>
    <cellStyle name="Normal 5 2 4 6 4" xfId="21469" xr:uid="{00000000-0005-0000-0000-000058650000}"/>
    <cellStyle name="Normal 5 2 4 7" xfId="4364" xr:uid="{00000000-0005-0000-0000-000059650000}"/>
    <cellStyle name="Normal 5 2 4 7 2" xfId="9041" xr:uid="{00000000-0005-0000-0000-00005A650000}"/>
    <cellStyle name="Normal 5 2 4 7 2 2" xfId="18365" xr:uid="{00000000-0005-0000-0000-00005B650000}"/>
    <cellStyle name="Normal 5 2 4 7 2 3" xfId="27688" xr:uid="{00000000-0005-0000-0000-00005C650000}"/>
    <cellStyle name="Normal 5 2 4 7 3" xfId="13698" xr:uid="{00000000-0005-0000-0000-00005D650000}"/>
    <cellStyle name="Normal 5 2 4 7 4" xfId="23022" xr:uid="{00000000-0005-0000-0000-00005E650000}"/>
    <cellStyle name="Normal 5 2 4 8" xfId="6102" xr:uid="{00000000-0005-0000-0000-00005F650000}"/>
    <cellStyle name="Normal 5 2 4 8 2" xfId="15426" xr:uid="{00000000-0005-0000-0000-000060650000}"/>
    <cellStyle name="Normal 5 2 4 8 3" xfId="24749" xr:uid="{00000000-0005-0000-0000-000061650000}"/>
    <cellStyle name="Normal 5 2 4 9" xfId="10340" xr:uid="{00000000-0005-0000-0000-000062650000}"/>
    <cellStyle name="Normal 5 2 5" xfId="2698" xr:uid="{00000000-0005-0000-0000-000063650000}"/>
    <cellStyle name="Normal 5 2 5 2" xfId="2699" xr:uid="{00000000-0005-0000-0000-000064650000}"/>
    <cellStyle name="Normal 5 2 5 2 2" xfId="2700" xr:uid="{00000000-0005-0000-0000-000065650000}"/>
    <cellStyle name="Normal 5 2 5 2 2 2" xfId="4380" xr:uid="{00000000-0005-0000-0000-000066650000}"/>
    <cellStyle name="Normal 5 2 5 2 2 2 2" xfId="9057" xr:uid="{00000000-0005-0000-0000-000067650000}"/>
    <cellStyle name="Normal 5 2 5 2 2 2 2 2" xfId="18381" xr:uid="{00000000-0005-0000-0000-000068650000}"/>
    <cellStyle name="Normal 5 2 5 2 2 2 2 3" xfId="27704" xr:uid="{00000000-0005-0000-0000-000069650000}"/>
    <cellStyle name="Normal 5 2 5 2 2 2 3" xfId="13714" xr:uid="{00000000-0005-0000-0000-00006A650000}"/>
    <cellStyle name="Normal 5 2 5 2 2 2 4" xfId="23038" xr:uid="{00000000-0005-0000-0000-00006B650000}"/>
    <cellStyle name="Normal 5 2 5 2 2 3" xfId="6119" xr:uid="{00000000-0005-0000-0000-00006C650000}"/>
    <cellStyle name="Normal 5 2 5 2 2 3 2" xfId="15443" xr:uid="{00000000-0005-0000-0000-00006D650000}"/>
    <cellStyle name="Normal 5 2 5 2 2 3 3" xfId="24766" xr:uid="{00000000-0005-0000-0000-00006E650000}"/>
    <cellStyle name="Normal 5 2 5 2 2 4" xfId="12159" xr:uid="{00000000-0005-0000-0000-00006F650000}"/>
    <cellStyle name="Normal 5 2 5 2 2 5" xfId="21485" xr:uid="{00000000-0005-0000-0000-000070650000}"/>
    <cellStyle name="Normal 5 2 5 2 3" xfId="4379" xr:uid="{00000000-0005-0000-0000-000071650000}"/>
    <cellStyle name="Normal 5 2 5 2 3 2" xfId="9056" xr:uid="{00000000-0005-0000-0000-000072650000}"/>
    <cellStyle name="Normal 5 2 5 2 3 2 2" xfId="18380" xr:uid="{00000000-0005-0000-0000-000073650000}"/>
    <cellStyle name="Normal 5 2 5 2 3 2 3" xfId="27703" xr:uid="{00000000-0005-0000-0000-000074650000}"/>
    <cellStyle name="Normal 5 2 5 2 3 3" xfId="13713" xr:uid="{00000000-0005-0000-0000-000075650000}"/>
    <cellStyle name="Normal 5 2 5 2 3 4" xfId="23037" xr:uid="{00000000-0005-0000-0000-000076650000}"/>
    <cellStyle name="Normal 5 2 5 2 4" xfId="6118" xr:uid="{00000000-0005-0000-0000-000077650000}"/>
    <cellStyle name="Normal 5 2 5 2 4 2" xfId="15442" xr:uid="{00000000-0005-0000-0000-000078650000}"/>
    <cellStyle name="Normal 5 2 5 2 4 3" xfId="24765" xr:uid="{00000000-0005-0000-0000-000079650000}"/>
    <cellStyle name="Normal 5 2 5 2 5" xfId="12158" xr:uid="{00000000-0005-0000-0000-00007A650000}"/>
    <cellStyle name="Normal 5 2 5 2 6" xfId="21484" xr:uid="{00000000-0005-0000-0000-00007B650000}"/>
    <cellStyle name="Normal 5 2 5 3" xfId="2701" xr:uid="{00000000-0005-0000-0000-00007C650000}"/>
    <cellStyle name="Normal 5 2 5 3 2" xfId="4381" xr:uid="{00000000-0005-0000-0000-00007D650000}"/>
    <cellStyle name="Normal 5 2 5 3 2 2" xfId="9058" xr:uid="{00000000-0005-0000-0000-00007E650000}"/>
    <cellStyle name="Normal 5 2 5 3 2 2 2" xfId="18382" xr:uid="{00000000-0005-0000-0000-00007F650000}"/>
    <cellStyle name="Normal 5 2 5 3 2 2 3" xfId="27705" xr:uid="{00000000-0005-0000-0000-000080650000}"/>
    <cellStyle name="Normal 5 2 5 3 2 3" xfId="13715" xr:uid="{00000000-0005-0000-0000-000081650000}"/>
    <cellStyle name="Normal 5 2 5 3 2 4" xfId="23039" xr:uid="{00000000-0005-0000-0000-000082650000}"/>
    <cellStyle name="Normal 5 2 5 3 3" xfId="6120" xr:uid="{00000000-0005-0000-0000-000083650000}"/>
    <cellStyle name="Normal 5 2 5 3 3 2" xfId="15444" xr:uid="{00000000-0005-0000-0000-000084650000}"/>
    <cellStyle name="Normal 5 2 5 3 3 3" xfId="24767" xr:uid="{00000000-0005-0000-0000-000085650000}"/>
    <cellStyle name="Normal 5 2 5 3 4" xfId="12160" xr:uid="{00000000-0005-0000-0000-000086650000}"/>
    <cellStyle name="Normal 5 2 5 3 5" xfId="21486" xr:uid="{00000000-0005-0000-0000-000087650000}"/>
    <cellStyle name="Normal 5 2 5 4" xfId="4378" xr:uid="{00000000-0005-0000-0000-000088650000}"/>
    <cellStyle name="Normal 5 2 5 4 2" xfId="9055" xr:uid="{00000000-0005-0000-0000-000089650000}"/>
    <cellStyle name="Normal 5 2 5 4 2 2" xfId="18379" xr:uid="{00000000-0005-0000-0000-00008A650000}"/>
    <cellStyle name="Normal 5 2 5 4 2 3" xfId="27702" xr:uid="{00000000-0005-0000-0000-00008B650000}"/>
    <cellStyle name="Normal 5 2 5 4 3" xfId="13712" xr:uid="{00000000-0005-0000-0000-00008C650000}"/>
    <cellStyle name="Normal 5 2 5 4 4" xfId="23036" xr:uid="{00000000-0005-0000-0000-00008D650000}"/>
    <cellStyle name="Normal 5 2 5 5" xfId="6117" xr:uid="{00000000-0005-0000-0000-00008E650000}"/>
    <cellStyle name="Normal 5 2 5 5 2" xfId="15441" xr:uid="{00000000-0005-0000-0000-00008F650000}"/>
    <cellStyle name="Normal 5 2 5 5 3" xfId="24764" xr:uid="{00000000-0005-0000-0000-000090650000}"/>
    <cellStyle name="Normal 5 2 5 6" xfId="12157" xr:uid="{00000000-0005-0000-0000-000091650000}"/>
    <cellStyle name="Normal 5 2 5 7" xfId="21483" xr:uid="{00000000-0005-0000-0000-000092650000}"/>
    <cellStyle name="Normal 5 2 5 8" xfId="28784" xr:uid="{00000000-0005-0000-0000-000093650000}"/>
    <cellStyle name="Normal 5 2 6" xfId="2702" xr:uid="{00000000-0005-0000-0000-000094650000}"/>
    <cellStyle name="Normal 5 2 6 2" xfId="2703" xr:uid="{00000000-0005-0000-0000-000095650000}"/>
    <cellStyle name="Normal 5 2 6 2 2" xfId="2704" xr:uid="{00000000-0005-0000-0000-000096650000}"/>
    <cellStyle name="Normal 5 2 6 2 2 2" xfId="4384" xr:uid="{00000000-0005-0000-0000-000097650000}"/>
    <cellStyle name="Normal 5 2 6 2 2 2 2" xfId="9061" xr:uid="{00000000-0005-0000-0000-000098650000}"/>
    <cellStyle name="Normal 5 2 6 2 2 2 2 2" xfId="18385" xr:uid="{00000000-0005-0000-0000-000099650000}"/>
    <cellStyle name="Normal 5 2 6 2 2 2 2 3" xfId="27708" xr:uid="{00000000-0005-0000-0000-00009A650000}"/>
    <cellStyle name="Normal 5 2 6 2 2 2 3" xfId="13718" xr:uid="{00000000-0005-0000-0000-00009B650000}"/>
    <cellStyle name="Normal 5 2 6 2 2 2 4" xfId="23042" xr:uid="{00000000-0005-0000-0000-00009C650000}"/>
    <cellStyle name="Normal 5 2 6 2 2 3" xfId="6123" xr:uid="{00000000-0005-0000-0000-00009D650000}"/>
    <cellStyle name="Normal 5 2 6 2 2 3 2" xfId="15447" xr:uid="{00000000-0005-0000-0000-00009E650000}"/>
    <cellStyle name="Normal 5 2 6 2 2 3 3" xfId="24770" xr:uid="{00000000-0005-0000-0000-00009F650000}"/>
    <cellStyle name="Normal 5 2 6 2 2 4" xfId="12163" xr:uid="{00000000-0005-0000-0000-0000A0650000}"/>
    <cellStyle name="Normal 5 2 6 2 2 5" xfId="21489" xr:uid="{00000000-0005-0000-0000-0000A1650000}"/>
    <cellStyle name="Normal 5 2 6 2 3" xfId="4383" xr:uid="{00000000-0005-0000-0000-0000A2650000}"/>
    <cellStyle name="Normal 5 2 6 2 3 2" xfId="9060" xr:uid="{00000000-0005-0000-0000-0000A3650000}"/>
    <cellStyle name="Normal 5 2 6 2 3 2 2" xfId="18384" xr:uid="{00000000-0005-0000-0000-0000A4650000}"/>
    <cellStyle name="Normal 5 2 6 2 3 2 3" xfId="27707" xr:uid="{00000000-0005-0000-0000-0000A5650000}"/>
    <cellStyle name="Normal 5 2 6 2 3 3" xfId="13717" xr:uid="{00000000-0005-0000-0000-0000A6650000}"/>
    <cellStyle name="Normal 5 2 6 2 3 4" xfId="23041" xr:uid="{00000000-0005-0000-0000-0000A7650000}"/>
    <cellStyle name="Normal 5 2 6 2 4" xfId="6122" xr:uid="{00000000-0005-0000-0000-0000A8650000}"/>
    <cellStyle name="Normal 5 2 6 2 4 2" xfId="15446" xr:uid="{00000000-0005-0000-0000-0000A9650000}"/>
    <cellStyle name="Normal 5 2 6 2 4 3" xfId="24769" xr:uid="{00000000-0005-0000-0000-0000AA650000}"/>
    <cellStyle name="Normal 5 2 6 2 5" xfId="12162" xr:uid="{00000000-0005-0000-0000-0000AB650000}"/>
    <cellStyle name="Normal 5 2 6 2 6" xfId="21488" xr:uid="{00000000-0005-0000-0000-0000AC650000}"/>
    <cellStyle name="Normal 5 2 6 3" xfId="2705" xr:uid="{00000000-0005-0000-0000-0000AD650000}"/>
    <cellStyle name="Normal 5 2 6 3 2" xfId="4385" xr:uid="{00000000-0005-0000-0000-0000AE650000}"/>
    <cellStyle name="Normal 5 2 6 3 2 2" xfId="9062" xr:uid="{00000000-0005-0000-0000-0000AF650000}"/>
    <cellStyle name="Normal 5 2 6 3 2 2 2" xfId="18386" xr:uid="{00000000-0005-0000-0000-0000B0650000}"/>
    <cellStyle name="Normal 5 2 6 3 2 2 3" xfId="27709" xr:uid="{00000000-0005-0000-0000-0000B1650000}"/>
    <cellStyle name="Normal 5 2 6 3 2 3" xfId="13719" xr:uid="{00000000-0005-0000-0000-0000B2650000}"/>
    <cellStyle name="Normal 5 2 6 3 2 4" xfId="23043" xr:uid="{00000000-0005-0000-0000-0000B3650000}"/>
    <cellStyle name="Normal 5 2 6 3 3" xfId="6124" xr:uid="{00000000-0005-0000-0000-0000B4650000}"/>
    <cellStyle name="Normal 5 2 6 3 3 2" xfId="15448" xr:uid="{00000000-0005-0000-0000-0000B5650000}"/>
    <cellStyle name="Normal 5 2 6 3 3 3" xfId="24771" xr:uid="{00000000-0005-0000-0000-0000B6650000}"/>
    <cellStyle name="Normal 5 2 6 3 4" xfId="12164" xr:uid="{00000000-0005-0000-0000-0000B7650000}"/>
    <cellStyle name="Normal 5 2 6 3 5" xfId="21490" xr:uid="{00000000-0005-0000-0000-0000B8650000}"/>
    <cellStyle name="Normal 5 2 6 4" xfId="4382" xr:uid="{00000000-0005-0000-0000-0000B9650000}"/>
    <cellStyle name="Normal 5 2 6 4 2" xfId="9059" xr:uid="{00000000-0005-0000-0000-0000BA650000}"/>
    <cellStyle name="Normal 5 2 6 4 2 2" xfId="18383" xr:uid="{00000000-0005-0000-0000-0000BB650000}"/>
    <cellStyle name="Normal 5 2 6 4 2 3" xfId="27706" xr:uid="{00000000-0005-0000-0000-0000BC650000}"/>
    <cellStyle name="Normal 5 2 6 4 3" xfId="13716" xr:uid="{00000000-0005-0000-0000-0000BD650000}"/>
    <cellStyle name="Normal 5 2 6 4 4" xfId="23040" xr:uid="{00000000-0005-0000-0000-0000BE650000}"/>
    <cellStyle name="Normal 5 2 6 5" xfId="6121" xr:uid="{00000000-0005-0000-0000-0000BF650000}"/>
    <cellStyle name="Normal 5 2 6 5 2" xfId="15445" xr:uid="{00000000-0005-0000-0000-0000C0650000}"/>
    <cellStyle name="Normal 5 2 6 5 3" xfId="24768" xr:uid="{00000000-0005-0000-0000-0000C1650000}"/>
    <cellStyle name="Normal 5 2 6 6" xfId="12161" xr:uid="{00000000-0005-0000-0000-0000C2650000}"/>
    <cellStyle name="Normal 5 2 6 7" xfId="21487" xr:uid="{00000000-0005-0000-0000-0000C3650000}"/>
    <cellStyle name="Normal 5 2 7" xfId="2706" xr:uid="{00000000-0005-0000-0000-0000C4650000}"/>
    <cellStyle name="Normal 5 2 7 2" xfId="2707" xr:uid="{00000000-0005-0000-0000-0000C5650000}"/>
    <cellStyle name="Normal 5 2 7 2 2" xfId="4387" xr:uid="{00000000-0005-0000-0000-0000C6650000}"/>
    <cellStyle name="Normal 5 2 7 2 2 2" xfId="9064" xr:uid="{00000000-0005-0000-0000-0000C7650000}"/>
    <cellStyle name="Normal 5 2 7 2 2 2 2" xfId="18388" xr:uid="{00000000-0005-0000-0000-0000C8650000}"/>
    <cellStyle name="Normal 5 2 7 2 2 2 3" xfId="27711" xr:uid="{00000000-0005-0000-0000-0000C9650000}"/>
    <cellStyle name="Normal 5 2 7 2 2 3" xfId="13721" xr:uid="{00000000-0005-0000-0000-0000CA650000}"/>
    <cellStyle name="Normal 5 2 7 2 2 4" xfId="23045" xr:uid="{00000000-0005-0000-0000-0000CB650000}"/>
    <cellStyle name="Normal 5 2 7 2 3" xfId="6126" xr:uid="{00000000-0005-0000-0000-0000CC650000}"/>
    <cellStyle name="Normal 5 2 7 2 3 2" xfId="15450" xr:uid="{00000000-0005-0000-0000-0000CD650000}"/>
    <cellStyle name="Normal 5 2 7 2 3 3" xfId="24773" xr:uid="{00000000-0005-0000-0000-0000CE650000}"/>
    <cellStyle name="Normal 5 2 7 2 4" xfId="12166" xr:uid="{00000000-0005-0000-0000-0000CF650000}"/>
    <cellStyle name="Normal 5 2 7 2 5" xfId="21492" xr:uid="{00000000-0005-0000-0000-0000D0650000}"/>
    <cellStyle name="Normal 5 2 7 3" xfId="4386" xr:uid="{00000000-0005-0000-0000-0000D1650000}"/>
    <cellStyle name="Normal 5 2 7 3 2" xfId="9063" xr:uid="{00000000-0005-0000-0000-0000D2650000}"/>
    <cellStyle name="Normal 5 2 7 3 2 2" xfId="18387" xr:uid="{00000000-0005-0000-0000-0000D3650000}"/>
    <cellStyle name="Normal 5 2 7 3 2 3" xfId="27710" xr:uid="{00000000-0005-0000-0000-0000D4650000}"/>
    <cellStyle name="Normal 5 2 7 3 3" xfId="13720" xr:uid="{00000000-0005-0000-0000-0000D5650000}"/>
    <cellStyle name="Normal 5 2 7 3 4" xfId="23044" xr:uid="{00000000-0005-0000-0000-0000D6650000}"/>
    <cellStyle name="Normal 5 2 7 4" xfId="6125" xr:uid="{00000000-0005-0000-0000-0000D7650000}"/>
    <cellStyle name="Normal 5 2 7 4 2" xfId="15449" xr:uid="{00000000-0005-0000-0000-0000D8650000}"/>
    <cellStyle name="Normal 5 2 7 4 3" xfId="24772" xr:uid="{00000000-0005-0000-0000-0000D9650000}"/>
    <cellStyle name="Normal 5 2 7 5" xfId="12165" xr:uid="{00000000-0005-0000-0000-0000DA650000}"/>
    <cellStyle name="Normal 5 2 7 6" xfId="21491" xr:uid="{00000000-0005-0000-0000-0000DB650000}"/>
    <cellStyle name="Normal 5 2 8" xfId="2708" xr:uid="{00000000-0005-0000-0000-0000DC650000}"/>
    <cellStyle name="Normal 5 2 8 2" xfId="4388" xr:uid="{00000000-0005-0000-0000-0000DD650000}"/>
    <cellStyle name="Normal 5 2 8 2 2" xfId="9065" xr:uid="{00000000-0005-0000-0000-0000DE650000}"/>
    <cellStyle name="Normal 5 2 8 2 2 2" xfId="18389" xr:uid="{00000000-0005-0000-0000-0000DF650000}"/>
    <cellStyle name="Normal 5 2 8 2 2 3" xfId="27712" xr:uid="{00000000-0005-0000-0000-0000E0650000}"/>
    <cellStyle name="Normal 5 2 8 2 3" xfId="13722" xr:uid="{00000000-0005-0000-0000-0000E1650000}"/>
    <cellStyle name="Normal 5 2 8 2 4" xfId="23046" xr:uid="{00000000-0005-0000-0000-0000E2650000}"/>
    <cellStyle name="Normal 5 2 8 3" xfId="6127" xr:uid="{00000000-0005-0000-0000-0000E3650000}"/>
    <cellStyle name="Normal 5 2 8 3 2" xfId="15451" xr:uid="{00000000-0005-0000-0000-0000E4650000}"/>
    <cellStyle name="Normal 5 2 8 3 3" xfId="24774" xr:uid="{00000000-0005-0000-0000-0000E5650000}"/>
    <cellStyle name="Normal 5 2 8 4" xfId="12167" xr:uid="{00000000-0005-0000-0000-0000E6650000}"/>
    <cellStyle name="Normal 5 2 8 5" xfId="21493" xr:uid="{00000000-0005-0000-0000-0000E7650000}"/>
    <cellStyle name="Normal 5 2 9" xfId="2709" xr:uid="{00000000-0005-0000-0000-0000E8650000}"/>
    <cellStyle name="Normal 5 2 9 2" xfId="4389" xr:uid="{00000000-0005-0000-0000-0000E9650000}"/>
    <cellStyle name="Normal 5 2 9 2 2" xfId="9066" xr:uid="{00000000-0005-0000-0000-0000EA650000}"/>
    <cellStyle name="Normal 5 2 9 2 2 2" xfId="18390" xr:uid="{00000000-0005-0000-0000-0000EB650000}"/>
    <cellStyle name="Normal 5 2 9 2 2 3" xfId="27713" xr:uid="{00000000-0005-0000-0000-0000EC650000}"/>
    <cellStyle name="Normal 5 2 9 2 3" xfId="13723" xr:uid="{00000000-0005-0000-0000-0000ED650000}"/>
    <cellStyle name="Normal 5 2 9 2 4" xfId="23047" xr:uid="{00000000-0005-0000-0000-0000EE650000}"/>
    <cellStyle name="Normal 5 2 9 3" xfId="6128" xr:uid="{00000000-0005-0000-0000-0000EF650000}"/>
    <cellStyle name="Normal 5 2 9 3 2" xfId="15452" xr:uid="{00000000-0005-0000-0000-0000F0650000}"/>
    <cellStyle name="Normal 5 2 9 3 3" xfId="24775" xr:uid="{00000000-0005-0000-0000-0000F1650000}"/>
    <cellStyle name="Normal 5 2 9 4" xfId="12168" xr:uid="{00000000-0005-0000-0000-0000F2650000}"/>
    <cellStyle name="Normal 5 2 9 5" xfId="21494" xr:uid="{00000000-0005-0000-0000-0000F3650000}"/>
    <cellStyle name="Normal 5 2_DHO-SF" xfId="28576" xr:uid="{00000000-0005-0000-0000-0000F4650000}"/>
    <cellStyle name="Normal 5 3" xfId="316" xr:uid="{00000000-0005-0000-0000-0000F5650000}"/>
    <cellStyle name="Normal 5 3 10" xfId="4390" xr:uid="{00000000-0005-0000-0000-0000F6650000}"/>
    <cellStyle name="Normal 5 3 10 2" xfId="9067" xr:uid="{00000000-0005-0000-0000-0000F7650000}"/>
    <cellStyle name="Normal 5 3 10 2 2" xfId="18391" xr:uid="{00000000-0005-0000-0000-0000F8650000}"/>
    <cellStyle name="Normal 5 3 10 2 3" xfId="27714" xr:uid="{00000000-0005-0000-0000-0000F9650000}"/>
    <cellStyle name="Normal 5 3 10 3" xfId="13724" xr:uid="{00000000-0005-0000-0000-0000FA650000}"/>
    <cellStyle name="Normal 5 3 10 4" xfId="23048" xr:uid="{00000000-0005-0000-0000-0000FB650000}"/>
    <cellStyle name="Normal 5 3 11" xfId="6129" xr:uid="{00000000-0005-0000-0000-0000FC650000}"/>
    <cellStyle name="Normal 5 3 11 2" xfId="15453" xr:uid="{00000000-0005-0000-0000-0000FD650000}"/>
    <cellStyle name="Normal 5 3 11 3" xfId="24776" xr:uid="{00000000-0005-0000-0000-0000FE650000}"/>
    <cellStyle name="Normal 5 3 12" xfId="9427" xr:uid="{00000000-0005-0000-0000-0000FF650000}"/>
    <cellStyle name="Normal 5 3 12 2" xfId="18751" xr:uid="{00000000-0005-0000-0000-000000660000}"/>
    <cellStyle name="Normal 5 3 12 3" xfId="28074" xr:uid="{00000000-0005-0000-0000-000001660000}"/>
    <cellStyle name="Normal 5 3 13" xfId="9921" xr:uid="{00000000-0005-0000-0000-000002660000}"/>
    <cellStyle name="Normal 5 3 14" xfId="19245" xr:uid="{00000000-0005-0000-0000-000003660000}"/>
    <cellStyle name="Normal 5 3 15" xfId="28765" xr:uid="{00000000-0005-0000-0000-000004660000}"/>
    <cellStyle name="Normal 5 3 16" xfId="28965" xr:uid="{00000000-0005-0000-0000-000005660000}"/>
    <cellStyle name="Normal 5 3 2" xfId="556" xr:uid="{00000000-0005-0000-0000-000006660000}"/>
    <cellStyle name="Normal 5 3 2 10" xfId="10161" xr:uid="{00000000-0005-0000-0000-000007660000}"/>
    <cellStyle name="Normal 5 3 2 11" xfId="19485" xr:uid="{00000000-0005-0000-0000-000008660000}"/>
    <cellStyle name="Normal 5 3 2 12" xfId="28903" xr:uid="{00000000-0005-0000-0000-000009660000}"/>
    <cellStyle name="Normal 5 3 2 2" xfId="1044" xr:uid="{00000000-0005-0000-0000-00000A660000}"/>
    <cellStyle name="Normal 5 3 2 2 10" xfId="10645" xr:uid="{00000000-0005-0000-0000-00000B660000}"/>
    <cellStyle name="Normal 5 3 2 2 11" xfId="19969" xr:uid="{00000000-0005-0000-0000-00000C660000}"/>
    <cellStyle name="Normal 5 3 2 2 2" xfId="2713" xr:uid="{00000000-0005-0000-0000-00000D660000}"/>
    <cellStyle name="Normal 5 3 2 2 2 2" xfId="2714" xr:uid="{00000000-0005-0000-0000-00000E660000}"/>
    <cellStyle name="Normal 5 3 2 2 2 2 2" xfId="2715" xr:uid="{00000000-0005-0000-0000-00000F660000}"/>
    <cellStyle name="Normal 5 3 2 2 2 2 2 2" xfId="4395" xr:uid="{00000000-0005-0000-0000-000010660000}"/>
    <cellStyle name="Normal 5 3 2 2 2 2 2 2 2" xfId="9072" xr:uid="{00000000-0005-0000-0000-000011660000}"/>
    <cellStyle name="Normal 5 3 2 2 2 2 2 2 2 2" xfId="18396" xr:uid="{00000000-0005-0000-0000-000012660000}"/>
    <cellStyle name="Normal 5 3 2 2 2 2 2 2 2 3" xfId="27719" xr:uid="{00000000-0005-0000-0000-000013660000}"/>
    <cellStyle name="Normal 5 3 2 2 2 2 2 2 3" xfId="13729" xr:uid="{00000000-0005-0000-0000-000014660000}"/>
    <cellStyle name="Normal 5 3 2 2 2 2 2 2 4" xfId="23053" xr:uid="{00000000-0005-0000-0000-000015660000}"/>
    <cellStyle name="Normal 5 3 2 2 2 2 2 3" xfId="6134" xr:uid="{00000000-0005-0000-0000-000016660000}"/>
    <cellStyle name="Normal 5 3 2 2 2 2 2 3 2" xfId="15458" xr:uid="{00000000-0005-0000-0000-000017660000}"/>
    <cellStyle name="Normal 5 3 2 2 2 2 2 3 3" xfId="24781" xr:uid="{00000000-0005-0000-0000-000018660000}"/>
    <cellStyle name="Normal 5 3 2 2 2 2 2 4" xfId="12174" xr:uid="{00000000-0005-0000-0000-000019660000}"/>
    <cellStyle name="Normal 5 3 2 2 2 2 2 5" xfId="21500" xr:uid="{00000000-0005-0000-0000-00001A660000}"/>
    <cellStyle name="Normal 5 3 2 2 2 2 3" xfId="4394" xr:uid="{00000000-0005-0000-0000-00001B660000}"/>
    <cellStyle name="Normal 5 3 2 2 2 2 3 2" xfId="9071" xr:uid="{00000000-0005-0000-0000-00001C660000}"/>
    <cellStyle name="Normal 5 3 2 2 2 2 3 2 2" xfId="18395" xr:uid="{00000000-0005-0000-0000-00001D660000}"/>
    <cellStyle name="Normal 5 3 2 2 2 2 3 2 3" xfId="27718" xr:uid="{00000000-0005-0000-0000-00001E660000}"/>
    <cellStyle name="Normal 5 3 2 2 2 2 3 3" xfId="13728" xr:uid="{00000000-0005-0000-0000-00001F660000}"/>
    <cellStyle name="Normal 5 3 2 2 2 2 3 4" xfId="23052" xr:uid="{00000000-0005-0000-0000-000020660000}"/>
    <cellStyle name="Normal 5 3 2 2 2 2 4" xfId="6133" xr:uid="{00000000-0005-0000-0000-000021660000}"/>
    <cellStyle name="Normal 5 3 2 2 2 2 4 2" xfId="15457" xr:uid="{00000000-0005-0000-0000-000022660000}"/>
    <cellStyle name="Normal 5 3 2 2 2 2 4 3" xfId="24780" xr:uid="{00000000-0005-0000-0000-000023660000}"/>
    <cellStyle name="Normal 5 3 2 2 2 2 5" xfId="12173" xr:uid="{00000000-0005-0000-0000-000024660000}"/>
    <cellStyle name="Normal 5 3 2 2 2 2 6" xfId="21499" xr:uid="{00000000-0005-0000-0000-000025660000}"/>
    <cellStyle name="Normal 5 3 2 2 2 3" xfId="2716" xr:uid="{00000000-0005-0000-0000-000026660000}"/>
    <cellStyle name="Normal 5 3 2 2 2 3 2" xfId="4396" xr:uid="{00000000-0005-0000-0000-000027660000}"/>
    <cellStyle name="Normal 5 3 2 2 2 3 2 2" xfId="9073" xr:uid="{00000000-0005-0000-0000-000028660000}"/>
    <cellStyle name="Normal 5 3 2 2 2 3 2 2 2" xfId="18397" xr:uid="{00000000-0005-0000-0000-000029660000}"/>
    <cellStyle name="Normal 5 3 2 2 2 3 2 2 3" xfId="27720" xr:uid="{00000000-0005-0000-0000-00002A660000}"/>
    <cellStyle name="Normal 5 3 2 2 2 3 2 3" xfId="13730" xr:uid="{00000000-0005-0000-0000-00002B660000}"/>
    <cellStyle name="Normal 5 3 2 2 2 3 2 4" xfId="23054" xr:uid="{00000000-0005-0000-0000-00002C660000}"/>
    <cellStyle name="Normal 5 3 2 2 2 3 3" xfId="6135" xr:uid="{00000000-0005-0000-0000-00002D660000}"/>
    <cellStyle name="Normal 5 3 2 2 2 3 3 2" xfId="15459" xr:uid="{00000000-0005-0000-0000-00002E660000}"/>
    <cellStyle name="Normal 5 3 2 2 2 3 3 3" xfId="24782" xr:uid="{00000000-0005-0000-0000-00002F660000}"/>
    <cellStyle name="Normal 5 3 2 2 2 3 4" xfId="12175" xr:uid="{00000000-0005-0000-0000-000030660000}"/>
    <cellStyle name="Normal 5 3 2 2 2 3 5" xfId="21501" xr:uid="{00000000-0005-0000-0000-000031660000}"/>
    <cellStyle name="Normal 5 3 2 2 2 4" xfId="4393" xr:uid="{00000000-0005-0000-0000-000032660000}"/>
    <cellStyle name="Normal 5 3 2 2 2 4 2" xfId="9070" xr:uid="{00000000-0005-0000-0000-000033660000}"/>
    <cellStyle name="Normal 5 3 2 2 2 4 2 2" xfId="18394" xr:uid="{00000000-0005-0000-0000-000034660000}"/>
    <cellStyle name="Normal 5 3 2 2 2 4 2 3" xfId="27717" xr:uid="{00000000-0005-0000-0000-000035660000}"/>
    <cellStyle name="Normal 5 3 2 2 2 4 3" xfId="13727" xr:uid="{00000000-0005-0000-0000-000036660000}"/>
    <cellStyle name="Normal 5 3 2 2 2 4 4" xfId="23051" xr:uid="{00000000-0005-0000-0000-000037660000}"/>
    <cellStyle name="Normal 5 3 2 2 2 5" xfId="6132" xr:uid="{00000000-0005-0000-0000-000038660000}"/>
    <cellStyle name="Normal 5 3 2 2 2 5 2" xfId="15456" xr:uid="{00000000-0005-0000-0000-000039660000}"/>
    <cellStyle name="Normal 5 3 2 2 2 5 3" xfId="24779" xr:uid="{00000000-0005-0000-0000-00003A660000}"/>
    <cellStyle name="Normal 5 3 2 2 2 6" xfId="12172" xr:uid="{00000000-0005-0000-0000-00003B660000}"/>
    <cellStyle name="Normal 5 3 2 2 2 7" xfId="21498" xr:uid="{00000000-0005-0000-0000-00003C660000}"/>
    <cellStyle name="Normal 5 3 2 2 3" xfId="2717" xr:uid="{00000000-0005-0000-0000-00003D660000}"/>
    <cellStyle name="Normal 5 3 2 2 3 2" xfId="2718" xr:uid="{00000000-0005-0000-0000-00003E660000}"/>
    <cellStyle name="Normal 5 3 2 2 3 2 2" xfId="4398" xr:uid="{00000000-0005-0000-0000-00003F660000}"/>
    <cellStyle name="Normal 5 3 2 2 3 2 2 2" xfId="9075" xr:uid="{00000000-0005-0000-0000-000040660000}"/>
    <cellStyle name="Normal 5 3 2 2 3 2 2 2 2" xfId="18399" xr:uid="{00000000-0005-0000-0000-000041660000}"/>
    <cellStyle name="Normal 5 3 2 2 3 2 2 2 3" xfId="27722" xr:uid="{00000000-0005-0000-0000-000042660000}"/>
    <cellStyle name="Normal 5 3 2 2 3 2 2 3" xfId="13732" xr:uid="{00000000-0005-0000-0000-000043660000}"/>
    <cellStyle name="Normal 5 3 2 2 3 2 2 4" xfId="23056" xr:uid="{00000000-0005-0000-0000-000044660000}"/>
    <cellStyle name="Normal 5 3 2 2 3 2 3" xfId="6137" xr:uid="{00000000-0005-0000-0000-000045660000}"/>
    <cellStyle name="Normal 5 3 2 2 3 2 3 2" xfId="15461" xr:uid="{00000000-0005-0000-0000-000046660000}"/>
    <cellStyle name="Normal 5 3 2 2 3 2 3 3" xfId="24784" xr:uid="{00000000-0005-0000-0000-000047660000}"/>
    <cellStyle name="Normal 5 3 2 2 3 2 4" xfId="12177" xr:uid="{00000000-0005-0000-0000-000048660000}"/>
    <cellStyle name="Normal 5 3 2 2 3 2 5" xfId="21503" xr:uid="{00000000-0005-0000-0000-000049660000}"/>
    <cellStyle name="Normal 5 3 2 2 3 3" xfId="4397" xr:uid="{00000000-0005-0000-0000-00004A660000}"/>
    <cellStyle name="Normal 5 3 2 2 3 3 2" xfId="9074" xr:uid="{00000000-0005-0000-0000-00004B660000}"/>
    <cellStyle name="Normal 5 3 2 2 3 3 2 2" xfId="18398" xr:uid="{00000000-0005-0000-0000-00004C660000}"/>
    <cellStyle name="Normal 5 3 2 2 3 3 2 3" xfId="27721" xr:uid="{00000000-0005-0000-0000-00004D660000}"/>
    <cellStyle name="Normal 5 3 2 2 3 3 3" xfId="13731" xr:uid="{00000000-0005-0000-0000-00004E660000}"/>
    <cellStyle name="Normal 5 3 2 2 3 3 4" xfId="23055" xr:uid="{00000000-0005-0000-0000-00004F660000}"/>
    <cellStyle name="Normal 5 3 2 2 3 4" xfId="6136" xr:uid="{00000000-0005-0000-0000-000050660000}"/>
    <cellStyle name="Normal 5 3 2 2 3 4 2" xfId="15460" xr:uid="{00000000-0005-0000-0000-000051660000}"/>
    <cellStyle name="Normal 5 3 2 2 3 4 3" xfId="24783" xr:uid="{00000000-0005-0000-0000-000052660000}"/>
    <cellStyle name="Normal 5 3 2 2 3 5" xfId="12176" xr:uid="{00000000-0005-0000-0000-000053660000}"/>
    <cellStyle name="Normal 5 3 2 2 3 6" xfId="21502" xr:uid="{00000000-0005-0000-0000-000054660000}"/>
    <cellStyle name="Normal 5 3 2 2 4" xfId="2719" xr:uid="{00000000-0005-0000-0000-000055660000}"/>
    <cellStyle name="Normal 5 3 2 2 4 2" xfId="4399" xr:uid="{00000000-0005-0000-0000-000056660000}"/>
    <cellStyle name="Normal 5 3 2 2 4 2 2" xfId="9076" xr:uid="{00000000-0005-0000-0000-000057660000}"/>
    <cellStyle name="Normal 5 3 2 2 4 2 2 2" xfId="18400" xr:uid="{00000000-0005-0000-0000-000058660000}"/>
    <cellStyle name="Normal 5 3 2 2 4 2 2 3" xfId="27723" xr:uid="{00000000-0005-0000-0000-000059660000}"/>
    <cellStyle name="Normal 5 3 2 2 4 2 3" xfId="13733" xr:uid="{00000000-0005-0000-0000-00005A660000}"/>
    <cellStyle name="Normal 5 3 2 2 4 2 4" xfId="23057" xr:uid="{00000000-0005-0000-0000-00005B660000}"/>
    <cellStyle name="Normal 5 3 2 2 4 3" xfId="6138" xr:uid="{00000000-0005-0000-0000-00005C660000}"/>
    <cellStyle name="Normal 5 3 2 2 4 3 2" xfId="15462" xr:uid="{00000000-0005-0000-0000-00005D660000}"/>
    <cellStyle name="Normal 5 3 2 2 4 3 3" xfId="24785" xr:uid="{00000000-0005-0000-0000-00005E660000}"/>
    <cellStyle name="Normal 5 3 2 2 4 4" xfId="12178" xr:uid="{00000000-0005-0000-0000-00005F660000}"/>
    <cellStyle name="Normal 5 3 2 2 4 5" xfId="21504" xr:uid="{00000000-0005-0000-0000-000060660000}"/>
    <cellStyle name="Normal 5 3 2 2 5" xfId="2720" xr:uid="{00000000-0005-0000-0000-000061660000}"/>
    <cellStyle name="Normal 5 3 2 2 5 2" xfId="4400" xr:uid="{00000000-0005-0000-0000-000062660000}"/>
    <cellStyle name="Normal 5 3 2 2 5 2 2" xfId="9077" xr:uid="{00000000-0005-0000-0000-000063660000}"/>
    <cellStyle name="Normal 5 3 2 2 5 2 2 2" xfId="18401" xr:uid="{00000000-0005-0000-0000-000064660000}"/>
    <cellStyle name="Normal 5 3 2 2 5 2 2 3" xfId="27724" xr:uid="{00000000-0005-0000-0000-000065660000}"/>
    <cellStyle name="Normal 5 3 2 2 5 2 3" xfId="13734" xr:uid="{00000000-0005-0000-0000-000066660000}"/>
    <cellStyle name="Normal 5 3 2 2 5 2 4" xfId="23058" xr:uid="{00000000-0005-0000-0000-000067660000}"/>
    <cellStyle name="Normal 5 3 2 2 5 3" xfId="6139" xr:uid="{00000000-0005-0000-0000-000068660000}"/>
    <cellStyle name="Normal 5 3 2 2 5 3 2" xfId="15463" xr:uid="{00000000-0005-0000-0000-000069660000}"/>
    <cellStyle name="Normal 5 3 2 2 5 3 3" xfId="24786" xr:uid="{00000000-0005-0000-0000-00006A660000}"/>
    <cellStyle name="Normal 5 3 2 2 5 4" xfId="12179" xr:uid="{00000000-0005-0000-0000-00006B660000}"/>
    <cellStyle name="Normal 5 3 2 2 5 5" xfId="21505" xr:uid="{00000000-0005-0000-0000-00006C660000}"/>
    <cellStyle name="Normal 5 3 2 2 6" xfId="2721" xr:uid="{00000000-0005-0000-0000-00006D660000}"/>
    <cellStyle name="Normal 5 3 2 2 6 2" xfId="4401" xr:uid="{00000000-0005-0000-0000-00006E660000}"/>
    <cellStyle name="Normal 5 3 2 2 6 2 2" xfId="9078" xr:uid="{00000000-0005-0000-0000-00006F660000}"/>
    <cellStyle name="Normal 5 3 2 2 6 2 2 2" xfId="18402" xr:uid="{00000000-0005-0000-0000-000070660000}"/>
    <cellStyle name="Normal 5 3 2 2 6 2 2 3" xfId="27725" xr:uid="{00000000-0005-0000-0000-000071660000}"/>
    <cellStyle name="Normal 5 3 2 2 6 2 3" xfId="13735" xr:uid="{00000000-0005-0000-0000-000072660000}"/>
    <cellStyle name="Normal 5 3 2 2 6 2 4" xfId="23059" xr:uid="{00000000-0005-0000-0000-000073660000}"/>
    <cellStyle name="Normal 5 3 2 2 6 3" xfId="6140" xr:uid="{00000000-0005-0000-0000-000074660000}"/>
    <cellStyle name="Normal 5 3 2 2 6 3 2" xfId="15464" xr:uid="{00000000-0005-0000-0000-000075660000}"/>
    <cellStyle name="Normal 5 3 2 2 6 3 3" xfId="24787" xr:uid="{00000000-0005-0000-0000-000076660000}"/>
    <cellStyle name="Normal 5 3 2 2 6 4" xfId="12180" xr:uid="{00000000-0005-0000-0000-000077660000}"/>
    <cellStyle name="Normal 5 3 2 2 6 5" xfId="21506" xr:uid="{00000000-0005-0000-0000-000078660000}"/>
    <cellStyle name="Normal 5 3 2 2 7" xfId="2712" xr:uid="{00000000-0005-0000-0000-000079660000}"/>
    <cellStyle name="Normal 5 3 2 2 7 2" xfId="7554" xr:uid="{00000000-0005-0000-0000-00007A660000}"/>
    <cellStyle name="Normal 5 3 2 2 7 2 2" xfId="16878" xr:uid="{00000000-0005-0000-0000-00007B660000}"/>
    <cellStyle name="Normal 5 3 2 2 7 2 3" xfId="26201" xr:uid="{00000000-0005-0000-0000-00007C660000}"/>
    <cellStyle name="Normal 5 3 2 2 7 3" xfId="12171" xr:uid="{00000000-0005-0000-0000-00007D660000}"/>
    <cellStyle name="Normal 5 3 2 2 7 4" xfId="21497" xr:uid="{00000000-0005-0000-0000-00007E660000}"/>
    <cellStyle name="Normal 5 3 2 2 8" xfId="4392" xr:uid="{00000000-0005-0000-0000-00007F660000}"/>
    <cellStyle name="Normal 5 3 2 2 8 2" xfId="9069" xr:uid="{00000000-0005-0000-0000-000080660000}"/>
    <cellStyle name="Normal 5 3 2 2 8 2 2" xfId="18393" xr:uid="{00000000-0005-0000-0000-000081660000}"/>
    <cellStyle name="Normal 5 3 2 2 8 2 3" xfId="27716" xr:uid="{00000000-0005-0000-0000-000082660000}"/>
    <cellStyle name="Normal 5 3 2 2 8 3" xfId="13726" xr:uid="{00000000-0005-0000-0000-000083660000}"/>
    <cellStyle name="Normal 5 3 2 2 8 4" xfId="23050" xr:uid="{00000000-0005-0000-0000-000084660000}"/>
    <cellStyle name="Normal 5 3 2 2 9" xfId="6131" xr:uid="{00000000-0005-0000-0000-000085660000}"/>
    <cellStyle name="Normal 5 3 2 2 9 2" xfId="15455" xr:uid="{00000000-0005-0000-0000-000086660000}"/>
    <cellStyle name="Normal 5 3 2 2 9 3" xfId="24778" xr:uid="{00000000-0005-0000-0000-000087660000}"/>
    <cellStyle name="Normal 5 3 2 3" xfId="2722" xr:uid="{00000000-0005-0000-0000-000088660000}"/>
    <cellStyle name="Normal 5 3 2 4" xfId="2723" xr:uid="{00000000-0005-0000-0000-000089660000}"/>
    <cellStyle name="Normal 5 3 2 4 2" xfId="2724" xr:uid="{00000000-0005-0000-0000-00008A660000}"/>
    <cellStyle name="Normal 5 3 2 4 2 2" xfId="4403" xr:uid="{00000000-0005-0000-0000-00008B660000}"/>
    <cellStyle name="Normal 5 3 2 4 2 2 2" xfId="9080" xr:uid="{00000000-0005-0000-0000-00008C660000}"/>
    <cellStyle name="Normal 5 3 2 4 2 2 2 2" xfId="18404" xr:uid="{00000000-0005-0000-0000-00008D660000}"/>
    <cellStyle name="Normal 5 3 2 4 2 2 2 3" xfId="27727" xr:uid="{00000000-0005-0000-0000-00008E660000}"/>
    <cellStyle name="Normal 5 3 2 4 2 2 3" xfId="13737" xr:uid="{00000000-0005-0000-0000-00008F660000}"/>
    <cellStyle name="Normal 5 3 2 4 2 2 4" xfId="23061" xr:uid="{00000000-0005-0000-0000-000090660000}"/>
    <cellStyle name="Normal 5 3 2 4 2 3" xfId="6143" xr:uid="{00000000-0005-0000-0000-000091660000}"/>
    <cellStyle name="Normal 5 3 2 4 2 3 2" xfId="15467" xr:uid="{00000000-0005-0000-0000-000092660000}"/>
    <cellStyle name="Normal 5 3 2 4 2 3 3" xfId="24790" xr:uid="{00000000-0005-0000-0000-000093660000}"/>
    <cellStyle name="Normal 5 3 2 4 2 4" xfId="12182" xr:uid="{00000000-0005-0000-0000-000094660000}"/>
    <cellStyle name="Normal 5 3 2 4 2 5" xfId="21508" xr:uid="{00000000-0005-0000-0000-000095660000}"/>
    <cellStyle name="Normal 5 3 2 4 3" xfId="4402" xr:uid="{00000000-0005-0000-0000-000096660000}"/>
    <cellStyle name="Normal 5 3 2 4 3 2" xfId="9079" xr:uid="{00000000-0005-0000-0000-000097660000}"/>
    <cellStyle name="Normal 5 3 2 4 3 2 2" xfId="18403" xr:uid="{00000000-0005-0000-0000-000098660000}"/>
    <cellStyle name="Normal 5 3 2 4 3 2 3" xfId="27726" xr:uid="{00000000-0005-0000-0000-000099660000}"/>
    <cellStyle name="Normal 5 3 2 4 3 3" xfId="13736" xr:uid="{00000000-0005-0000-0000-00009A660000}"/>
    <cellStyle name="Normal 5 3 2 4 3 4" xfId="23060" xr:uid="{00000000-0005-0000-0000-00009B660000}"/>
    <cellStyle name="Normal 5 3 2 4 4" xfId="6142" xr:uid="{00000000-0005-0000-0000-00009C660000}"/>
    <cellStyle name="Normal 5 3 2 4 4 2" xfId="15466" xr:uid="{00000000-0005-0000-0000-00009D660000}"/>
    <cellStyle name="Normal 5 3 2 4 4 3" xfId="24789" xr:uid="{00000000-0005-0000-0000-00009E660000}"/>
    <cellStyle name="Normal 5 3 2 4 5" xfId="12181" xr:uid="{00000000-0005-0000-0000-00009F660000}"/>
    <cellStyle name="Normal 5 3 2 4 6" xfId="21507" xr:uid="{00000000-0005-0000-0000-0000A0660000}"/>
    <cellStyle name="Normal 5 3 2 5" xfId="2725" xr:uid="{00000000-0005-0000-0000-0000A1660000}"/>
    <cellStyle name="Normal 5 3 2 5 2" xfId="4404" xr:uid="{00000000-0005-0000-0000-0000A2660000}"/>
    <cellStyle name="Normal 5 3 2 5 2 2" xfId="9081" xr:uid="{00000000-0005-0000-0000-0000A3660000}"/>
    <cellStyle name="Normal 5 3 2 5 2 2 2" xfId="18405" xr:uid="{00000000-0005-0000-0000-0000A4660000}"/>
    <cellStyle name="Normal 5 3 2 5 2 2 3" xfId="27728" xr:uid="{00000000-0005-0000-0000-0000A5660000}"/>
    <cellStyle name="Normal 5 3 2 5 2 3" xfId="13738" xr:uid="{00000000-0005-0000-0000-0000A6660000}"/>
    <cellStyle name="Normal 5 3 2 5 2 4" xfId="23062" xr:uid="{00000000-0005-0000-0000-0000A7660000}"/>
    <cellStyle name="Normal 5 3 2 5 3" xfId="6144" xr:uid="{00000000-0005-0000-0000-0000A8660000}"/>
    <cellStyle name="Normal 5 3 2 5 3 2" xfId="15468" xr:uid="{00000000-0005-0000-0000-0000A9660000}"/>
    <cellStyle name="Normal 5 3 2 5 3 3" xfId="24791" xr:uid="{00000000-0005-0000-0000-0000AA660000}"/>
    <cellStyle name="Normal 5 3 2 5 4" xfId="12183" xr:uid="{00000000-0005-0000-0000-0000AB660000}"/>
    <cellStyle name="Normal 5 3 2 5 5" xfId="21509" xr:uid="{00000000-0005-0000-0000-0000AC660000}"/>
    <cellStyle name="Normal 5 3 2 6" xfId="2711" xr:uid="{00000000-0005-0000-0000-0000AD660000}"/>
    <cellStyle name="Normal 5 3 2 6 2" xfId="7553" xr:uid="{00000000-0005-0000-0000-0000AE660000}"/>
    <cellStyle name="Normal 5 3 2 6 2 2" xfId="16877" xr:uid="{00000000-0005-0000-0000-0000AF660000}"/>
    <cellStyle name="Normal 5 3 2 6 2 3" xfId="26200" xr:uid="{00000000-0005-0000-0000-0000B0660000}"/>
    <cellStyle name="Normal 5 3 2 6 3" xfId="12170" xr:uid="{00000000-0005-0000-0000-0000B1660000}"/>
    <cellStyle name="Normal 5 3 2 6 4" xfId="21496" xr:uid="{00000000-0005-0000-0000-0000B2660000}"/>
    <cellStyle name="Normal 5 3 2 7" xfId="4391" xr:uid="{00000000-0005-0000-0000-0000B3660000}"/>
    <cellStyle name="Normal 5 3 2 7 2" xfId="9068" xr:uid="{00000000-0005-0000-0000-0000B4660000}"/>
    <cellStyle name="Normal 5 3 2 7 2 2" xfId="18392" xr:uid="{00000000-0005-0000-0000-0000B5660000}"/>
    <cellStyle name="Normal 5 3 2 7 2 3" xfId="27715" xr:uid="{00000000-0005-0000-0000-0000B6660000}"/>
    <cellStyle name="Normal 5 3 2 7 3" xfId="13725" xr:uid="{00000000-0005-0000-0000-0000B7660000}"/>
    <cellStyle name="Normal 5 3 2 7 4" xfId="23049" xr:uid="{00000000-0005-0000-0000-0000B8660000}"/>
    <cellStyle name="Normal 5 3 2 8" xfId="6130" xr:uid="{00000000-0005-0000-0000-0000B9660000}"/>
    <cellStyle name="Normal 5 3 2 8 2" xfId="15454" xr:uid="{00000000-0005-0000-0000-0000BA660000}"/>
    <cellStyle name="Normal 5 3 2 8 3" xfId="24777" xr:uid="{00000000-0005-0000-0000-0000BB660000}"/>
    <cellStyle name="Normal 5 3 2 9" xfId="9667" xr:uid="{00000000-0005-0000-0000-0000BC660000}"/>
    <cellStyle name="Normal 5 3 2 9 2" xfId="18991" xr:uid="{00000000-0005-0000-0000-0000BD660000}"/>
    <cellStyle name="Normal 5 3 2 9 3" xfId="28314" xr:uid="{00000000-0005-0000-0000-0000BE660000}"/>
    <cellStyle name="Normal 5 3 3" xfId="804" xr:uid="{00000000-0005-0000-0000-0000BF660000}"/>
    <cellStyle name="Normal 5 3 3 2" xfId="2727" xr:uid="{00000000-0005-0000-0000-0000C0660000}"/>
    <cellStyle name="Normal 5 3 3 2 2" xfId="2728" xr:uid="{00000000-0005-0000-0000-0000C1660000}"/>
    <cellStyle name="Normal 5 3 3 2 2 2" xfId="4407" xr:uid="{00000000-0005-0000-0000-0000C2660000}"/>
    <cellStyle name="Normal 5 3 3 2 2 2 2" xfId="9084" xr:uid="{00000000-0005-0000-0000-0000C3660000}"/>
    <cellStyle name="Normal 5 3 3 2 2 2 2 2" xfId="18408" xr:uid="{00000000-0005-0000-0000-0000C4660000}"/>
    <cellStyle name="Normal 5 3 3 2 2 2 2 3" xfId="27731" xr:uid="{00000000-0005-0000-0000-0000C5660000}"/>
    <cellStyle name="Normal 5 3 3 2 2 2 3" xfId="13741" xr:uid="{00000000-0005-0000-0000-0000C6660000}"/>
    <cellStyle name="Normal 5 3 3 2 2 2 4" xfId="23065" xr:uid="{00000000-0005-0000-0000-0000C7660000}"/>
    <cellStyle name="Normal 5 3 3 2 2 3" xfId="6147" xr:uid="{00000000-0005-0000-0000-0000C8660000}"/>
    <cellStyle name="Normal 5 3 3 2 2 3 2" xfId="15471" xr:uid="{00000000-0005-0000-0000-0000C9660000}"/>
    <cellStyle name="Normal 5 3 3 2 2 3 3" xfId="24794" xr:uid="{00000000-0005-0000-0000-0000CA660000}"/>
    <cellStyle name="Normal 5 3 3 2 2 4" xfId="12186" xr:uid="{00000000-0005-0000-0000-0000CB660000}"/>
    <cellStyle name="Normal 5 3 3 2 2 5" xfId="21512" xr:uid="{00000000-0005-0000-0000-0000CC660000}"/>
    <cellStyle name="Normal 5 3 3 2 3" xfId="4406" xr:uid="{00000000-0005-0000-0000-0000CD660000}"/>
    <cellStyle name="Normal 5 3 3 2 3 2" xfId="9083" xr:uid="{00000000-0005-0000-0000-0000CE660000}"/>
    <cellStyle name="Normal 5 3 3 2 3 2 2" xfId="18407" xr:uid="{00000000-0005-0000-0000-0000CF660000}"/>
    <cellStyle name="Normal 5 3 3 2 3 2 3" xfId="27730" xr:uid="{00000000-0005-0000-0000-0000D0660000}"/>
    <cellStyle name="Normal 5 3 3 2 3 3" xfId="13740" xr:uid="{00000000-0005-0000-0000-0000D1660000}"/>
    <cellStyle name="Normal 5 3 3 2 3 4" xfId="23064" xr:uid="{00000000-0005-0000-0000-0000D2660000}"/>
    <cellStyle name="Normal 5 3 3 2 4" xfId="6146" xr:uid="{00000000-0005-0000-0000-0000D3660000}"/>
    <cellStyle name="Normal 5 3 3 2 4 2" xfId="15470" xr:uid="{00000000-0005-0000-0000-0000D4660000}"/>
    <cellStyle name="Normal 5 3 3 2 4 3" xfId="24793" xr:uid="{00000000-0005-0000-0000-0000D5660000}"/>
    <cellStyle name="Normal 5 3 3 2 5" xfId="12185" xr:uid="{00000000-0005-0000-0000-0000D6660000}"/>
    <cellStyle name="Normal 5 3 3 2 6" xfId="21511" xr:uid="{00000000-0005-0000-0000-0000D7660000}"/>
    <cellStyle name="Normal 5 3 3 3" xfId="2729" xr:uid="{00000000-0005-0000-0000-0000D8660000}"/>
    <cellStyle name="Normal 5 3 3 3 2" xfId="4408" xr:uid="{00000000-0005-0000-0000-0000D9660000}"/>
    <cellStyle name="Normal 5 3 3 3 2 2" xfId="9085" xr:uid="{00000000-0005-0000-0000-0000DA660000}"/>
    <cellStyle name="Normal 5 3 3 3 2 2 2" xfId="18409" xr:uid="{00000000-0005-0000-0000-0000DB660000}"/>
    <cellStyle name="Normal 5 3 3 3 2 2 3" xfId="27732" xr:uid="{00000000-0005-0000-0000-0000DC660000}"/>
    <cellStyle name="Normal 5 3 3 3 2 3" xfId="13742" xr:uid="{00000000-0005-0000-0000-0000DD660000}"/>
    <cellStyle name="Normal 5 3 3 3 2 4" xfId="23066" xr:uid="{00000000-0005-0000-0000-0000DE660000}"/>
    <cellStyle name="Normal 5 3 3 3 3" xfId="6148" xr:uid="{00000000-0005-0000-0000-0000DF660000}"/>
    <cellStyle name="Normal 5 3 3 3 3 2" xfId="15472" xr:uid="{00000000-0005-0000-0000-0000E0660000}"/>
    <cellStyle name="Normal 5 3 3 3 3 3" xfId="24795" xr:uid="{00000000-0005-0000-0000-0000E1660000}"/>
    <cellStyle name="Normal 5 3 3 3 4" xfId="12187" xr:uid="{00000000-0005-0000-0000-0000E2660000}"/>
    <cellStyle name="Normal 5 3 3 3 5" xfId="21513" xr:uid="{00000000-0005-0000-0000-0000E3660000}"/>
    <cellStyle name="Normal 5 3 3 4" xfId="2726" xr:uid="{00000000-0005-0000-0000-0000E4660000}"/>
    <cellStyle name="Normal 5 3 3 4 2" xfId="7555" xr:uid="{00000000-0005-0000-0000-0000E5660000}"/>
    <cellStyle name="Normal 5 3 3 4 2 2" xfId="16879" xr:uid="{00000000-0005-0000-0000-0000E6660000}"/>
    <cellStyle name="Normal 5 3 3 4 2 3" xfId="26202" xr:uid="{00000000-0005-0000-0000-0000E7660000}"/>
    <cellStyle name="Normal 5 3 3 4 3" xfId="12184" xr:uid="{00000000-0005-0000-0000-0000E8660000}"/>
    <cellStyle name="Normal 5 3 3 4 4" xfId="21510" xr:uid="{00000000-0005-0000-0000-0000E9660000}"/>
    <cellStyle name="Normal 5 3 3 5" xfId="4405" xr:uid="{00000000-0005-0000-0000-0000EA660000}"/>
    <cellStyle name="Normal 5 3 3 5 2" xfId="9082" xr:uid="{00000000-0005-0000-0000-0000EB660000}"/>
    <cellStyle name="Normal 5 3 3 5 2 2" xfId="18406" xr:uid="{00000000-0005-0000-0000-0000EC660000}"/>
    <cellStyle name="Normal 5 3 3 5 2 3" xfId="27729" xr:uid="{00000000-0005-0000-0000-0000ED660000}"/>
    <cellStyle name="Normal 5 3 3 5 3" xfId="13739" xr:uid="{00000000-0005-0000-0000-0000EE660000}"/>
    <cellStyle name="Normal 5 3 3 5 4" xfId="23063" xr:uid="{00000000-0005-0000-0000-0000EF660000}"/>
    <cellStyle name="Normal 5 3 3 6" xfId="6145" xr:uid="{00000000-0005-0000-0000-0000F0660000}"/>
    <cellStyle name="Normal 5 3 3 6 2" xfId="15469" xr:uid="{00000000-0005-0000-0000-0000F1660000}"/>
    <cellStyle name="Normal 5 3 3 6 3" xfId="24792" xr:uid="{00000000-0005-0000-0000-0000F2660000}"/>
    <cellStyle name="Normal 5 3 3 7" xfId="10405" xr:uid="{00000000-0005-0000-0000-0000F3660000}"/>
    <cellStyle name="Normal 5 3 3 8" xfId="19729" xr:uid="{00000000-0005-0000-0000-0000F4660000}"/>
    <cellStyle name="Normal 5 3 4" xfId="2730" xr:uid="{00000000-0005-0000-0000-0000F5660000}"/>
    <cellStyle name="Normal 5 3 4 2" xfId="2731" xr:uid="{00000000-0005-0000-0000-0000F6660000}"/>
    <cellStyle name="Normal 5 3 4 2 2" xfId="2732" xr:uid="{00000000-0005-0000-0000-0000F7660000}"/>
    <cellStyle name="Normal 5 3 4 2 2 2" xfId="4411" xr:uid="{00000000-0005-0000-0000-0000F8660000}"/>
    <cellStyle name="Normal 5 3 4 2 2 2 2" xfId="9088" xr:uid="{00000000-0005-0000-0000-0000F9660000}"/>
    <cellStyle name="Normal 5 3 4 2 2 2 2 2" xfId="18412" xr:uid="{00000000-0005-0000-0000-0000FA660000}"/>
    <cellStyle name="Normal 5 3 4 2 2 2 2 3" xfId="27735" xr:uid="{00000000-0005-0000-0000-0000FB660000}"/>
    <cellStyle name="Normal 5 3 4 2 2 2 3" xfId="13745" xr:uid="{00000000-0005-0000-0000-0000FC660000}"/>
    <cellStyle name="Normal 5 3 4 2 2 2 4" xfId="23069" xr:uid="{00000000-0005-0000-0000-0000FD660000}"/>
    <cellStyle name="Normal 5 3 4 2 2 3" xfId="6151" xr:uid="{00000000-0005-0000-0000-0000FE660000}"/>
    <cellStyle name="Normal 5 3 4 2 2 3 2" xfId="15475" xr:uid="{00000000-0005-0000-0000-0000FF660000}"/>
    <cellStyle name="Normal 5 3 4 2 2 3 3" xfId="24798" xr:uid="{00000000-0005-0000-0000-000000670000}"/>
    <cellStyle name="Normal 5 3 4 2 2 4" xfId="12190" xr:uid="{00000000-0005-0000-0000-000001670000}"/>
    <cellStyle name="Normal 5 3 4 2 2 5" xfId="21516" xr:uid="{00000000-0005-0000-0000-000002670000}"/>
    <cellStyle name="Normal 5 3 4 2 3" xfId="4410" xr:uid="{00000000-0005-0000-0000-000003670000}"/>
    <cellStyle name="Normal 5 3 4 2 3 2" xfId="9087" xr:uid="{00000000-0005-0000-0000-000004670000}"/>
    <cellStyle name="Normal 5 3 4 2 3 2 2" xfId="18411" xr:uid="{00000000-0005-0000-0000-000005670000}"/>
    <cellStyle name="Normal 5 3 4 2 3 2 3" xfId="27734" xr:uid="{00000000-0005-0000-0000-000006670000}"/>
    <cellStyle name="Normal 5 3 4 2 3 3" xfId="13744" xr:uid="{00000000-0005-0000-0000-000007670000}"/>
    <cellStyle name="Normal 5 3 4 2 3 4" xfId="23068" xr:uid="{00000000-0005-0000-0000-000008670000}"/>
    <cellStyle name="Normal 5 3 4 2 4" xfId="6150" xr:uid="{00000000-0005-0000-0000-000009670000}"/>
    <cellStyle name="Normal 5 3 4 2 4 2" xfId="15474" xr:uid="{00000000-0005-0000-0000-00000A670000}"/>
    <cellStyle name="Normal 5 3 4 2 4 3" xfId="24797" xr:uid="{00000000-0005-0000-0000-00000B670000}"/>
    <cellStyle name="Normal 5 3 4 2 5" xfId="12189" xr:uid="{00000000-0005-0000-0000-00000C670000}"/>
    <cellStyle name="Normal 5 3 4 2 6" xfId="21515" xr:uid="{00000000-0005-0000-0000-00000D670000}"/>
    <cellStyle name="Normal 5 3 4 3" xfId="2733" xr:uid="{00000000-0005-0000-0000-00000E670000}"/>
    <cellStyle name="Normal 5 3 4 3 2" xfId="4412" xr:uid="{00000000-0005-0000-0000-00000F670000}"/>
    <cellStyle name="Normal 5 3 4 3 2 2" xfId="9089" xr:uid="{00000000-0005-0000-0000-000010670000}"/>
    <cellStyle name="Normal 5 3 4 3 2 2 2" xfId="18413" xr:uid="{00000000-0005-0000-0000-000011670000}"/>
    <cellStyle name="Normal 5 3 4 3 2 2 3" xfId="27736" xr:uid="{00000000-0005-0000-0000-000012670000}"/>
    <cellStyle name="Normal 5 3 4 3 2 3" xfId="13746" xr:uid="{00000000-0005-0000-0000-000013670000}"/>
    <cellStyle name="Normal 5 3 4 3 2 4" xfId="23070" xr:uid="{00000000-0005-0000-0000-000014670000}"/>
    <cellStyle name="Normal 5 3 4 3 3" xfId="6152" xr:uid="{00000000-0005-0000-0000-000015670000}"/>
    <cellStyle name="Normal 5 3 4 3 3 2" xfId="15476" xr:uid="{00000000-0005-0000-0000-000016670000}"/>
    <cellStyle name="Normal 5 3 4 3 3 3" xfId="24799" xr:uid="{00000000-0005-0000-0000-000017670000}"/>
    <cellStyle name="Normal 5 3 4 3 4" xfId="12191" xr:uid="{00000000-0005-0000-0000-000018670000}"/>
    <cellStyle name="Normal 5 3 4 3 5" xfId="21517" xr:uid="{00000000-0005-0000-0000-000019670000}"/>
    <cellStyle name="Normal 5 3 4 4" xfId="4409" xr:uid="{00000000-0005-0000-0000-00001A670000}"/>
    <cellStyle name="Normal 5 3 4 4 2" xfId="9086" xr:uid="{00000000-0005-0000-0000-00001B670000}"/>
    <cellStyle name="Normal 5 3 4 4 2 2" xfId="18410" xr:uid="{00000000-0005-0000-0000-00001C670000}"/>
    <cellStyle name="Normal 5 3 4 4 2 3" xfId="27733" xr:uid="{00000000-0005-0000-0000-00001D670000}"/>
    <cellStyle name="Normal 5 3 4 4 3" xfId="13743" xr:uid="{00000000-0005-0000-0000-00001E670000}"/>
    <cellStyle name="Normal 5 3 4 4 4" xfId="23067" xr:uid="{00000000-0005-0000-0000-00001F670000}"/>
    <cellStyle name="Normal 5 3 4 5" xfId="6149" xr:uid="{00000000-0005-0000-0000-000020670000}"/>
    <cellStyle name="Normal 5 3 4 5 2" xfId="15473" xr:uid="{00000000-0005-0000-0000-000021670000}"/>
    <cellStyle name="Normal 5 3 4 5 3" xfId="24796" xr:uid="{00000000-0005-0000-0000-000022670000}"/>
    <cellStyle name="Normal 5 3 4 6" xfId="12188" xr:uid="{00000000-0005-0000-0000-000023670000}"/>
    <cellStyle name="Normal 5 3 4 7" xfId="21514" xr:uid="{00000000-0005-0000-0000-000024670000}"/>
    <cellStyle name="Normal 5 3 5" xfId="2734" xr:uid="{00000000-0005-0000-0000-000025670000}"/>
    <cellStyle name="Normal 5 3 5 2" xfId="2735" xr:uid="{00000000-0005-0000-0000-000026670000}"/>
    <cellStyle name="Normal 5 3 5 2 2" xfId="4414" xr:uid="{00000000-0005-0000-0000-000027670000}"/>
    <cellStyle name="Normal 5 3 5 2 2 2" xfId="9091" xr:uid="{00000000-0005-0000-0000-000028670000}"/>
    <cellStyle name="Normal 5 3 5 2 2 2 2" xfId="18415" xr:uid="{00000000-0005-0000-0000-000029670000}"/>
    <cellStyle name="Normal 5 3 5 2 2 2 3" xfId="27738" xr:uid="{00000000-0005-0000-0000-00002A670000}"/>
    <cellStyle name="Normal 5 3 5 2 2 3" xfId="13748" xr:uid="{00000000-0005-0000-0000-00002B670000}"/>
    <cellStyle name="Normal 5 3 5 2 2 4" xfId="23072" xr:uid="{00000000-0005-0000-0000-00002C670000}"/>
    <cellStyle name="Normal 5 3 5 2 3" xfId="6154" xr:uid="{00000000-0005-0000-0000-00002D670000}"/>
    <cellStyle name="Normal 5 3 5 2 3 2" xfId="15478" xr:uid="{00000000-0005-0000-0000-00002E670000}"/>
    <cellStyle name="Normal 5 3 5 2 3 3" xfId="24801" xr:uid="{00000000-0005-0000-0000-00002F670000}"/>
    <cellStyle name="Normal 5 3 5 2 4" xfId="12193" xr:uid="{00000000-0005-0000-0000-000030670000}"/>
    <cellStyle name="Normal 5 3 5 2 5" xfId="21519" xr:uid="{00000000-0005-0000-0000-000031670000}"/>
    <cellStyle name="Normal 5 3 5 3" xfId="4413" xr:uid="{00000000-0005-0000-0000-000032670000}"/>
    <cellStyle name="Normal 5 3 5 3 2" xfId="9090" xr:uid="{00000000-0005-0000-0000-000033670000}"/>
    <cellStyle name="Normal 5 3 5 3 2 2" xfId="18414" xr:uid="{00000000-0005-0000-0000-000034670000}"/>
    <cellStyle name="Normal 5 3 5 3 2 3" xfId="27737" xr:uid="{00000000-0005-0000-0000-000035670000}"/>
    <cellStyle name="Normal 5 3 5 3 3" xfId="13747" xr:uid="{00000000-0005-0000-0000-000036670000}"/>
    <cellStyle name="Normal 5 3 5 3 4" xfId="23071" xr:uid="{00000000-0005-0000-0000-000037670000}"/>
    <cellStyle name="Normal 5 3 5 4" xfId="6153" xr:uid="{00000000-0005-0000-0000-000038670000}"/>
    <cellStyle name="Normal 5 3 5 4 2" xfId="15477" xr:uid="{00000000-0005-0000-0000-000039670000}"/>
    <cellStyle name="Normal 5 3 5 4 3" xfId="24800" xr:uid="{00000000-0005-0000-0000-00003A670000}"/>
    <cellStyle name="Normal 5 3 5 5" xfId="12192" xr:uid="{00000000-0005-0000-0000-00003B670000}"/>
    <cellStyle name="Normal 5 3 5 6" xfId="21518" xr:uid="{00000000-0005-0000-0000-00003C670000}"/>
    <cellStyle name="Normal 5 3 6" xfId="2736" xr:uid="{00000000-0005-0000-0000-00003D670000}"/>
    <cellStyle name="Normal 5 3 6 2" xfId="4415" xr:uid="{00000000-0005-0000-0000-00003E670000}"/>
    <cellStyle name="Normal 5 3 6 2 2" xfId="9092" xr:uid="{00000000-0005-0000-0000-00003F670000}"/>
    <cellStyle name="Normal 5 3 6 2 2 2" xfId="18416" xr:uid="{00000000-0005-0000-0000-000040670000}"/>
    <cellStyle name="Normal 5 3 6 2 2 3" xfId="27739" xr:uid="{00000000-0005-0000-0000-000041670000}"/>
    <cellStyle name="Normal 5 3 6 2 3" xfId="13749" xr:uid="{00000000-0005-0000-0000-000042670000}"/>
    <cellStyle name="Normal 5 3 6 2 4" xfId="23073" xr:uid="{00000000-0005-0000-0000-000043670000}"/>
    <cellStyle name="Normal 5 3 6 3" xfId="6155" xr:uid="{00000000-0005-0000-0000-000044670000}"/>
    <cellStyle name="Normal 5 3 6 3 2" xfId="15479" xr:uid="{00000000-0005-0000-0000-000045670000}"/>
    <cellStyle name="Normal 5 3 6 3 3" xfId="24802" xr:uid="{00000000-0005-0000-0000-000046670000}"/>
    <cellStyle name="Normal 5 3 6 4" xfId="12194" xr:uid="{00000000-0005-0000-0000-000047670000}"/>
    <cellStyle name="Normal 5 3 6 5" xfId="21520" xr:uid="{00000000-0005-0000-0000-000048670000}"/>
    <cellStyle name="Normal 5 3 7" xfId="2737" xr:uid="{00000000-0005-0000-0000-000049670000}"/>
    <cellStyle name="Normal 5 3 7 2" xfId="4416" xr:uid="{00000000-0005-0000-0000-00004A670000}"/>
    <cellStyle name="Normal 5 3 7 2 2" xfId="9093" xr:uid="{00000000-0005-0000-0000-00004B670000}"/>
    <cellStyle name="Normal 5 3 7 2 2 2" xfId="18417" xr:uid="{00000000-0005-0000-0000-00004C670000}"/>
    <cellStyle name="Normal 5 3 7 2 2 3" xfId="27740" xr:uid="{00000000-0005-0000-0000-00004D670000}"/>
    <cellStyle name="Normal 5 3 7 2 3" xfId="13750" xr:uid="{00000000-0005-0000-0000-00004E670000}"/>
    <cellStyle name="Normal 5 3 7 2 4" xfId="23074" xr:uid="{00000000-0005-0000-0000-00004F670000}"/>
    <cellStyle name="Normal 5 3 7 3" xfId="6156" xr:uid="{00000000-0005-0000-0000-000050670000}"/>
    <cellStyle name="Normal 5 3 7 3 2" xfId="15480" xr:uid="{00000000-0005-0000-0000-000051670000}"/>
    <cellStyle name="Normal 5 3 7 3 3" xfId="24803" xr:uid="{00000000-0005-0000-0000-000052670000}"/>
    <cellStyle name="Normal 5 3 7 4" xfId="12195" xr:uid="{00000000-0005-0000-0000-000053670000}"/>
    <cellStyle name="Normal 5 3 7 5" xfId="21521" xr:uid="{00000000-0005-0000-0000-000054670000}"/>
    <cellStyle name="Normal 5 3 8" xfId="2738" xr:uid="{00000000-0005-0000-0000-000055670000}"/>
    <cellStyle name="Normal 5 3 8 2" xfId="4417" xr:uid="{00000000-0005-0000-0000-000056670000}"/>
    <cellStyle name="Normal 5 3 8 2 2" xfId="9094" xr:uid="{00000000-0005-0000-0000-000057670000}"/>
    <cellStyle name="Normal 5 3 8 2 2 2" xfId="18418" xr:uid="{00000000-0005-0000-0000-000058670000}"/>
    <cellStyle name="Normal 5 3 8 2 2 3" xfId="27741" xr:uid="{00000000-0005-0000-0000-000059670000}"/>
    <cellStyle name="Normal 5 3 8 2 3" xfId="13751" xr:uid="{00000000-0005-0000-0000-00005A670000}"/>
    <cellStyle name="Normal 5 3 8 2 4" xfId="23075" xr:uid="{00000000-0005-0000-0000-00005B670000}"/>
    <cellStyle name="Normal 5 3 8 3" xfId="6157" xr:uid="{00000000-0005-0000-0000-00005C670000}"/>
    <cellStyle name="Normal 5 3 8 3 2" xfId="15481" xr:uid="{00000000-0005-0000-0000-00005D670000}"/>
    <cellStyle name="Normal 5 3 8 3 3" xfId="24804" xr:uid="{00000000-0005-0000-0000-00005E670000}"/>
    <cellStyle name="Normal 5 3 8 4" xfId="12196" xr:uid="{00000000-0005-0000-0000-00005F670000}"/>
    <cellStyle name="Normal 5 3 8 5" xfId="21522" xr:uid="{00000000-0005-0000-0000-000060670000}"/>
    <cellStyle name="Normal 5 3 9" xfId="2710" xr:uid="{00000000-0005-0000-0000-000061670000}"/>
    <cellStyle name="Normal 5 3 9 2" xfId="7552" xr:uid="{00000000-0005-0000-0000-000062670000}"/>
    <cellStyle name="Normal 5 3 9 2 2" xfId="16876" xr:uid="{00000000-0005-0000-0000-000063670000}"/>
    <cellStyle name="Normal 5 3 9 2 3" xfId="26199" xr:uid="{00000000-0005-0000-0000-000064670000}"/>
    <cellStyle name="Normal 5 3 9 3" xfId="12169" xr:uid="{00000000-0005-0000-0000-000065670000}"/>
    <cellStyle name="Normal 5 3 9 4" xfId="21495" xr:uid="{00000000-0005-0000-0000-000066670000}"/>
    <cellStyle name="Normal 5 4" xfId="254" xr:uid="{00000000-0005-0000-0000-000067670000}"/>
    <cellStyle name="Normal 5 4 2" xfId="2740" xr:uid="{00000000-0005-0000-0000-000068670000}"/>
    <cellStyle name="Normal 5 4 2 10" xfId="21524" xr:uid="{00000000-0005-0000-0000-000069670000}"/>
    <cellStyle name="Normal 5 4 2 2" xfId="2741" xr:uid="{00000000-0005-0000-0000-00006A670000}"/>
    <cellStyle name="Normal 5 4 2 2 2" xfId="2742" xr:uid="{00000000-0005-0000-0000-00006B670000}"/>
    <cellStyle name="Normal 5 4 2 2 2 2" xfId="2743" xr:uid="{00000000-0005-0000-0000-00006C670000}"/>
    <cellStyle name="Normal 5 4 2 2 2 2 2" xfId="4422" xr:uid="{00000000-0005-0000-0000-00006D670000}"/>
    <cellStyle name="Normal 5 4 2 2 2 2 2 2" xfId="9099" xr:uid="{00000000-0005-0000-0000-00006E670000}"/>
    <cellStyle name="Normal 5 4 2 2 2 2 2 2 2" xfId="18423" xr:uid="{00000000-0005-0000-0000-00006F670000}"/>
    <cellStyle name="Normal 5 4 2 2 2 2 2 2 3" xfId="27746" xr:uid="{00000000-0005-0000-0000-000070670000}"/>
    <cellStyle name="Normal 5 4 2 2 2 2 2 3" xfId="13756" xr:uid="{00000000-0005-0000-0000-000071670000}"/>
    <cellStyle name="Normal 5 4 2 2 2 2 2 4" xfId="23080" xr:uid="{00000000-0005-0000-0000-000072670000}"/>
    <cellStyle name="Normal 5 4 2 2 2 2 3" xfId="6162" xr:uid="{00000000-0005-0000-0000-000073670000}"/>
    <cellStyle name="Normal 5 4 2 2 2 2 3 2" xfId="15486" xr:uid="{00000000-0005-0000-0000-000074670000}"/>
    <cellStyle name="Normal 5 4 2 2 2 2 3 3" xfId="24809" xr:uid="{00000000-0005-0000-0000-000075670000}"/>
    <cellStyle name="Normal 5 4 2 2 2 2 4" xfId="12201" xr:uid="{00000000-0005-0000-0000-000076670000}"/>
    <cellStyle name="Normal 5 4 2 2 2 2 5" xfId="21527" xr:uid="{00000000-0005-0000-0000-000077670000}"/>
    <cellStyle name="Normal 5 4 2 2 2 3" xfId="4421" xr:uid="{00000000-0005-0000-0000-000078670000}"/>
    <cellStyle name="Normal 5 4 2 2 2 3 2" xfId="9098" xr:uid="{00000000-0005-0000-0000-000079670000}"/>
    <cellStyle name="Normal 5 4 2 2 2 3 2 2" xfId="18422" xr:uid="{00000000-0005-0000-0000-00007A670000}"/>
    <cellStyle name="Normal 5 4 2 2 2 3 2 3" xfId="27745" xr:uid="{00000000-0005-0000-0000-00007B670000}"/>
    <cellStyle name="Normal 5 4 2 2 2 3 3" xfId="13755" xr:uid="{00000000-0005-0000-0000-00007C670000}"/>
    <cellStyle name="Normal 5 4 2 2 2 3 4" xfId="23079" xr:uid="{00000000-0005-0000-0000-00007D670000}"/>
    <cellStyle name="Normal 5 4 2 2 2 4" xfId="6161" xr:uid="{00000000-0005-0000-0000-00007E670000}"/>
    <cellStyle name="Normal 5 4 2 2 2 4 2" xfId="15485" xr:uid="{00000000-0005-0000-0000-00007F670000}"/>
    <cellStyle name="Normal 5 4 2 2 2 4 3" xfId="24808" xr:uid="{00000000-0005-0000-0000-000080670000}"/>
    <cellStyle name="Normal 5 4 2 2 2 5" xfId="12200" xr:uid="{00000000-0005-0000-0000-000081670000}"/>
    <cellStyle name="Normal 5 4 2 2 2 6" xfId="21526" xr:uid="{00000000-0005-0000-0000-000082670000}"/>
    <cellStyle name="Normal 5 4 2 2 3" xfId="2744" xr:uid="{00000000-0005-0000-0000-000083670000}"/>
    <cellStyle name="Normal 5 4 2 2 3 2" xfId="4423" xr:uid="{00000000-0005-0000-0000-000084670000}"/>
    <cellStyle name="Normal 5 4 2 2 3 2 2" xfId="9100" xr:uid="{00000000-0005-0000-0000-000085670000}"/>
    <cellStyle name="Normal 5 4 2 2 3 2 2 2" xfId="18424" xr:uid="{00000000-0005-0000-0000-000086670000}"/>
    <cellStyle name="Normal 5 4 2 2 3 2 2 3" xfId="27747" xr:uid="{00000000-0005-0000-0000-000087670000}"/>
    <cellStyle name="Normal 5 4 2 2 3 2 3" xfId="13757" xr:uid="{00000000-0005-0000-0000-000088670000}"/>
    <cellStyle name="Normal 5 4 2 2 3 2 4" xfId="23081" xr:uid="{00000000-0005-0000-0000-000089670000}"/>
    <cellStyle name="Normal 5 4 2 2 3 3" xfId="6163" xr:uid="{00000000-0005-0000-0000-00008A670000}"/>
    <cellStyle name="Normal 5 4 2 2 3 3 2" xfId="15487" xr:uid="{00000000-0005-0000-0000-00008B670000}"/>
    <cellStyle name="Normal 5 4 2 2 3 3 3" xfId="24810" xr:uid="{00000000-0005-0000-0000-00008C670000}"/>
    <cellStyle name="Normal 5 4 2 2 3 4" xfId="12202" xr:uid="{00000000-0005-0000-0000-00008D670000}"/>
    <cellStyle name="Normal 5 4 2 2 3 5" xfId="21528" xr:uid="{00000000-0005-0000-0000-00008E670000}"/>
    <cellStyle name="Normal 5 4 2 2 4" xfId="4420" xr:uid="{00000000-0005-0000-0000-00008F670000}"/>
    <cellStyle name="Normal 5 4 2 2 4 2" xfId="9097" xr:uid="{00000000-0005-0000-0000-000090670000}"/>
    <cellStyle name="Normal 5 4 2 2 4 2 2" xfId="18421" xr:uid="{00000000-0005-0000-0000-000091670000}"/>
    <cellStyle name="Normal 5 4 2 2 4 2 3" xfId="27744" xr:uid="{00000000-0005-0000-0000-000092670000}"/>
    <cellStyle name="Normal 5 4 2 2 4 3" xfId="13754" xr:uid="{00000000-0005-0000-0000-000093670000}"/>
    <cellStyle name="Normal 5 4 2 2 4 4" xfId="23078" xr:uid="{00000000-0005-0000-0000-000094670000}"/>
    <cellStyle name="Normal 5 4 2 2 5" xfId="6160" xr:uid="{00000000-0005-0000-0000-000095670000}"/>
    <cellStyle name="Normal 5 4 2 2 5 2" xfId="15484" xr:uid="{00000000-0005-0000-0000-000096670000}"/>
    <cellStyle name="Normal 5 4 2 2 5 3" xfId="24807" xr:uid="{00000000-0005-0000-0000-000097670000}"/>
    <cellStyle name="Normal 5 4 2 2 6" xfId="12199" xr:uid="{00000000-0005-0000-0000-000098670000}"/>
    <cellStyle name="Normal 5 4 2 2 7" xfId="21525" xr:uid="{00000000-0005-0000-0000-000099670000}"/>
    <cellStyle name="Normal 5 4 2 3" xfId="2745" xr:uid="{00000000-0005-0000-0000-00009A670000}"/>
    <cellStyle name="Normal 5 4 2 3 2" xfId="2746" xr:uid="{00000000-0005-0000-0000-00009B670000}"/>
    <cellStyle name="Normal 5 4 2 3 2 2" xfId="4425" xr:uid="{00000000-0005-0000-0000-00009C670000}"/>
    <cellStyle name="Normal 5 4 2 3 2 2 2" xfId="9102" xr:uid="{00000000-0005-0000-0000-00009D670000}"/>
    <cellStyle name="Normal 5 4 2 3 2 2 2 2" xfId="18426" xr:uid="{00000000-0005-0000-0000-00009E670000}"/>
    <cellStyle name="Normal 5 4 2 3 2 2 2 3" xfId="27749" xr:uid="{00000000-0005-0000-0000-00009F670000}"/>
    <cellStyle name="Normal 5 4 2 3 2 2 3" xfId="13759" xr:uid="{00000000-0005-0000-0000-0000A0670000}"/>
    <cellStyle name="Normal 5 4 2 3 2 2 4" xfId="23083" xr:uid="{00000000-0005-0000-0000-0000A1670000}"/>
    <cellStyle name="Normal 5 4 2 3 2 3" xfId="6165" xr:uid="{00000000-0005-0000-0000-0000A2670000}"/>
    <cellStyle name="Normal 5 4 2 3 2 3 2" xfId="15489" xr:uid="{00000000-0005-0000-0000-0000A3670000}"/>
    <cellStyle name="Normal 5 4 2 3 2 3 3" xfId="24812" xr:uid="{00000000-0005-0000-0000-0000A4670000}"/>
    <cellStyle name="Normal 5 4 2 3 2 4" xfId="12204" xr:uid="{00000000-0005-0000-0000-0000A5670000}"/>
    <cellStyle name="Normal 5 4 2 3 2 5" xfId="21530" xr:uid="{00000000-0005-0000-0000-0000A6670000}"/>
    <cellStyle name="Normal 5 4 2 3 3" xfId="4424" xr:uid="{00000000-0005-0000-0000-0000A7670000}"/>
    <cellStyle name="Normal 5 4 2 3 3 2" xfId="9101" xr:uid="{00000000-0005-0000-0000-0000A8670000}"/>
    <cellStyle name="Normal 5 4 2 3 3 2 2" xfId="18425" xr:uid="{00000000-0005-0000-0000-0000A9670000}"/>
    <cellStyle name="Normal 5 4 2 3 3 2 3" xfId="27748" xr:uid="{00000000-0005-0000-0000-0000AA670000}"/>
    <cellStyle name="Normal 5 4 2 3 3 3" xfId="13758" xr:uid="{00000000-0005-0000-0000-0000AB670000}"/>
    <cellStyle name="Normal 5 4 2 3 3 4" xfId="23082" xr:uid="{00000000-0005-0000-0000-0000AC670000}"/>
    <cellStyle name="Normal 5 4 2 3 4" xfId="6164" xr:uid="{00000000-0005-0000-0000-0000AD670000}"/>
    <cellStyle name="Normal 5 4 2 3 4 2" xfId="15488" xr:uid="{00000000-0005-0000-0000-0000AE670000}"/>
    <cellStyle name="Normal 5 4 2 3 4 3" xfId="24811" xr:uid="{00000000-0005-0000-0000-0000AF670000}"/>
    <cellStyle name="Normal 5 4 2 3 5" xfId="12203" xr:uid="{00000000-0005-0000-0000-0000B0670000}"/>
    <cellStyle name="Normal 5 4 2 3 6" xfId="21529" xr:uid="{00000000-0005-0000-0000-0000B1670000}"/>
    <cellStyle name="Normal 5 4 2 4" xfId="2747" xr:uid="{00000000-0005-0000-0000-0000B2670000}"/>
    <cellStyle name="Normal 5 4 2 4 2" xfId="4426" xr:uid="{00000000-0005-0000-0000-0000B3670000}"/>
    <cellStyle name="Normal 5 4 2 4 2 2" xfId="9103" xr:uid="{00000000-0005-0000-0000-0000B4670000}"/>
    <cellStyle name="Normal 5 4 2 4 2 2 2" xfId="18427" xr:uid="{00000000-0005-0000-0000-0000B5670000}"/>
    <cellStyle name="Normal 5 4 2 4 2 2 3" xfId="27750" xr:uid="{00000000-0005-0000-0000-0000B6670000}"/>
    <cellStyle name="Normal 5 4 2 4 2 3" xfId="13760" xr:uid="{00000000-0005-0000-0000-0000B7670000}"/>
    <cellStyle name="Normal 5 4 2 4 2 4" xfId="23084" xr:uid="{00000000-0005-0000-0000-0000B8670000}"/>
    <cellStyle name="Normal 5 4 2 4 3" xfId="6166" xr:uid="{00000000-0005-0000-0000-0000B9670000}"/>
    <cellStyle name="Normal 5 4 2 4 3 2" xfId="15490" xr:uid="{00000000-0005-0000-0000-0000BA670000}"/>
    <cellStyle name="Normal 5 4 2 4 3 3" xfId="24813" xr:uid="{00000000-0005-0000-0000-0000BB670000}"/>
    <cellStyle name="Normal 5 4 2 4 4" xfId="12205" xr:uid="{00000000-0005-0000-0000-0000BC670000}"/>
    <cellStyle name="Normal 5 4 2 4 5" xfId="21531" xr:uid="{00000000-0005-0000-0000-0000BD670000}"/>
    <cellStyle name="Normal 5 4 2 5" xfId="2748" xr:uid="{00000000-0005-0000-0000-0000BE670000}"/>
    <cellStyle name="Normal 5 4 2 5 2" xfId="4427" xr:uid="{00000000-0005-0000-0000-0000BF670000}"/>
    <cellStyle name="Normal 5 4 2 5 2 2" xfId="9104" xr:uid="{00000000-0005-0000-0000-0000C0670000}"/>
    <cellStyle name="Normal 5 4 2 5 2 2 2" xfId="18428" xr:uid="{00000000-0005-0000-0000-0000C1670000}"/>
    <cellStyle name="Normal 5 4 2 5 2 2 3" xfId="27751" xr:uid="{00000000-0005-0000-0000-0000C2670000}"/>
    <cellStyle name="Normal 5 4 2 5 2 3" xfId="13761" xr:uid="{00000000-0005-0000-0000-0000C3670000}"/>
    <cellStyle name="Normal 5 4 2 5 2 4" xfId="23085" xr:uid="{00000000-0005-0000-0000-0000C4670000}"/>
    <cellStyle name="Normal 5 4 2 5 3" xfId="6167" xr:uid="{00000000-0005-0000-0000-0000C5670000}"/>
    <cellStyle name="Normal 5 4 2 5 3 2" xfId="15491" xr:uid="{00000000-0005-0000-0000-0000C6670000}"/>
    <cellStyle name="Normal 5 4 2 5 3 3" xfId="24814" xr:uid="{00000000-0005-0000-0000-0000C7670000}"/>
    <cellStyle name="Normal 5 4 2 5 4" xfId="12206" xr:uid="{00000000-0005-0000-0000-0000C8670000}"/>
    <cellStyle name="Normal 5 4 2 5 5" xfId="21532" xr:uid="{00000000-0005-0000-0000-0000C9670000}"/>
    <cellStyle name="Normal 5 4 2 6" xfId="2749" xr:uid="{00000000-0005-0000-0000-0000CA670000}"/>
    <cellStyle name="Normal 5 4 2 6 2" xfId="4428" xr:uid="{00000000-0005-0000-0000-0000CB670000}"/>
    <cellStyle name="Normal 5 4 2 6 2 2" xfId="9105" xr:uid="{00000000-0005-0000-0000-0000CC670000}"/>
    <cellStyle name="Normal 5 4 2 6 2 2 2" xfId="18429" xr:uid="{00000000-0005-0000-0000-0000CD670000}"/>
    <cellStyle name="Normal 5 4 2 6 2 2 3" xfId="27752" xr:uid="{00000000-0005-0000-0000-0000CE670000}"/>
    <cellStyle name="Normal 5 4 2 6 2 3" xfId="13762" xr:uid="{00000000-0005-0000-0000-0000CF670000}"/>
    <cellStyle name="Normal 5 4 2 6 2 4" xfId="23086" xr:uid="{00000000-0005-0000-0000-0000D0670000}"/>
    <cellStyle name="Normal 5 4 2 6 3" xfId="6168" xr:uid="{00000000-0005-0000-0000-0000D1670000}"/>
    <cellStyle name="Normal 5 4 2 6 3 2" xfId="15492" xr:uid="{00000000-0005-0000-0000-0000D2670000}"/>
    <cellStyle name="Normal 5 4 2 6 3 3" xfId="24815" xr:uid="{00000000-0005-0000-0000-0000D3670000}"/>
    <cellStyle name="Normal 5 4 2 6 4" xfId="12207" xr:uid="{00000000-0005-0000-0000-0000D4670000}"/>
    <cellStyle name="Normal 5 4 2 6 5" xfId="21533" xr:uid="{00000000-0005-0000-0000-0000D5670000}"/>
    <cellStyle name="Normal 5 4 2 7" xfId="4419" xr:uid="{00000000-0005-0000-0000-0000D6670000}"/>
    <cellStyle name="Normal 5 4 2 7 2" xfId="9096" xr:uid="{00000000-0005-0000-0000-0000D7670000}"/>
    <cellStyle name="Normal 5 4 2 7 2 2" xfId="18420" xr:uid="{00000000-0005-0000-0000-0000D8670000}"/>
    <cellStyle name="Normal 5 4 2 7 2 3" xfId="27743" xr:uid="{00000000-0005-0000-0000-0000D9670000}"/>
    <cellStyle name="Normal 5 4 2 7 3" xfId="13753" xr:uid="{00000000-0005-0000-0000-0000DA670000}"/>
    <cellStyle name="Normal 5 4 2 7 4" xfId="23077" xr:uid="{00000000-0005-0000-0000-0000DB670000}"/>
    <cellStyle name="Normal 5 4 2 8" xfId="6159" xr:uid="{00000000-0005-0000-0000-0000DC670000}"/>
    <cellStyle name="Normal 5 4 2 8 2" xfId="15483" xr:uid="{00000000-0005-0000-0000-0000DD670000}"/>
    <cellStyle name="Normal 5 4 2 8 3" xfId="24806" xr:uid="{00000000-0005-0000-0000-0000DE670000}"/>
    <cellStyle name="Normal 5 4 2 9" xfId="12198" xr:uid="{00000000-0005-0000-0000-0000DF670000}"/>
    <cellStyle name="Normal 5 4 3" xfId="2750" xr:uid="{00000000-0005-0000-0000-0000E0670000}"/>
    <cellStyle name="Normal 5 4 4" xfId="2751" xr:uid="{00000000-0005-0000-0000-0000E1670000}"/>
    <cellStyle name="Normal 5 4 4 2" xfId="2752" xr:uid="{00000000-0005-0000-0000-0000E2670000}"/>
    <cellStyle name="Normal 5 4 4 2 2" xfId="4430" xr:uid="{00000000-0005-0000-0000-0000E3670000}"/>
    <cellStyle name="Normal 5 4 4 2 2 2" xfId="9107" xr:uid="{00000000-0005-0000-0000-0000E4670000}"/>
    <cellStyle name="Normal 5 4 4 2 2 2 2" xfId="18431" xr:uid="{00000000-0005-0000-0000-0000E5670000}"/>
    <cellStyle name="Normal 5 4 4 2 2 2 3" xfId="27754" xr:uid="{00000000-0005-0000-0000-0000E6670000}"/>
    <cellStyle name="Normal 5 4 4 2 2 3" xfId="13764" xr:uid="{00000000-0005-0000-0000-0000E7670000}"/>
    <cellStyle name="Normal 5 4 4 2 2 4" xfId="23088" xr:uid="{00000000-0005-0000-0000-0000E8670000}"/>
    <cellStyle name="Normal 5 4 4 2 3" xfId="6171" xr:uid="{00000000-0005-0000-0000-0000E9670000}"/>
    <cellStyle name="Normal 5 4 4 2 3 2" xfId="15495" xr:uid="{00000000-0005-0000-0000-0000EA670000}"/>
    <cellStyle name="Normal 5 4 4 2 3 3" xfId="24818" xr:uid="{00000000-0005-0000-0000-0000EB670000}"/>
    <cellStyle name="Normal 5 4 4 2 4" xfId="12209" xr:uid="{00000000-0005-0000-0000-0000EC670000}"/>
    <cellStyle name="Normal 5 4 4 2 5" xfId="21535" xr:uid="{00000000-0005-0000-0000-0000ED670000}"/>
    <cellStyle name="Normal 5 4 4 3" xfId="4429" xr:uid="{00000000-0005-0000-0000-0000EE670000}"/>
    <cellStyle name="Normal 5 4 4 3 2" xfId="9106" xr:uid="{00000000-0005-0000-0000-0000EF670000}"/>
    <cellStyle name="Normal 5 4 4 3 2 2" xfId="18430" xr:uid="{00000000-0005-0000-0000-0000F0670000}"/>
    <cellStyle name="Normal 5 4 4 3 2 3" xfId="27753" xr:uid="{00000000-0005-0000-0000-0000F1670000}"/>
    <cellStyle name="Normal 5 4 4 3 3" xfId="13763" xr:uid="{00000000-0005-0000-0000-0000F2670000}"/>
    <cellStyle name="Normal 5 4 4 3 4" xfId="23087" xr:uid="{00000000-0005-0000-0000-0000F3670000}"/>
    <cellStyle name="Normal 5 4 4 4" xfId="6170" xr:uid="{00000000-0005-0000-0000-0000F4670000}"/>
    <cellStyle name="Normal 5 4 4 4 2" xfId="15494" xr:uid="{00000000-0005-0000-0000-0000F5670000}"/>
    <cellStyle name="Normal 5 4 4 4 3" xfId="24817" xr:uid="{00000000-0005-0000-0000-0000F6670000}"/>
    <cellStyle name="Normal 5 4 4 5" xfId="12208" xr:uid="{00000000-0005-0000-0000-0000F7670000}"/>
    <cellStyle name="Normal 5 4 4 6" xfId="21534" xr:uid="{00000000-0005-0000-0000-0000F8670000}"/>
    <cellStyle name="Normal 5 4 5" xfId="2753" xr:uid="{00000000-0005-0000-0000-0000F9670000}"/>
    <cellStyle name="Normal 5 4 5 2" xfId="4431" xr:uid="{00000000-0005-0000-0000-0000FA670000}"/>
    <cellStyle name="Normal 5 4 5 2 2" xfId="9108" xr:uid="{00000000-0005-0000-0000-0000FB670000}"/>
    <cellStyle name="Normal 5 4 5 2 2 2" xfId="18432" xr:uid="{00000000-0005-0000-0000-0000FC670000}"/>
    <cellStyle name="Normal 5 4 5 2 2 3" xfId="27755" xr:uid="{00000000-0005-0000-0000-0000FD670000}"/>
    <cellStyle name="Normal 5 4 5 2 3" xfId="13765" xr:uid="{00000000-0005-0000-0000-0000FE670000}"/>
    <cellStyle name="Normal 5 4 5 2 4" xfId="23089" xr:uid="{00000000-0005-0000-0000-0000FF670000}"/>
    <cellStyle name="Normal 5 4 5 3" xfId="6172" xr:uid="{00000000-0005-0000-0000-000000680000}"/>
    <cellStyle name="Normal 5 4 5 3 2" xfId="15496" xr:uid="{00000000-0005-0000-0000-000001680000}"/>
    <cellStyle name="Normal 5 4 5 3 3" xfId="24819" xr:uid="{00000000-0005-0000-0000-000002680000}"/>
    <cellStyle name="Normal 5 4 5 4" xfId="12210" xr:uid="{00000000-0005-0000-0000-000003680000}"/>
    <cellStyle name="Normal 5 4 5 5" xfId="21536" xr:uid="{00000000-0005-0000-0000-000004680000}"/>
    <cellStyle name="Normal 5 4 6" xfId="2739" xr:uid="{00000000-0005-0000-0000-000005680000}"/>
    <cellStyle name="Normal 5 4 6 2" xfId="7556" xr:uid="{00000000-0005-0000-0000-000006680000}"/>
    <cellStyle name="Normal 5 4 6 2 2" xfId="16880" xr:uid="{00000000-0005-0000-0000-000007680000}"/>
    <cellStyle name="Normal 5 4 6 2 3" xfId="26203" xr:uid="{00000000-0005-0000-0000-000008680000}"/>
    <cellStyle name="Normal 5 4 6 3" xfId="12197" xr:uid="{00000000-0005-0000-0000-000009680000}"/>
    <cellStyle name="Normal 5 4 6 4" xfId="21523" xr:uid="{00000000-0005-0000-0000-00000A680000}"/>
    <cellStyle name="Normal 5 4 7" xfId="4418" xr:uid="{00000000-0005-0000-0000-00000B680000}"/>
    <cellStyle name="Normal 5 4 7 2" xfId="9095" xr:uid="{00000000-0005-0000-0000-00000C680000}"/>
    <cellStyle name="Normal 5 4 7 2 2" xfId="18419" xr:uid="{00000000-0005-0000-0000-00000D680000}"/>
    <cellStyle name="Normal 5 4 7 2 3" xfId="27742" xr:uid="{00000000-0005-0000-0000-00000E680000}"/>
    <cellStyle name="Normal 5 4 7 3" xfId="13752" xr:uid="{00000000-0005-0000-0000-00000F680000}"/>
    <cellStyle name="Normal 5 4 7 4" xfId="23076" xr:uid="{00000000-0005-0000-0000-000010680000}"/>
    <cellStyle name="Normal 5 4 8" xfId="6158" xr:uid="{00000000-0005-0000-0000-000011680000}"/>
    <cellStyle name="Normal 5 4 8 2" xfId="15482" xr:uid="{00000000-0005-0000-0000-000012680000}"/>
    <cellStyle name="Normal 5 4 8 3" xfId="24805" xr:uid="{00000000-0005-0000-0000-000013680000}"/>
    <cellStyle name="Normal 5 5" xfId="432" xr:uid="{00000000-0005-0000-0000-000014680000}"/>
    <cellStyle name="Normal 5 5 2" xfId="920" xr:uid="{00000000-0005-0000-0000-000015680000}"/>
    <cellStyle name="Normal 5 5 2 2" xfId="2756" xr:uid="{00000000-0005-0000-0000-000016680000}"/>
    <cellStyle name="Normal 5 5 2 2 2" xfId="4434" xr:uid="{00000000-0005-0000-0000-000017680000}"/>
    <cellStyle name="Normal 5 5 2 2 2 2" xfId="9111" xr:uid="{00000000-0005-0000-0000-000018680000}"/>
    <cellStyle name="Normal 5 5 2 2 2 2 2" xfId="18435" xr:uid="{00000000-0005-0000-0000-000019680000}"/>
    <cellStyle name="Normal 5 5 2 2 2 2 3" xfId="27758" xr:uid="{00000000-0005-0000-0000-00001A680000}"/>
    <cellStyle name="Normal 5 5 2 2 2 3" xfId="13768" xr:uid="{00000000-0005-0000-0000-00001B680000}"/>
    <cellStyle name="Normal 5 5 2 2 2 4" xfId="23092" xr:uid="{00000000-0005-0000-0000-00001C680000}"/>
    <cellStyle name="Normal 5 5 2 2 3" xfId="6175" xr:uid="{00000000-0005-0000-0000-00001D680000}"/>
    <cellStyle name="Normal 5 5 2 2 3 2" xfId="15499" xr:uid="{00000000-0005-0000-0000-00001E680000}"/>
    <cellStyle name="Normal 5 5 2 2 3 3" xfId="24822" xr:uid="{00000000-0005-0000-0000-00001F680000}"/>
    <cellStyle name="Normal 5 5 2 2 4" xfId="12213" xr:uid="{00000000-0005-0000-0000-000020680000}"/>
    <cellStyle name="Normal 5 5 2 2 5" xfId="21539" xr:uid="{00000000-0005-0000-0000-000021680000}"/>
    <cellStyle name="Normal 5 5 2 3" xfId="2755" xr:uid="{00000000-0005-0000-0000-000022680000}"/>
    <cellStyle name="Normal 5 5 2 3 2" xfId="7558" xr:uid="{00000000-0005-0000-0000-000023680000}"/>
    <cellStyle name="Normal 5 5 2 3 2 2" xfId="16882" xr:uid="{00000000-0005-0000-0000-000024680000}"/>
    <cellStyle name="Normal 5 5 2 3 2 3" xfId="26205" xr:uid="{00000000-0005-0000-0000-000025680000}"/>
    <cellStyle name="Normal 5 5 2 3 3" xfId="12212" xr:uid="{00000000-0005-0000-0000-000026680000}"/>
    <cellStyle name="Normal 5 5 2 3 4" xfId="21538" xr:uid="{00000000-0005-0000-0000-000027680000}"/>
    <cellStyle name="Normal 5 5 2 4" xfId="4433" xr:uid="{00000000-0005-0000-0000-000028680000}"/>
    <cellStyle name="Normal 5 5 2 4 2" xfId="9110" xr:uid="{00000000-0005-0000-0000-000029680000}"/>
    <cellStyle name="Normal 5 5 2 4 2 2" xfId="18434" xr:uid="{00000000-0005-0000-0000-00002A680000}"/>
    <cellStyle name="Normal 5 5 2 4 2 3" xfId="27757" xr:uid="{00000000-0005-0000-0000-00002B680000}"/>
    <cellStyle name="Normal 5 5 2 4 3" xfId="13767" xr:uid="{00000000-0005-0000-0000-00002C680000}"/>
    <cellStyle name="Normal 5 5 2 4 4" xfId="23091" xr:uid="{00000000-0005-0000-0000-00002D680000}"/>
    <cellStyle name="Normal 5 5 2 5" xfId="6174" xr:uid="{00000000-0005-0000-0000-00002E680000}"/>
    <cellStyle name="Normal 5 5 2 5 2" xfId="15498" xr:uid="{00000000-0005-0000-0000-00002F680000}"/>
    <cellStyle name="Normal 5 5 2 5 3" xfId="24821" xr:uid="{00000000-0005-0000-0000-000030680000}"/>
    <cellStyle name="Normal 5 5 2 6" xfId="10521" xr:uid="{00000000-0005-0000-0000-000031680000}"/>
    <cellStyle name="Normal 5 5 2 7" xfId="19845" xr:uid="{00000000-0005-0000-0000-000032680000}"/>
    <cellStyle name="Normal 5 5 3" xfId="2757" xr:uid="{00000000-0005-0000-0000-000033680000}"/>
    <cellStyle name="Normal 5 5 3 2" xfId="4435" xr:uid="{00000000-0005-0000-0000-000034680000}"/>
    <cellStyle name="Normal 5 5 3 2 2" xfId="9112" xr:uid="{00000000-0005-0000-0000-000035680000}"/>
    <cellStyle name="Normal 5 5 3 2 2 2" xfId="18436" xr:uid="{00000000-0005-0000-0000-000036680000}"/>
    <cellStyle name="Normal 5 5 3 2 2 3" xfId="27759" xr:uid="{00000000-0005-0000-0000-000037680000}"/>
    <cellStyle name="Normal 5 5 3 2 3" xfId="13769" xr:uid="{00000000-0005-0000-0000-000038680000}"/>
    <cellStyle name="Normal 5 5 3 2 4" xfId="23093" xr:uid="{00000000-0005-0000-0000-000039680000}"/>
    <cellStyle name="Normal 5 5 3 3" xfId="6176" xr:uid="{00000000-0005-0000-0000-00003A680000}"/>
    <cellStyle name="Normal 5 5 3 3 2" xfId="15500" xr:uid="{00000000-0005-0000-0000-00003B680000}"/>
    <cellStyle name="Normal 5 5 3 3 3" xfId="24823" xr:uid="{00000000-0005-0000-0000-00003C680000}"/>
    <cellStyle name="Normal 5 5 3 4" xfId="12214" xr:uid="{00000000-0005-0000-0000-00003D680000}"/>
    <cellStyle name="Normal 5 5 3 5" xfId="21540" xr:uid="{00000000-0005-0000-0000-00003E680000}"/>
    <cellStyle name="Normal 5 5 4" xfId="2754" xr:uid="{00000000-0005-0000-0000-00003F680000}"/>
    <cellStyle name="Normal 5 5 4 2" xfId="7557" xr:uid="{00000000-0005-0000-0000-000040680000}"/>
    <cellStyle name="Normal 5 5 4 2 2" xfId="16881" xr:uid="{00000000-0005-0000-0000-000041680000}"/>
    <cellStyle name="Normal 5 5 4 2 3" xfId="26204" xr:uid="{00000000-0005-0000-0000-000042680000}"/>
    <cellStyle name="Normal 5 5 4 3" xfId="12211" xr:uid="{00000000-0005-0000-0000-000043680000}"/>
    <cellStyle name="Normal 5 5 4 4" xfId="21537" xr:uid="{00000000-0005-0000-0000-000044680000}"/>
    <cellStyle name="Normal 5 5 5" xfId="4432" xr:uid="{00000000-0005-0000-0000-000045680000}"/>
    <cellStyle name="Normal 5 5 5 2" xfId="9109" xr:uid="{00000000-0005-0000-0000-000046680000}"/>
    <cellStyle name="Normal 5 5 5 2 2" xfId="18433" xr:uid="{00000000-0005-0000-0000-000047680000}"/>
    <cellStyle name="Normal 5 5 5 2 3" xfId="27756" xr:uid="{00000000-0005-0000-0000-000048680000}"/>
    <cellStyle name="Normal 5 5 5 3" xfId="13766" xr:uid="{00000000-0005-0000-0000-000049680000}"/>
    <cellStyle name="Normal 5 5 5 4" xfId="23090" xr:uid="{00000000-0005-0000-0000-00004A680000}"/>
    <cellStyle name="Normal 5 5 6" xfId="6173" xr:uid="{00000000-0005-0000-0000-00004B680000}"/>
    <cellStyle name="Normal 5 5 6 2" xfId="15497" xr:uid="{00000000-0005-0000-0000-00004C680000}"/>
    <cellStyle name="Normal 5 5 6 3" xfId="24820" xr:uid="{00000000-0005-0000-0000-00004D680000}"/>
    <cellStyle name="Normal 5 5 7" xfId="9543" xr:uid="{00000000-0005-0000-0000-00004E680000}"/>
    <cellStyle name="Normal 5 5 7 2" xfId="18867" xr:uid="{00000000-0005-0000-0000-00004F680000}"/>
    <cellStyle name="Normal 5 5 7 3" xfId="28190" xr:uid="{00000000-0005-0000-0000-000050680000}"/>
    <cellStyle name="Normal 5 5 8" xfId="10037" xr:uid="{00000000-0005-0000-0000-000051680000}"/>
    <cellStyle name="Normal 5 5 9" xfId="19361" xr:uid="{00000000-0005-0000-0000-000052680000}"/>
    <cellStyle name="Normal 5 6" xfId="680" xr:uid="{00000000-0005-0000-0000-000053680000}"/>
    <cellStyle name="Normal 5 6 2" xfId="2759" xr:uid="{00000000-0005-0000-0000-000054680000}"/>
    <cellStyle name="Normal 5 6 2 2" xfId="2760" xr:uid="{00000000-0005-0000-0000-000055680000}"/>
    <cellStyle name="Normal 5 6 2 2 2" xfId="4438" xr:uid="{00000000-0005-0000-0000-000056680000}"/>
    <cellStyle name="Normal 5 6 2 2 2 2" xfId="9115" xr:uid="{00000000-0005-0000-0000-000057680000}"/>
    <cellStyle name="Normal 5 6 2 2 2 2 2" xfId="18439" xr:uid="{00000000-0005-0000-0000-000058680000}"/>
    <cellStyle name="Normal 5 6 2 2 2 2 3" xfId="27762" xr:uid="{00000000-0005-0000-0000-000059680000}"/>
    <cellStyle name="Normal 5 6 2 2 2 3" xfId="13772" xr:uid="{00000000-0005-0000-0000-00005A680000}"/>
    <cellStyle name="Normal 5 6 2 2 2 4" xfId="23096" xr:uid="{00000000-0005-0000-0000-00005B680000}"/>
    <cellStyle name="Normal 5 6 2 2 3" xfId="6179" xr:uid="{00000000-0005-0000-0000-00005C680000}"/>
    <cellStyle name="Normal 5 6 2 2 3 2" xfId="15503" xr:uid="{00000000-0005-0000-0000-00005D680000}"/>
    <cellStyle name="Normal 5 6 2 2 3 3" xfId="24826" xr:uid="{00000000-0005-0000-0000-00005E680000}"/>
    <cellStyle name="Normal 5 6 2 2 4" xfId="12217" xr:uid="{00000000-0005-0000-0000-00005F680000}"/>
    <cellStyle name="Normal 5 6 2 2 5" xfId="21543" xr:uid="{00000000-0005-0000-0000-000060680000}"/>
    <cellStyle name="Normal 5 6 2 3" xfId="4437" xr:uid="{00000000-0005-0000-0000-000061680000}"/>
    <cellStyle name="Normal 5 6 2 3 2" xfId="9114" xr:uid="{00000000-0005-0000-0000-000062680000}"/>
    <cellStyle name="Normal 5 6 2 3 2 2" xfId="18438" xr:uid="{00000000-0005-0000-0000-000063680000}"/>
    <cellStyle name="Normal 5 6 2 3 2 3" xfId="27761" xr:uid="{00000000-0005-0000-0000-000064680000}"/>
    <cellStyle name="Normal 5 6 2 3 3" xfId="13771" xr:uid="{00000000-0005-0000-0000-000065680000}"/>
    <cellStyle name="Normal 5 6 2 3 4" xfId="23095" xr:uid="{00000000-0005-0000-0000-000066680000}"/>
    <cellStyle name="Normal 5 6 2 4" xfId="6178" xr:uid="{00000000-0005-0000-0000-000067680000}"/>
    <cellStyle name="Normal 5 6 2 4 2" xfId="15502" xr:uid="{00000000-0005-0000-0000-000068680000}"/>
    <cellStyle name="Normal 5 6 2 4 3" xfId="24825" xr:uid="{00000000-0005-0000-0000-000069680000}"/>
    <cellStyle name="Normal 5 6 2 5" xfId="12216" xr:uid="{00000000-0005-0000-0000-00006A680000}"/>
    <cellStyle name="Normal 5 6 2 6" xfId="21542" xr:uid="{00000000-0005-0000-0000-00006B680000}"/>
    <cellStyle name="Normal 5 6 3" xfId="2761" xr:uid="{00000000-0005-0000-0000-00006C680000}"/>
    <cellStyle name="Normal 5 6 3 2" xfId="4439" xr:uid="{00000000-0005-0000-0000-00006D680000}"/>
    <cellStyle name="Normal 5 6 3 2 2" xfId="9116" xr:uid="{00000000-0005-0000-0000-00006E680000}"/>
    <cellStyle name="Normal 5 6 3 2 2 2" xfId="18440" xr:uid="{00000000-0005-0000-0000-00006F680000}"/>
    <cellStyle name="Normal 5 6 3 2 2 3" xfId="27763" xr:uid="{00000000-0005-0000-0000-000070680000}"/>
    <cellStyle name="Normal 5 6 3 2 3" xfId="13773" xr:uid="{00000000-0005-0000-0000-000071680000}"/>
    <cellStyle name="Normal 5 6 3 2 4" xfId="23097" xr:uid="{00000000-0005-0000-0000-000072680000}"/>
    <cellStyle name="Normal 5 6 3 3" xfId="6180" xr:uid="{00000000-0005-0000-0000-000073680000}"/>
    <cellStyle name="Normal 5 6 3 3 2" xfId="15504" xr:uid="{00000000-0005-0000-0000-000074680000}"/>
    <cellStyle name="Normal 5 6 3 3 3" xfId="24827" xr:uid="{00000000-0005-0000-0000-000075680000}"/>
    <cellStyle name="Normal 5 6 3 4" xfId="12218" xr:uid="{00000000-0005-0000-0000-000076680000}"/>
    <cellStyle name="Normal 5 6 3 5" xfId="21544" xr:uid="{00000000-0005-0000-0000-000077680000}"/>
    <cellStyle name="Normal 5 6 4" xfId="2758" xr:uid="{00000000-0005-0000-0000-000078680000}"/>
    <cellStyle name="Normal 5 6 4 2" xfId="7559" xr:uid="{00000000-0005-0000-0000-000079680000}"/>
    <cellStyle name="Normal 5 6 4 2 2" xfId="16883" xr:uid="{00000000-0005-0000-0000-00007A680000}"/>
    <cellStyle name="Normal 5 6 4 2 3" xfId="26206" xr:uid="{00000000-0005-0000-0000-00007B680000}"/>
    <cellStyle name="Normal 5 6 4 3" xfId="12215" xr:uid="{00000000-0005-0000-0000-00007C680000}"/>
    <cellStyle name="Normal 5 6 4 4" xfId="21541" xr:uid="{00000000-0005-0000-0000-00007D680000}"/>
    <cellStyle name="Normal 5 6 5" xfId="4436" xr:uid="{00000000-0005-0000-0000-00007E680000}"/>
    <cellStyle name="Normal 5 6 5 2" xfId="9113" xr:uid="{00000000-0005-0000-0000-00007F680000}"/>
    <cellStyle name="Normal 5 6 5 2 2" xfId="18437" xr:uid="{00000000-0005-0000-0000-000080680000}"/>
    <cellStyle name="Normal 5 6 5 2 3" xfId="27760" xr:uid="{00000000-0005-0000-0000-000081680000}"/>
    <cellStyle name="Normal 5 6 5 3" xfId="13770" xr:uid="{00000000-0005-0000-0000-000082680000}"/>
    <cellStyle name="Normal 5 6 5 4" xfId="23094" xr:uid="{00000000-0005-0000-0000-000083680000}"/>
    <cellStyle name="Normal 5 6 6" xfId="6177" xr:uid="{00000000-0005-0000-0000-000084680000}"/>
    <cellStyle name="Normal 5 6 6 2" xfId="15501" xr:uid="{00000000-0005-0000-0000-000085680000}"/>
    <cellStyle name="Normal 5 6 6 3" xfId="24824" xr:uid="{00000000-0005-0000-0000-000086680000}"/>
    <cellStyle name="Normal 5 6 7" xfId="10281" xr:uid="{00000000-0005-0000-0000-000087680000}"/>
    <cellStyle name="Normal 5 6 8" xfId="19605" xr:uid="{00000000-0005-0000-0000-000088680000}"/>
    <cellStyle name="Normal 5 7" xfId="1112" xr:uid="{00000000-0005-0000-0000-000089680000}"/>
    <cellStyle name="Normal 5 7 2" xfId="2763" xr:uid="{00000000-0005-0000-0000-00008A680000}"/>
    <cellStyle name="Normal 5 7 2 2" xfId="4441" xr:uid="{00000000-0005-0000-0000-00008B680000}"/>
    <cellStyle name="Normal 5 7 2 2 2" xfId="9118" xr:uid="{00000000-0005-0000-0000-00008C680000}"/>
    <cellStyle name="Normal 5 7 2 2 2 2" xfId="18442" xr:uid="{00000000-0005-0000-0000-00008D680000}"/>
    <cellStyle name="Normal 5 7 2 2 2 3" xfId="27765" xr:uid="{00000000-0005-0000-0000-00008E680000}"/>
    <cellStyle name="Normal 5 7 2 2 3" xfId="13775" xr:uid="{00000000-0005-0000-0000-00008F680000}"/>
    <cellStyle name="Normal 5 7 2 2 4" xfId="23099" xr:uid="{00000000-0005-0000-0000-000090680000}"/>
    <cellStyle name="Normal 5 7 2 3" xfId="6182" xr:uid="{00000000-0005-0000-0000-000091680000}"/>
    <cellStyle name="Normal 5 7 2 3 2" xfId="15506" xr:uid="{00000000-0005-0000-0000-000092680000}"/>
    <cellStyle name="Normal 5 7 2 3 3" xfId="24829" xr:uid="{00000000-0005-0000-0000-000093680000}"/>
    <cellStyle name="Normal 5 7 2 4" xfId="12220" xr:uid="{00000000-0005-0000-0000-000094680000}"/>
    <cellStyle name="Normal 5 7 2 5" xfId="21546" xr:uid="{00000000-0005-0000-0000-000095680000}"/>
    <cellStyle name="Normal 5 7 3" xfId="2762" xr:uid="{00000000-0005-0000-0000-000096680000}"/>
    <cellStyle name="Normal 5 7 3 2" xfId="7560" xr:uid="{00000000-0005-0000-0000-000097680000}"/>
    <cellStyle name="Normal 5 7 3 2 2" xfId="16884" xr:uid="{00000000-0005-0000-0000-000098680000}"/>
    <cellStyle name="Normal 5 7 3 2 3" xfId="26207" xr:uid="{00000000-0005-0000-0000-000099680000}"/>
    <cellStyle name="Normal 5 7 3 3" xfId="12219" xr:uid="{00000000-0005-0000-0000-00009A680000}"/>
    <cellStyle name="Normal 5 7 3 4" xfId="21545" xr:uid="{00000000-0005-0000-0000-00009B680000}"/>
    <cellStyle name="Normal 5 7 4" xfId="4440" xr:uid="{00000000-0005-0000-0000-00009C680000}"/>
    <cellStyle name="Normal 5 7 4 2" xfId="9117" xr:uid="{00000000-0005-0000-0000-00009D680000}"/>
    <cellStyle name="Normal 5 7 4 2 2" xfId="18441" xr:uid="{00000000-0005-0000-0000-00009E680000}"/>
    <cellStyle name="Normal 5 7 4 2 3" xfId="27764" xr:uid="{00000000-0005-0000-0000-00009F680000}"/>
    <cellStyle name="Normal 5 7 4 3" xfId="13774" xr:uid="{00000000-0005-0000-0000-0000A0680000}"/>
    <cellStyle name="Normal 5 7 4 4" xfId="23098" xr:uid="{00000000-0005-0000-0000-0000A1680000}"/>
    <cellStyle name="Normal 5 7 5" xfId="6181" xr:uid="{00000000-0005-0000-0000-0000A2680000}"/>
    <cellStyle name="Normal 5 7 5 2" xfId="15505" xr:uid="{00000000-0005-0000-0000-0000A3680000}"/>
    <cellStyle name="Normal 5 7 5 3" xfId="24828" xr:uid="{00000000-0005-0000-0000-0000A4680000}"/>
    <cellStyle name="Normal 5 7 6" xfId="10711" xr:uid="{00000000-0005-0000-0000-0000A5680000}"/>
    <cellStyle name="Normal 5 7 7" xfId="20035" xr:uid="{00000000-0005-0000-0000-0000A6680000}"/>
    <cellStyle name="Normal 5 7 8" xfId="28956" xr:uid="{00000000-0005-0000-0000-0000A7680000}"/>
    <cellStyle name="Normal 5 7 8 2" xfId="28983" xr:uid="{00000000-0005-0000-0000-0000A8680000}"/>
    <cellStyle name="Normal 5 8" xfId="1121" xr:uid="{00000000-0005-0000-0000-0000A9680000}"/>
    <cellStyle name="Normal 5 8 2" xfId="4442" xr:uid="{00000000-0005-0000-0000-0000AA680000}"/>
    <cellStyle name="Normal 5 8 2 2" xfId="9119" xr:uid="{00000000-0005-0000-0000-0000AB680000}"/>
    <cellStyle name="Normal 5 8 2 2 2" xfId="18443" xr:uid="{00000000-0005-0000-0000-0000AC680000}"/>
    <cellStyle name="Normal 5 8 2 2 3" xfId="27766" xr:uid="{00000000-0005-0000-0000-0000AD680000}"/>
    <cellStyle name="Normal 5 8 2 3" xfId="13776" xr:uid="{00000000-0005-0000-0000-0000AE680000}"/>
    <cellStyle name="Normal 5 8 2 4" xfId="23100" xr:uid="{00000000-0005-0000-0000-0000AF680000}"/>
    <cellStyle name="Normal 5 8 3" xfId="6183" xr:uid="{00000000-0005-0000-0000-0000B0680000}"/>
    <cellStyle name="Normal 5 8 3 2" xfId="15507" xr:uid="{00000000-0005-0000-0000-0000B1680000}"/>
    <cellStyle name="Normal 5 8 3 3" xfId="24830" xr:uid="{00000000-0005-0000-0000-0000B2680000}"/>
    <cellStyle name="Normal 5 8 4" xfId="10720" xr:uid="{00000000-0005-0000-0000-0000B3680000}"/>
    <cellStyle name="Normal 5 8 5" xfId="20044" xr:uid="{00000000-0005-0000-0000-0000B4680000}"/>
    <cellStyle name="Normal 5 9" xfId="2764" xr:uid="{00000000-0005-0000-0000-0000B5680000}"/>
    <cellStyle name="Normal 5 9 2" xfId="4443" xr:uid="{00000000-0005-0000-0000-0000B6680000}"/>
    <cellStyle name="Normal 5 9 2 2" xfId="9120" xr:uid="{00000000-0005-0000-0000-0000B7680000}"/>
    <cellStyle name="Normal 5 9 2 2 2" xfId="18444" xr:uid="{00000000-0005-0000-0000-0000B8680000}"/>
    <cellStyle name="Normal 5 9 2 2 3" xfId="27767" xr:uid="{00000000-0005-0000-0000-0000B9680000}"/>
    <cellStyle name="Normal 5 9 2 3" xfId="13777" xr:uid="{00000000-0005-0000-0000-0000BA680000}"/>
    <cellStyle name="Normal 5 9 2 4" xfId="23101" xr:uid="{00000000-0005-0000-0000-0000BB680000}"/>
    <cellStyle name="Normal 5 9 3" xfId="6184" xr:uid="{00000000-0005-0000-0000-0000BC680000}"/>
    <cellStyle name="Normal 5 9 3 2" xfId="15508" xr:uid="{00000000-0005-0000-0000-0000BD680000}"/>
    <cellStyle name="Normal 5 9 3 3" xfId="24831" xr:uid="{00000000-0005-0000-0000-0000BE680000}"/>
    <cellStyle name="Normal 5 9 4" xfId="12221" xr:uid="{00000000-0005-0000-0000-0000BF680000}"/>
    <cellStyle name="Normal 5 9 5" xfId="21547" xr:uid="{00000000-0005-0000-0000-0000C0680000}"/>
    <cellStyle name="Normal 50" xfId="2874" xr:uid="{00000000-0005-0000-0000-0000C1680000}"/>
    <cellStyle name="Normal 50 2" xfId="4525" xr:uid="{00000000-0005-0000-0000-0000C2680000}"/>
    <cellStyle name="Normal 50 2 2" xfId="9202" xr:uid="{00000000-0005-0000-0000-0000C3680000}"/>
    <cellStyle name="Normal 50 2 2 2" xfId="18526" xr:uid="{00000000-0005-0000-0000-0000C4680000}"/>
    <cellStyle name="Normal 50 2 2 3" xfId="27849" xr:uid="{00000000-0005-0000-0000-0000C5680000}"/>
    <cellStyle name="Normal 50 2 3" xfId="13859" xr:uid="{00000000-0005-0000-0000-0000C6680000}"/>
    <cellStyle name="Normal 50 2 4" xfId="23183" xr:uid="{00000000-0005-0000-0000-0000C7680000}"/>
    <cellStyle name="Normal 50 3" xfId="6288" xr:uid="{00000000-0005-0000-0000-0000C8680000}"/>
    <cellStyle name="Normal 50 3 2" xfId="15612" xr:uid="{00000000-0005-0000-0000-0000C9680000}"/>
    <cellStyle name="Normal 50 3 3" xfId="24935" xr:uid="{00000000-0005-0000-0000-0000CA680000}"/>
    <cellStyle name="Normal 50 4" xfId="12303" xr:uid="{00000000-0005-0000-0000-0000CB680000}"/>
    <cellStyle name="Normal 50 5" xfId="21629" xr:uid="{00000000-0005-0000-0000-0000CC680000}"/>
    <cellStyle name="Normal 51" xfId="2876" xr:uid="{00000000-0005-0000-0000-0000CD680000}"/>
    <cellStyle name="Normal 51 2" xfId="4527" xr:uid="{00000000-0005-0000-0000-0000CE680000}"/>
    <cellStyle name="Normal 51 2 2" xfId="9204" xr:uid="{00000000-0005-0000-0000-0000CF680000}"/>
    <cellStyle name="Normal 51 2 2 2" xfId="18528" xr:uid="{00000000-0005-0000-0000-0000D0680000}"/>
    <cellStyle name="Normal 51 2 2 3" xfId="27851" xr:uid="{00000000-0005-0000-0000-0000D1680000}"/>
    <cellStyle name="Normal 51 2 3" xfId="13861" xr:uid="{00000000-0005-0000-0000-0000D2680000}"/>
    <cellStyle name="Normal 51 2 4" xfId="23185" xr:uid="{00000000-0005-0000-0000-0000D3680000}"/>
    <cellStyle name="Normal 51 3" xfId="6290" xr:uid="{00000000-0005-0000-0000-0000D4680000}"/>
    <cellStyle name="Normal 51 3 2" xfId="15614" xr:uid="{00000000-0005-0000-0000-0000D5680000}"/>
    <cellStyle name="Normal 51 3 3" xfId="24937" xr:uid="{00000000-0005-0000-0000-0000D6680000}"/>
    <cellStyle name="Normal 51 4" xfId="12305" xr:uid="{00000000-0005-0000-0000-0000D7680000}"/>
    <cellStyle name="Normal 51 5" xfId="21631" xr:uid="{00000000-0005-0000-0000-0000D8680000}"/>
    <cellStyle name="Normal 52" xfId="2878" xr:uid="{00000000-0005-0000-0000-0000D9680000}"/>
    <cellStyle name="Normal 52 2" xfId="4529" xr:uid="{00000000-0005-0000-0000-0000DA680000}"/>
    <cellStyle name="Normal 52 2 2" xfId="9206" xr:uid="{00000000-0005-0000-0000-0000DB680000}"/>
    <cellStyle name="Normal 52 2 2 2" xfId="18530" xr:uid="{00000000-0005-0000-0000-0000DC680000}"/>
    <cellStyle name="Normal 52 2 2 3" xfId="27853" xr:uid="{00000000-0005-0000-0000-0000DD680000}"/>
    <cellStyle name="Normal 52 2 3" xfId="13863" xr:uid="{00000000-0005-0000-0000-0000DE680000}"/>
    <cellStyle name="Normal 52 2 4" xfId="23187" xr:uid="{00000000-0005-0000-0000-0000DF680000}"/>
    <cellStyle name="Normal 52 3" xfId="6292" xr:uid="{00000000-0005-0000-0000-0000E0680000}"/>
    <cellStyle name="Normal 52 3 2" xfId="15616" xr:uid="{00000000-0005-0000-0000-0000E1680000}"/>
    <cellStyle name="Normal 52 3 3" xfId="24939" xr:uid="{00000000-0005-0000-0000-0000E2680000}"/>
    <cellStyle name="Normal 52 4" xfId="12307" xr:uid="{00000000-0005-0000-0000-0000E3680000}"/>
    <cellStyle name="Normal 52 5" xfId="21633" xr:uid="{00000000-0005-0000-0000-0000E4680000}"/>
    <cellStyle name="Normal 53" xfId="2880" xr:uid="{00000000-0005-0000-0000-0000E5680000}"/>
    <cellStyle name="Normal 54" xfId="2882" xr:uid="{00000000-0005-0000-0000-0000E6680000}"/>
    <cellStyle name="Normal 54 2" xfId="4532" xr:uid="{00000000-0005-0000-0000-0000E7680000}"/>
    <cellStyle name="Normal 54 2 2" xfId="9209" xr:uid="{00000000-0005-0000-0000-0000E8680000}"/>
    <cellStyle name="Normal 54 2 2 2" xfId="18533" xr:uid="{00000000-0005-0000-0000-0000E9680000}"/>
    <cellStyle name="Normal 54 2 2 3" xfId="27856" xr:uid="{00000000-0005-0000-0000-0000EA680000}"/>
    <cellStyle name="Normal 54 2 3" xfId="13866" xr:uid="{00000000-0005-0000-0000-0000EB680000}"/>
    <cellStyle name="Normal 54 2 4" xfId="23190" xr:uid="{00000000-0005-0000-0000-0000EC680000}"/>
    <cellStyle name="Normal 54 3" xfId="6296" xr:uid="{00000000-0005-0000-0000-0000ED680000}"/>
    <cellStyle name="Normal 54 3 2" xfId="15620" xr:uid="{00000000-0005-0000-0000-0000EE680000}"/>
    <cellStyle name="Normal 54 3 3" xfId="24943" xr:uid="{00000000-0005-0000-0000-0000EF680000}"/>
    <cellStyle name="Normal 54 4" xfId="12310" xr:uid="{00000000-0005-0000-0000-0000F0680000}"/>
    <cellStyle name="Normal 54 5" xfId="21636" xr:uid="{00000000-0005-0000-0000-0000F1680000}"/>
    <cellStyle name="Normal 55" xfId="2884" xr:uid="{00000000-0005-0000-0000-0000F2680000}"/>
    <cellStyle name="Normal 55 2" xfId="4534" xr:uid="{00000000-0005-0000-0000-0000F3680000}"/>
    <cellStyle name="Normal 55 2 2" xfId="9211" xr:uid="{00000000-0005-0000-0000-0000F4680000}"/>
    <cellStyle name="Normal 55 2 2 2" xfId="18535" xr:uid="{00000000-0005-0000-0000-0000F5680000}"/>
    <cellStyle name="Normal 55 2 2 3" xfId="27858" xr:uid="{00000000-0005-0000-0000-0000F6680000}"/>
    <cellStyle name="Normal 55 2 3" xfId="13868" xr:uid="{00000000-0005-0000-0000-0000F7680000}"/>
    <cellStyle name="Normal 55 2 4" xfId="23192" xr:uid="{00000000-0005-0000-0000-0000F8680000}"/>
    <cellStyle name="Normal 55 3" xfId="6298" xr:uid="{00000000-0005-0000-0000-0000F9680000}"/>
    <cellStyle name="Normal 55 3 2" xfId="15622" xr:uid="{00000000-0005-0000-0000-0000FA680000}"/>
    <cellStyle name="Normal 55 3 3" xfId="24945" xr:uid="{00000000-0005-0000-0000-0000FB680000}"/>
    <cellStyle name="Normal 55 4" xfId="12312" xr:uid="{00000000-0005-0000-0000-0000FC680000}"/>
    <cellStyle name="Normal 55 5" xfId="21638" xr:uid="{00000000-0005-0000-0000-0000FD680000}"/>
    <cellStyle name="Normal 56" xfId="1344" xr:uid="{00000000-0005-0000-0000-0000FE680000}"/>
    <cellStyle name="Normal 57" xfId="2889" xr:uid="{00000000-0005-0000-0000-0000FF680000}"/>
    <cellStyle name="Normal 57 2" xfId="4537" xr:uid="{00000000-0005-0000-0000-000000690000}"/>
    <cellStyle name="Normal 57 2 2" xfId="9214" xr:uid="{00000000-0005-0000-0000-000001690000}"/>
    <cellStyle name="Normal 57 2 2 2" xfId="18538" xr:uid="{00000000-0005-0000-0000-000002690000}"/>
    <cellStyle name="Normal 57 2 2 3" xfId="27861" xr:uid="{00000000-0005-0000-0000-000003690000}"/>
    <cellStyle name="Normal 57 2 3" xfId="13871" xr:uid="{00000000-0005-0000-0000-000004690000}"/>
    <cellStyle name="Normal 57 2 4" xfId="23195" xr:uid="{00000000-0005-0000-0000-000005690000}"/>
    <cellStyle name="Normal 57 3" xfId="6303" xr:uid="{00000000-0005-0000-0000-000006690000}"/>
    <cellStyle name="Normal 57 3 2" xfId="15627" xr:uid="{00000000-0005-0000-0000-000007690000}"/>
    <cellStyle name="Normal 57 3 3" xfId="24950" xr:uid="{00000000-0005-0000-0000-000008690000}"/>
    <cellStyle name="Normal 57 4" xfId="12315" xr:uid="{00000000-0005-0000-0000-000009690000}"/>
    <cellStyle name="Normal 57 5" xfId="21641" xr:uid="{00000000-0005-0000-0000-00000A690000}"/>
    <cellStyle name="Normal 58" xfId="2929" xr:uid="{00000000-0005-0000-0000-00000B690000}"/>
    <cellStyle name="Normal 58 2" xfId="2949" xr:uid="{00000000-0005-0000-0000-00000C690000}"/>
    <cellStyle name="Normal 58 3" xfId="7611" xr:uid="{00000000-0005-0000-0000-00000D690000}"/>
    <cellStyle name="Normal 58 3 2" xfId="16935" xr:uid="{00000000-0005-0000-0000-00000E690000}"/>
    <cellStyle name="Normal 58 3 3" xfId="26258" xr:uid="{00000000-0005-0000-0000-00000F690000}"/>
    <cellStyle name="Normal 58 4" xfId="12334" xr:uid="{00000000-0005-0000-0000-000010690000}"/>
    <cellStyle name="Normal 58 5" xfId="21660" xr:uid="{00000000-0005-0000-0000-000011690000}"/>
    <cellStyle name="Normal 59" xfId="2936" xr:uid="{00000000-0005-0000-0000-000012690000}"/>
    <cellStyle name="Normal 59 2" xfId="7618" xr:uid="{00000000-0005-0000-0000-000013690000}"/>
    <cellStyle name="Normal 59 2 2" xfId="16942" xr:uid="{00000000-0005-0000-0000-000014690000}"/>
    <cellStyle name="Normal 59 2 3" xfId="26265" xr:uid="{00000000-0005-0000-0000-000015690000}"/>
    <cellStyle name="Normal 59 3" xfId="12341" xr:uid="{00000000-0005-0000-0000-000016690000}"/>
    <cellStyle name="Normal 59 4" xfId="21667" xr:uid="{00000000-0005-0000-0000-000017690000}"/>
    <cellStyle name="Normal 6" xfId="172" xr:uid="{00000000-0005-0000-0000-000018690000}"/>
    <cellStyle name="Normal 6 2" xfId="2765" xr:uid="{00000000-0005-0000-0000-000019690000}"/>
    <cellStyle name="Normal 6 3" xfId="1349" xr:uid="{00000000-0005-0000-0000-00001A690000}"/>
    <cellStyle name="Normal 6 4" xfId="2919" xr:uid="{00000000-0005-0000-0000-00001B690000}"/>
    <cellStyle name="Normal 6 4 2" xfId="4553" xr:uid="{00000000-0005-0000-0000-00001C690000}"/>
    <cellStyle name="Normal 6 4 2 2" xfId="9230" xr:uid="{00000000-0005-0000-0000-00001D690000}"/>
    <cellStyle name="Normal 6 4 2 2 2" xfId="18554" xr:uid="{00000000-0005-0000-0000-00001E690000}"/>
    <cellStyle name="Normal 6 4 2 2 3" xfId="27877" xr:uid="{00000000-0005-0000-0000-00001F690000}"/>
    <cellStyle name="Normal 6 4 2 3" xfId="13877" xr:uid="{00000000-0005-0000-0000-000020690000}"/>
    <cellStyle name="Normal 6 4 2 4" xfId="23201" xr:uid="{00000000-0005-0000-0000-000021690000}"/>
    <cellStyle name="Normal 6 4 3" xfId="6328" xr:uid="{00000000-0005-0000-0000-000022690000}"/>
    <cellStyle name="Normal 6 4 3 2" xfId="15652" xr:uid="{00000000-0005-0000-0000-000023690000}"/>
    <cellStyle name="Normal 6 4 3 3" xfId="24975" xr:uid="{00000000-0005-0000-0000-000024690000}"/>
    <cellStyle name="Normal 6 4 4" xfId="12331" xr:uid="{00000000-0005-0000-0000-000025690000}"/>
    <cellStyle name="Normal 6 4 5" xfId="21657" xr:uid="{00000000-0005-0000-0000-000026690000}"/>
    <cellStyle name="Normal 6 5" xfId="1337" xr:uid="{00000000-0005-0000-0000-000027690000}"/>
    <cellStyle name="Normal 6 6" xfId="28482" xr:uid="{00000000-0005-0000-0000-000028690000}"/>
    <cellStyle name="Normal 60" xfId="4554" xr:uid="{00000000-0005-0000-0000-000029690000}"/>
    <cellStyle name="Normal 60 2" xfId="13878" xr:uid="{00000000-0005-0000-0000-00002A690000}"/>
    <cellStyle name="Normal 61" xfId="28380" xr:uid="{00000000-0005-0000-0000-00002B690000}"/>
    <cellStyle name="Normal 62" xfId="28385" xr:uid="{00000000-0005-0000-0000-00002C690000}"/>
    <cellStyle name="Normal 63" xfId="28769" xr:uid="{00000000-0005-0000-0000-00002D690000}"/>
    <cellStyle name="Normal 64" xfId="28776" xr:uid="{00000000-0005-0000-0000-00002E690000}"/>
    <cellStyle name="Normal 65" xfId="28774" xr:uid="{00000000-0005-0000-0000-00002F690000}"/>
    <cellStyle name="Normal 66" xfId="28959" xr:uid="{00000000-0005-0000-0000-000030690000}"/>
    <cellStyle name="Normal 67" xfId="28962" xr:uid="{00000000-0005-0000-0000-000031690000}"/>
    <cellStyle name="Normal 68" xfId="28968" xr:uid="{00000000-0005-0000-0000-000032690000}"/>
    <cellStyle name="Normal 69" xfId="28972" xr:uid="{00000000-0005-0000-0000-000033690000}"/>
    <cellStyle name="Normal 7" xfId="56" xr:uid="{00000000-0005-0000-0000-000034690000}"/>
    <cellStyle name="Normal 7 10" xfId="19068" xr:uid="{00000000-0005-0000-0000-000035690000}"/>
    <cellStyle name="Normal 7 11" xfId="28558" xr:uid="{00000000-0005-0000-0000-000036690000}"/>
    <cellStyle name="Normal 7 2" xfId="194" xr:uid="{00000000-0005-0000-0000-000037690000}"/>
    <cellStyle name="Normal 7 2 10" xfId="9322" xr:uid="{00000000-0005-0000-0000-000038690000}"/>
    <cellStyle name="Normal 7 2 10 2" xfId="18646" xr:uid="{00000000-0005-0000-0000-000039690000}"/>
    <cellStyle name="Normal 7 2 10 3" xfId="27969" xr:uid="{00000000-0005-0000-0000-00003A690000}"/>
    <cellStyle name="Normal 7 2 11" xfId="9816" xr:uid="{00000000-0005-0000-0000-00003B690000}"/>
    <cellStyle name="Normal 7 2 12" xfId="19140" xr:uid="{00000000-0005-0000-0000-00003C690000}"/>
    <cellStyle name="Normal 7 2 13" xfId="28950"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0" xr:uid="{00000000-0005-0000-0000-000041690000}"/>
    <cellStyle name="Normal 7 2 2 2 2 2 2" xfId="7564" xr:uid="{00000000-0005-0000-0000-000042690000}"/>
    <cellStyle name="Normal 7 2 2 2 2 2 2 2" xfId="16888" xr:uid="{00000000-0005-0000-0000-000043690000}"/>
    <cellStyle name="Normal 7 2 2 2 2 2 2 3" xfId="26211" xr:uid="{00000000-0005-0000-0000-000044690000}"/>
    <cellStyle name="Normal 7 2 2 2 2 2 3" xfId="12226" xr:uid="{00000000-0005-0000-0000-000045690000}"/>
    <cellStyle name="Normal 7 2 2 2 2 2 4" xfId="21552" xr:uid="{00000000-0005-0000-0000-000046690000}"/>
    <cellStyle name="Normal 7 2 2 2 2 3" xfId="4448" xr:uid="{00000000-0005-0000-0000-000047690000}"/>
    <cellStyle name="Normal 7 2 2 2 2 3 2" xfId="9125" xr:uid="{00000000-0005-0000-0000-000048690000}"/>
    <cellStyle name="Normal 7 2 2 2 2 3 2 2" xfId="18449" xr:uid="{00000000-0005-0000-0000-000049690000}"/>
    <cellStyle name="Normal 7 2 2 2 2 3 2 3" xfId="27772" xr:uid="{00000000-0005-0000-0000-00004A690000}"/>
    <cellStyle name="Normal 7 2 2 2 2 3 3" xfId="13782" xr:uid="{00000000-0005-0000-0000-00004B690000}"/>
    <cellStyle name="Normal 7 2 2 2 2 3 4" xfId="23106" xr:uid="{00000000-0005-0000-0000-00004C690000}"/>
    <cellStyle name="Normal 7 2 2 2 2 4" xfId="6189" xr:uid="{00000000-0005-0000-0000-00004D690000}"/>
    <cellStyle name="Normal 7 2 2 2 2 4 2" xfId="15513" xr:uid="{00000000-0005-0000-0000-00004E690000}"/>
    <cellStyle name="Normal 7 2 2 2 2 4 3" xfId="24836" xr:uid="{00000000-0005-0000-0000-00004F690000}"/>
    <cellStyle name="Normal 7 2 2 2 2 5" xfId="10663" xr:uid="{00000000-0005-0000-0000-000050690000}"/>
    <cellStyle name="Normal 7 2 2 2 2 6" xfId="19987" xr:uid="{00000000-0005-0000-0000-000051690000}"/>
    <cellStyle name="Normal 7 2 2 2 3" xfId="2769" xr:uid="{00000000-0005-0000-0000-000052690000}"/>
    <cellStyle name="Normal 7 2 2 2 3 2" xfId="7563" xr:uid="{00000000-0005-0000-0000-000053690000}"/>
    <cellStyle name="Normal 7 2 2 2 3 2 2" xfId="16887" xr:uid="{00000000-0005-0000-0000-000054690000}"/>
    <cellStyle name="Normal 7 2 2 2 3 2 3" xfId="26210" xr:uid="{00000000-0005-0000-0000-000055690000}"/>
    <cellStyle name="Normal 7 2 2 2 3 3" xfId="12225" xr:uid="{00000000-0005-0000-0000-000056690000}"/>
    <cellStyle name="Normal 7 2 2 2 3 4" xfId="21551" xr:uid="{00000000-0005-0000-0000-000057690000}"/>
    <cellStyle name="Normal 7 2 2 2 4" xfId="4447" xr:uid="{00000000-0005-0000-0000-000058690000}"/>
    <cellStyle name="Normal 7 2 2 2 4 2" xfId="9124" xr:uid="{00000000-0005-0000-0000-000059690000}"/>
    <cellStyle name="Normal 7 2 2 2 4 2 2" xfId="18448" xr:uid="{00000000-0005-0000-0000-00005A690000}"/>
    <cellStyle name="Normal 7 2 2 2 4 2 3" xfId="27771" xr:uid="{00000000-0005-0000-0000-00005B690000}"/>
    <cellStyle name="Normal 7 2 2 2 4 3" xfId="13781" xr:uid="{00000000-0005-0000-0000-00005C690000}"/>
    <cellStyle name="Normal 7 2 2 2 4 4" xfId="23105" xr:uid="{00000000-0005-0000-0000-00005D690000}"/>
    <cellStyle name="Normal 7 2 2 2 5" xfId="6188" xr:uid="{00000000-0005-0000-0000-00005E690000}"/>
    <cellStyle name="Normal 7 2 2 2 5 2" xfId="15512" xr:uid="{00000000-0005-0000-0000-00005F690000}"/>
    <cellStyle name="Normal 7 2 2 2 5 3" xfId="24835" xr:uid="{00000000-0005-0000-0000-000060690000}"/>
    <cellStyle name="Normal 7 2 2 2 6" xfId="9685" xr:uid="{00000000-0005-0000-0000-000061690000}"/>
    <cellStyle name="Normal 7 2 2 2 6 2" xfId="19009" xr:uid="{00000000-0005-0000-0000-000062690000}"/>
    <cellStyle name="Normal 7 2 2 2 6 3" xfId="28332" xr:uid="{00000000-0005-0000-0000-000063690000}"/>
    <cellStyle name="Normal 7 2 2 2 7" xfId="10179" xr:uid="{00000000-0005-0000-0000-000064690000}"/>
    <cellStyle name="Normal 7 2 2 2 8" xfId="19503" xr:uid="{00000000-0005-0000-0000-000065690000}"/>
    <cellStyle name="Normal 7 2 2 3" xfId="822" xr:uid="{00000000-0005-0000-0000-000066690000}"/>
    <cellStyle name="Normal 7 2 2 3 2" xfId="2771" xr:uid="{00000000-0005-0000-0000-000067690000}"/>
    <cellStyle name="Normal 7 2 2 3 2 2" xfId="7565" xr:uid="{00000000-0005-0000-0000-000068690000}"/>
    <cellStyle name="Normal 7 2 2 3 2 2 2" xfId="16889" xr:uid="{00000000-0005-0000-0000-000069690000}"/>
    <cellStyle name="Normal 7 2 2 3 2 2 3" xfId="26212" xr:uid="{00000000-0005-0000-0000-00006A690000}"/>
    <cellStyle name="Normal 7 2 2 3 2 3" xfId="12227" xr:uid="{00000000-0005-0000-0000-00006B690000}"/>
    <cellStyle name="Normal 7 2 2 3 2 4" xfId="21553" xr:uid="{00000000-0005-0000-0000-00006C690000}"/>
    <cellStyle name="Normal 7 2 2 3 3" xfId="4449" xr:uid="{00000000-0005-0000-0000-00006D690000}"/>
    <cellStyle name="Normal 7 2 2 3 3 2" xfId="9126" xr:uid="{00000000-0005-0000-0000-00006E690000}"/>
    <cellStyle name="Normal 7 2 2 3 3 2 2" xfId="18450" xr:uid="{00000000-0005-0000-0000-00006F690000}"/>
    <cellStyle name="Normal 7 2 2 3 3 2 3" xfId="27773" xr:uid="{00000000-0005-0000-0000-000070690000}"/>
    <cellStyle name="Normal 7 2 2 3 3 3" xfId="13783" xr:uid="{00000000-0005-0000-0000-000071690000}"/>
    <cellStyle name="Normal 7 2 2 3 3 4" xfId="23107" xr:uid="{00000000-0005-0000-0000-000072690000}"/>
    <cellStyle name="Normal 7 2 2 3 4" xfId="6190" xr:uid="{00000000-0005-0000-0000-000073690000}"/>
    <cellStyle name="Normal 7 2 2 3 4 2" xfId="15514" xr:uid="{00000000-0005-0000-0000-000074690000}"/>
    <cellStyle name="Normal 7 2 2 3 4 3" xfId="24837" xr:uid="{00000000-0005-0000-0000-000075690000}"/>
    <cellStyle name="Normal 7 2 2 3 5" xfId="10423" xr:uid="{00000000-0005-0000-0000-000076690000}"/>
    <cellStyle name="Normal 7 2 2 3 6" xfId="19747" xr:uid="{00000000-0005-0000-0000-000077690000}"/>
    <cellStyle name="Normal 7 2 2 4" xfId="2768" xr:uid="{00000000-0005-0000-0000-000078690000}"/>
    <cellStyle name="Normal 7 2 2 4 2" xfId="7562" xr:uid="{00000000-0005-0000-0000-000079690000}"/>
    <cellStyle name="Normal 7 2 2 4 2 2" xfId="16886" xr:uid="{00000000-0005-0000-0000-00007A690000}"/>
    <cellStyle name="Normal 7 2 2 4 2 3" xfId="26209" xr:uid="{00000000-0005-0000-0000-00007B690000}"/>
    <cellStyle name="Normal 7 2 2 4 3" xfId="12224" xr:uid="{00000000-0005-0000-0000-00007C690000}"/>
    <cellStyle name="Normal 7 2 2 4 4" xfId="21550" xr:uid="{00000000-0005-0000-0000-00007D690000}"/>
    <cellStyle name="Normal 7 2 2 5" xfId="4446" xr:uid="{00000000-0005-0000-0000-00007E690000}"/>
    <cellStyle name="Normal 7 2 2 5 2" xfId="9123" xr:uid="{00000000-0005-0000-0000-00007F690000}"/>
    <cellStyle name="Normal 7 2 2 5 2 2" xfId="18447" xr:uid="{00000000-0005-0000-0000-000080690000}"/>
    <cellStyle name="Normal 7 2 2 5 2 3" xfId="27770" xr:uid="{00000000-0005-0000-0000-000081690000}"/>
    <cellStyle name="Normal 7 2 2 5 3" xfId="13780" xr:uid="{00000000-0005-0000-0000-000082690000}"/>
    <cellStyle name="Normal 7 2 2 5 4" xfId="23104" xr:uid="{00000000-0005-0000-0000-000083690000}"/>
    <cellStyle name="Normal 7 2 2 6" xfId="6187" xr:uid="{00000000-0005-0000-0000-000084690000}"/>
    <cellStyle name="Normal 7 2 2 6 2" xfId="15511" xr:uid="{00000000-0005-0000-0000-000085690000}"/>
    <cellStyle name="Normal 7 2 2 6 3" xfId="24834" xr:uid="{00000000-0005-0000-0000-000086690000}"/>
    <cellStyle name="Normal 7 2 2 7" xfId="9445" xr:uid="{00000000-0005-0000-0000-000087690000}"/>
    <cellStyle name="Normal 7 2 2 7 2" xfId="18769" xr:uid="{00000000-0005-0000-0000-000088690000}"/>
    <cellStyle name="Normal 7 2 2 7 3" xfId="28092" xr:uid="{00000000-0005-0000-0000-000089690000}"/>
    <cellStyle name="Normal 7 2 2 8" xfId="9939" xr:uid="{00000000-0005-0000-0000-00008A690000}"/>
    <cellStyle name="Normal 7 2 2 9" xfId="19263" xr:uid="{00000000-0005-0000-0000-00008B690000}"/>
    <cellStyle name="Normal 7 2 3" xfId="452" xr:uid="{00000000-0005-0000-0000-00008C690000}"/>
    <cellStyle name="Normal 7 2 3 2" xfId="940" xr:uid="{00000000-0005-0000-0000-00008D690000}"/>
    <cellStyle name="Normal 7 2 3 2 2" xfId="2773" xr:uid="{00000000-0005-0000-0000-00008E690000}"/>
    <cellStyle name="Normal 7 2 3 2 2 2" xfId="7567" xr:uid="{00000000-0005-0000-0000-00008F690000}"/>
    <cellStyle name="Normal 7 2 3 2 2 2 2" xfId="16891" xr:uid="{00000000-0005-0000-0000-000090690000}"/>
    <cellStyle name="Normal 7 2 3 2 2 2 3" xfId="26214" xr:uid="{00000000-0005-0000-0000-000091690000}"/>
    <cellStyle name="Normal 7 2 3 2 2 3" xfId="12229" xr:uid="{00000000-0005-0000-0000-000092690000}"/>
    <cellStyle name="Normal 7 2 3 2 2 4" xfId="21555" xr:uid="{00000000-0005-0000-0000-000093690000}"/>
    <cellStyle name="Normal 7 2 3 2 3" xfId="4451" xr:uid="{00000000-0005-0000-0000-000094690000}"/>
    <cellStyle name="Normal 7 2 3 2 3 2" xfId="9128" xr:uid="{00000000-0005-0000-0000-000095690000}"/>
    <cellStyle name="Normal 7 2 3 2 3 2 2" xfId="18452" xr:uid="{00000000-0005-0000-0000-000096690000}"/>
    <cellStyle name="Normal 7 2 3 2 3 2 3" xfId="27775" xr:uid="{00000000-0005-0000-0000-000097690000}"/>
    <cellStyle name="Normal 7 2 3 2 3 3" xfId="13785" xr:uid="{00000000-0005-0000-0000-000098690000}"/>
    <cellStyle name="Normal 7 2 3 2 3 4" xfId="23109" xr:uid="{00000000-0005-0000-0000-000099690000}"/>
    <cellStyle name="Normal 7 2 3 2 4" xfId="6192" xr:uid="{00000000-0005-0000-0000-00009A690000}"/>
    <cellStyle name="Normal 7 2 3 2 4 2" xfId="15516" xr:uid="{00000000-0005-0000-0000-00009B690000}"/>
    <cellStyle name="Normal 7 2 3 2 4 3" xfId="24839" xr:uid="{00000000-0005-0000-0000-00009C690000}"/>
    <cellStyle name="Normal 7 2 3 2 5" xfId="10541" xr:uid="{00000000-0005-0000-0000-00009D690000}"/>
    <cellStyle name="Normal 7 2 3 2 6" xfId="19865" xr:uid="{00000000-0005-0000-0000-00009E690000}"/>
    <cellStyle name="Normal 7 2 3 3" xfId="2772" xr:uid="{00000000-0005-0000-0000-00009F690000}"/>
    <cellStyle name="Normal 7 2 3 3 2" xfId="7566" xr:uid="{00000000-0005-0000-0000-0000A0690000}"/>
    <cellStyle name="Normal 7 2 3 3 2 2" xfId="16890" xr:uid="{00000000-0005-0000-0000-0000A1690000}"/>
    <cellStyle name="Normal 7 2 3 3 2 3" xfId="26213" xr:uid="{00000000-0005-0000-0000-0000A2690000}"/>
    <cellStyle name="Normal 7 2 3 3 3" xfId="12228" xr:uid="{00000000-0005-0000-0000-0000A3690000}"/>
    <cellStyle name="Normal 7 2 3 3 4" xfId="21554" xr:uid="{00000000-0005-0000-0000-0000A4690000}"/>
    <cellStyle name="Normal 7 2 3 4" xfId="4450" xr:uid="{00000000-0005-0000-0000-0000A5690000}"/>
    <cellStyle name="Normal 7 2 3 4 2" xfId="9127" xr:uid="{00000000-0005-0000-0000-0000A6690000}"/>
    <cellStyle name="Normal 7 2 3 4 2 2" xfId="18451" xr:uid="{00000000-0005-0000-0000-0000A7690000}"/>
    <cellStyle name="Normal 7 2 3 4 2 3" xfId="27774" xr:uid="{00000000-0005-0000-0000-0000A8690000}"/>
    <cellStyle name="Normal 7 2 3 4 3" xfId="13784" xr:uid="{00000000-0005-0000-0000-0000A9690000}"/>
    <cellStyle name="Normal 7 2 3 4 4" xfId="23108" xr:uid="{00000000-0005-0000-0000-0000AA690000}"/>
    <cellStyle name="Normal 7 2 3 5" xfId="6191" xr:uid="{00000000-0005-0000-0000-0000AB690000}"/>
    <cellStyle name="Normal 7 2 3 5 2" xfId="15515" xr:uid="{00000000-0005-0000-0000-0000AC690000}"/>
    <cellStyle name="Normal 7 2 3 5 3" xfId="24838" xr:uid="{00000000-0005-0000-0000-0000AD690000}"/>
    <cellStyle name="Normal 7 2 3 6" xfId="9563" xr:uid="{00000000-0005-0000-0000-0000AE690000}"/>
    <cellStyle name="Normal 7 2 3 6 2" xfId="18887" xr:uid="{00000000-0005-0000-0000-0000AF690000}"/>
    <cellStyle name="Normal 7 2 3 6 3" xfId="28210" xr:uid="{00000000-0005-0000-0000-0000B0690000}"/>
    <cellStyle name="Normal 7 2 3 7" xfId="10057" xr:uid="{00000000-0005-0000-0000-0000B1690000}"/>
    <cellStyle name="Normal 7 2 3 8" xfId="19381" xr:uid="{00000000-0005-0000-0000-0000B2690000}"/>
    <cellStyle name="Normal 7 2 4" xfId="700" xr:uid="{00000000-0005-0000-0000-0000B3690000}"/>
    <cellStyle name="Normal 7 2 4 2" xfId="2774" xr:uid="{00000000-0005-0000-0000-0000B4690000}"/>
    <cellStyle name="Normal 7 2 4 2 2" xfId="7568" xr:uid="{00000000-0005-0000-0000-0000B5690000}"/>
    <cellStyle name="Normal 7 2 4 2 2 2" xfId="16892" xr:uid="{00000000-0005-0000-0000-0000B6690000}"/>
    <cellStyle name="Normal 7 2 4 2 2 3" xfId="26215" xr:uid="{00000000-0005-0000-0000-0000B7690000}"/>
    <cellStyle name="Normal 7 2 4 2 3" xfId="12230" xr:uid="{00000000-0005-0000-0000-0000B8690000}"/>
    <cellStyle name="Normal 7 2 4 2 4" xfId="21556" xr:uid="{00000000-0005-0000-0000-0000B9690000}"/>
    <cellStyle name="Normal 7 2 4 3" xfId="4452" xr:uid="{00000000-0005-0000-0000-0000BA690000}"/>
    <cellStyle name="Normal 7 2 4 3 2" xfId="9129" xr:uid="{00000000-0005-0000-0000-0000BB690000}"/>
    <cellStyle name="Normal 7 2 4 3 2 2" xfId="18453" xr:uid="{00000000-0005-0000-0000-0000BC690000}"/>
    <cellStyle name="Normal 7 2 4 3 2 3" xfId="27776" xr:uid="{00000000-0005-0000-0000-0000BD690000}"/>
    <cellStyle name="Normal 7 2 4 3 3" xfId="13786" xr:uid="{00000000-0005-0000-0000-0000BE690000}"/>
    <cellStyle name="Normal 7 2 4 3 4" xfId="23110" xr:uid="{00000000-0005-0000-0000-0000BF690000}"/>
    <cellStyle name="Normal 7 2 4 4" xfId="6193" xr:uid="{00000000-0005-0000-0000-0000C0690000}"/>
    <cellStyle name="Normal 7 2 4 4 2" xfId="15517" xr:uid="{00000000-0005-0000-0000-0000C1690000}"/>
    <cellStyle name="Normal 7 2 4 4 3" xfId="24840" xr:uid="{00000000-0005-0000-0000-0000C2690000}"/>
    <cellStyle name="Normal 7 2 4 5" xfId="10301" xr:uid="{00000000-0005-0000-0000-0000C3690000}"/>
    <cellStyle name="Normal 7 2 4 6" xfId="19625" xr:uid="{00000000-0005-0000-0000-0000C4690000}"/>
    <cellStyle name="Normal 7 2 5" xfId="2775" xr:uid="{00000000-0005-0000-0000-0000C5690000}"/>
    <cellStyle name="Normal 7 2 5 2" xfId="4453" xr:uid="{00000000-0005-0000-0000-0000C6690000}"/>
    <cellStyle name="Normal 7 2 5 2 2" xfId="9130" xr:uid="{00000000-0005-0000-0000-0000C7690000}"/>
    <cellStyle name="Normal 7 2 5 2 2 2" xfId="18454" xr:uid="{00000000-0005-0000-0000-0000C8690000}"/>
    <cellStyle name="Normal 7 2 5 2 2 3" xfId="27777" xr:uid="{00000000-0005-0000-0000-0000C9690000}"/>
    <cellStyle name="Normal 7 2 5 2 3" xfId="13787" xr:uid="{00000000-0005-0000-0000-0000CA690000}"/>
    <cellStyle name="Normal 7 2 5 2 4" xfId="23111" xr:uid="{00000000-0005-0000-0000-0000CB690000}"/>
    <cellStyle name="Normal 7 2 5 3" xfId="6194" xr:uid="{00000000-0005-0000-0000-0000CC690000}"/>
    <cellStyle name="Normal 7 2 5 3 2" xfId="15518" xr:uid="{00000000-0005-0000-0000-0000CD690000}"/>
    <cellStyle name="Normal 7 2 5 3 3" xfId="24841" xr:uid="{00000000-0005-0000-0000-0000CE690000}"/>
    <cellStyle name="Normal 7 2 5 4" xfId="12231" xr:uid="{00000000-0005-0000-0000-0000CF690000}"/>
    <cellStyle name="Normal 7 2 5 5" xfId="21557" xr:uid="{00000000-0005-0000-0000-0000D0690000}"/>
    <cellStyle name="Normal 7 2 6" xfId="2776" xr:uid="{00000000-0005-0000-0000-0000D1690000}"/>
    <cellStyle name="Normal 7 2 6 2" xfId="4454" xr:uid="{00000000-0005-0000-0000-0000D2690000}"/>
    <cellStyle name="Normal 7 2 6 2 2" xfId="9131" xr:uid="{00000000-0005-0000-0000-0000D3690000}"/>
    <cellStyle name="Normal 7 2 6 2 2 2" xfId="18455" xr:uid="{00000000-0005-0000-0000-0000D4690000}"/>
    <cellStyle name="Normal 7 2 6 2 2 3" xfId="27778" xr:uid="{00000000-0005-0000-0000-0000D5690000}"/>
    <cellStyle name="Normal 7 2 6 2 3" xfId="13788" xr:uid="{00000000-0005-0000-0000-0000D6690000}"/>
    <cellStyle name="Normal 7 2 6 2 4" xfId="23112" xr:uid="{00000000-0005-0000-0000-0000D7690000}"/>
    <cellStyle name="Normal 7 2 6 3" xfId="6195" xr:uid="{00000000-0005-0000-0000-0000D8690000}"/>
    <cellStyle name="Normal 7 2 6 3 2" xfId="15519" xr:uid="{00000000-0005-0000-0000-0000D9690000}"/>
    <cellStyle name="Normal 7 2 6 3 3" xfId="24842" xr:uid="{00000000-0005-0000-0000-0000DA690000}"/>
    <cellStyle name="Normal 7 2 6 4" xfId="12232" xr:uid="{00000000-0005-0000-0000-0000DB690000}"/>
    <cellStyle name="Normal 7 2 6 5" xfId="21558" xr:uid="{00000000-0005-0000-0000-0000DC690000}"/>
    <cellStyle name="Normal 7 2 7" xfId="2767" xr:uid="{00000000-0005-0000-0000-0000DD690000}"/>
    <cellStyle name="Normal 7 2 7 2" xfId="7561" xr:uid="{00000000-0005-0000-0000-0000DE690000}"/>
    <cellStyle name="Normal 7 2 7 2 2" xfId="16885" xr:uid="{00000000-0005-0000-0000-0000DF690000}"/>
    <cellStyle name="Normal 7 2 7 2 3" xfId="26208" xr:uid="{00000000-0005-0000-0000-0000E0690000}"/>
    <cellStyle name="Normal 7 2 7 3" xfId="12223" xr:uid="{00000000-0005-0000-0000-0000E1690000}"/>
    <cellStyle name="Normal 7 2 7 4" xfId="21549" xr:uid="{00000000-0005-0000-0000-0000E2690000}"/>
    <cellStyle name="Normal 7 2 8" xfId="4445" xr:uid="{00000000-0005-0000-0000-0000E3690000}"/>
    <cellStyle name="Normal 7 2 8 2" xfId="9122" xr:uid="{00000000-0005-0000-0000-0000E4690000}"/>
    <cellStyle name="Normal 7 2 8 2 2" xfId="18446" xr:uid="{00000000-0005-0000-0000-0000E5690000}"/>
    <cellStyle name="Normal 7 2 8 2 3" xfId="27769" xr:uid="{00000000-0005-0000-0000-0000E6690000}"/>
    <cellStyle name="Normal 7 2 8 3" xfId="13779" xr:uid="{00000000-0005-0000-0000-0000E7690000}"/>
    <cellStyle name="Normal 7 2 8 4" xfId="23103" xr:uid="{00000000-0005-0000-0000-0000E8690000}"/>
    <cellStyle name="Normal 7 2 9" xfId="6186" xr:uid="{00000000-0005-0000-0000-0000E9690000}"/>
    <cellStyle name="Normal 7 2 9 2" xfId="15510" xr:uid="{00000000-0005-0000-0000-0000EA690000}"/>
    <cellStyle name="Normal 7 2 9 3" xfId="24833"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3" xr:uid="{00000000-0005-0000-0000-0000EF690000}"/>
    <cellStyle name="Normal 7 3 2 2 2 2" xfId="15607" xr:uid="{00000000-0005-0000-0000-0000F0690000}"/>
    <cellStyle name="Normal 7 3 2 2 2 3" xfId="24930" xr:uid="{00000000-0005-0000-0000-0000F1690000}"/>
    <cellStyle name="Normal 7 3 2 2 3" xfId="10618" xr:uid="{00000000-0005-0000-0000-0000F2690000}"/>
    <cellStyle name="Normal 7 3 2 2 4" xfId="19942" xr:uid="{00000000-0005-0000-0000-0000F3690000}"/>
    <cellStyle name="Normal 7 3 2 3" xfId="7105" xr:uid="{00000000-0005-0000-0000-0000F4690000}"/>
    <cellStyle name="Normal 7 3 2 3 2" xfId="16429" xr:uid="{00000000-0005-0000-0000-0000F5690000}"/>
    <cellStyle name="Normal 7 3 2 3 3" xfId="25752" xr:uid="{00000000-0005-0000-0000-0000F6690000}"/>
    <cellStyle name="Normal 7 3 2 4" xfId="9640" xr:uid="{00000000-0005-0000-0000-0000F7690000}"/>
    <cellStyle name="Normal 7 3 2 4 2" xfId="18964" xr:uid="{00000000-0005-0000-0000-0000F8690000}"/>
    <cellStyle name="Normal 7 3 2 4 3" xfId="28287" xr:uid="{00000000-0005-0000-0000-0000F9690000}"/>
    <cellStyle name="Normal 7 3 2 5" xfId="10134" xr:uid="{00000000-0005-0000-0000-0000FA690000}"/>
    <cellStyle name="Normal 7 3 2 6" xfId="19458" xr:uid="{00000000-0005-0000-0000-0000FB690000}"/>
    <cellStyle name="Normal 7 3 3" xfId="777" xr:uid="{00000000-0005-0000-0000-0000FC690000}"/>
    <cellStyle name="Normal 7 3 3 2" xfId="6958" xr:uid="{00000000-0005-0000-0000-0000FD690000}"/>
    <cellStyle name="Normal 7 3 3 2 2" xfId="16282" xr:uid="{00000000-0005-0000-0000-0000FE690000}"/>
    <cellStyle name="Normal 7 3 3 2 3" xfId="25605" xr:uid="{00000000-0005-0000-0000-0000FF690000}"/>
    <cellStyle name="Normal 7 3 3 3" xfId="10378" xr:uid="{00000000-0005-0000-0000-0000006A0000}"/>
    <cellStyle name="Normal 7 3 3 4" xfId="19702" xr:uid="{00000000-0005-0000-0000-0000016A0000}"/>
    <cellStyle name="Normal 7 3 4" xfId="2777" xr:uid="{00000000-0005-0000-0000-0000026A0000}"/>
    <cellStyle name="Normal 7 3 5" xfId="7239" xr:uid="{00000000-0005-0000-0000-0000036A0000}"/>
    <cellStyle name="Normal 7 3 5 2" xfId="16563" xr:uid="{00000000-0005-0000-0000-0000046A0000}"/>
    <cellStyle name="Normal 7 3 5 3" xfId="25886" xr:uid="{00000000-0005-0000-0000-0000056A0000}"/>
    <cellStyle name="Normal 7 3 6" xfId="9399" xr:uid="{00000000-0005-0000-0000-0000066A0000}"/>
    <cellStyle name="Normal 7 3 6 2" xfId="18723" xr:uid="{00000000-0005-0000-0000-0000076A0000}"/>
    <cellStyle name="Normal 7 3 6 3" xfId="28046" xr:uid="{00000000-0005-0000-0000-0000086A0000}"/>
    <cellStyle name="Normal 7 3 7" xfId="9893" xr:uid="{00000000-0005-0000-0000-0000096A0000}"/>
    <cellStyle name="Normal 7 3 8" xfId="19217" xr:uid="{00000000-0005-0000-0000-00000A6A0000}"/>
    <cellStyle name="Normal 7 4" xfId="393" xr:uid="{00000000-0005-0000-0000-00000B6A0000}"/>
    <cellStyle name="Normal 7 4 2" xfId="881" xr:uid="{00000000-0005-0000-0000-00000C6A0000}"/>
    <cellStyle name="Normal 7 4 2 2" xfId="2779" xr:uid="{00000000-0005-0000-0000-00000D6A0000}"/>
    <cellStyle name="Normal 7 4 2 2 2" xfId="7570" xr:uid="{00000000-0005-0000-0000-00000E6A0000}"/>
    <cellStyle name="Normal 7 4 2 2 2 2" xfId="16894" xr:uid="{00000000-0005-0000-0000-00000F6A0000}"/>
    <cellStyle name="Normal 7 4 2 2 2 3" xfId="26217" xr:uid="{00000000-0005-0000-0000-0000106A0000}"/>
    <cellStyle name="Normal 7 4 2 2 3" xfId="12234" xr:uid="{00000000-0005-0000-0000-0000116A0000}"/>
    <cellStyle name="Normal 7 4 2 2 4" xfId="21560" xr:uid="{00000000-0005-0000-0000-0000126A0000}"/>
    <cellStyle name="Normal 7 4 2 3" xfId="4456" xr:uid="{00000000-0005-0000-0000-0000136A0000}"/>
    <cellStyle name="Normal 7 4 2 3 2" xfId="9133" xr:uid="{00000000-0005-0000-0000-0000146A0000}"/>
    <cellStyle name="Normal 7 4 2 3 2 2" xfId="18457" xr:uid="{00000000-0005-0000-0000-0000156A0000}"/>
    <cellStyle name="Normal 7 4 2 3 2 3" xfId="27780" xr:uid="{00000000-0005-0000-0000-0000166A0000}"/>
    <cellStyle name="Normal 7 4 2 3 3" xfId="13790" xr:uid="{00000000-0005-0000-0000-0000176A0000}"/>
    <cellStyle name="Normal 7 4 2 3 4" xfId="23114" xr:uid="{00000000-0005-0000-0000-0000186A0000}"/>
    <cellStyle name="Normal 7 4 2 4" xfId="6198" xr:uid="{00000000-0005-0000-0000-0000196A0000}"/>
    <cellStyle name="Normal 7 4 2 4 2" xfId="15522" xr:uid="{00000000-0005-0000-0000-00001A6A0000}"/>
    <cellStyle name="Normal 7 4 2 4 3" xfId="24845" xr:uid="{00000000-0005-0000-0000-00001B6A0000}"/>
    <cellStyle name="Normal 7 4 2 5" xfId="10482" xr:uid="{00000000-0005-0000-0000-00001C6A0000}"/>
    <cellStyle name="Normal 7 4 2 6" xfId="19806" xr:uid="{00000000-0005-0000-0000-00001D6A0000}"/>
    <cellStyle name="Normal 7 4 3" xfId="2778" xr:uid="{00000000-0005-0000-0000-00001E6A0000}"/>
    <cellStyle name="Normal 7 4 3 2" xfId="7569" xr:uid="{00000000-0005-0000-0000-00001F6A0000}"/>
    <cellStyle name="Normal 7 4 3 2 2" xfId="16893" xr:uid="{00000000-0005-0000-0000-0000206A0000}"/>
    <cellStyle name="Normal 7 4 3 2 3" xfId="26216" xr:uid="{00000000-0005-0000-0000-0000216A0000}"/>
    <cellStyle name="Normal 7 4 3 3" xfId="12233" xr:uid="{00000000-0005-0000-0000-0000226A0000}"/>
    <cellStyle name="Normal 7 4 3 4" xfId="21559" xr:uid="{00000000-0005-0000-0000-0000236A0000}"/>
    <cellStyle name="Normal 7 4 4" xfId="4455" xr:uid="{00000000-0005-0000-0000-0000246A0000}"/>
    <cellStyle name="Normal 7 4 4 2" xfId="9132" xr:uid="{00000000-0005-0000-0000-0000256A0000}"/>
    <cellStyle name="Normal 7 4 4 2 2" xfId="18456" xr:uid="{00000000-0005-0000-0000-0000266A0000}"/>
    <cellStyle name="Normal 7 4 4 2 3" xfId="27779" xr:uid="{00000000-0005-0000-0000-0000276A0000}"/>
    <cellStyle name="Normal 7 4 4 3" xfId="13789" xr:uid="{00000000-0005-0000-0000-0000286A0000}"/>
    <cellStyle name="Normal 7 4 4 4" xfId="23113" xr:uid="{00000000-0005-0000-0000-0000296A0000}"/>
    <cellStyle name="Normal 7 4 5" xfId="6197" xr:uid="{00000000-0005-0000-0000-00002A6A0000}"/>
    <cellStyle name="Normal 7 4 5 2" xfId="15521" xr:uid="{00000000-0005-0000-0000-00002B6A0000}"/>
    <cellStyle name="Normal 7 4 5 3" xfId="24844" xr:uid="{00000000-0005-0000-0000-00002C6A0000}"/>
    <cellStyle name="Normal 7 4 6" xfId="9504" xr:uid="{00000000-0005-0000-0000-00002D6A0000}"/>
    <cellStyle name="Normal 7 4 6 2" xfId="18828" xr:uid="{00000000-0005-0000-0000-00002E6A0000}"/>
    <cellStyle name="Normal 7 4 6 3" xfId="28151" xr:uid="{00000000-0005-0000-0000-00002F6A0000}"/>
    <cellStyle name="Normal 7 4 7" xfId="9998" xr:uid="{00000000-0005-0000-0000-0000306A0000}"/>
    <cellStyle name="Normal 7 4 8" xfId="19322" xr:uid="{00000000-0005-0000-0000-0000316A0000}"/>
    <cellStyle name="Normal 7 5" xfId="641" xr:uid="{00000000-0005-0000-0000-0000326A0000}"/>
    <cellStyle name="Normal 7 5 2" xfId="2780" xr:uid="{00000000-0005-0000-0000-0000336A0000}"/>
    <cellStyle name="Normal 7 5 2 2" xfId="7571" xr:uid="{00000000-0005-0000-0000-0000346A0000}"/>
    <cellStyle name="Normal 7 5 2 2 2" xfId="16895" xr:uid="{00000000-0005-0000-0000-0000356A0000}"/>
    <cellStyle name="Normal 7 5 2 2 3" xfId="26218" xr:uid="{00000000-0005-0000-0000-0000366A0000}"/>
    <cellStyle name="Normal 7 5 2 3" xfId="12235" xr:uid="{00000000-0005-0000-0000-0000376A0000}"/>
    <cellStyle name="Normal 7 5 2 4" xfId="21561" xr:uid="{00000000-0005-0000-0000-0000386A0000}"/>
    <cellStyle name="Normal 7 5 3" xfId="4457" xr:uid="{00000000-0005-0000-0000-0000396A0000}"/>
    <cellStyle name="Normal 7 5 3 2" xfId="9134" xr:uid="{00000000-0005-0000-0000-00003A6A0000}"/>
    <cellStyle name="Normal 7 5 3 2 2" xfId="18458" xr:uid="{00000000-0005-0000-0000-00003B6A0000}"/>
    <cellStyle name="Normal 7 5 3 2 3" xfId="27781" xr:uid="{00000000-0005-0000-0000-00003C6A0000}"/>
    <cellStyle name="Normal 7 5 3 3" xfId="13791" xr:uid="{00000000-0005-0000-0000-00003D6A0000}"/>
    <cellStyle name="Normal 7 5 3 4" xfId="23115" xr:uid="{00000000-0005-0000-0000-00003E6A0000}"/>
    <cellStyle name="Normal 7 5 4" xfId="6199" xr:uid="{00000000-0005-0000-0000-00003F6A0000}"/>
    <cellStyle name="Normal 7 5 4 2" xfId="15523" xr:uid="{00000000-0005-0000-0000-0000406A0000}"/>
    <cellStyle name="Normal 7 5 4 3" xfId="24846" xr:uid="{00000000-0005-0000-0000-0000416A0000}"/>
    <cellStyle name="Normal 7 5 5" xfId="10242" xr:uid="{00000000-0005-0000-0000-0000426A0000}"/>
    <cellStyle name="Normal 7 5 6" xfId="19566" xr:uid="{00000000-0005-0000-0000-0000436A0000}"/>
    <cellStyle name="Normal 7 6" xfId="2766" xr:uid="{00000000-0005-0000-0000-0000446A0000}"/>
    <cellStyle name="Normal 7 6 2" xfId="4444" xr:uid="{00000000-0005-0000-0000-0000456A0000}"/>
    <cellStyle name="Normal 7 6 2 2" xfId="9121" xr:uid="{00000000-0005-0000-0000-0000466A0000}"/>
    <cellStyle name="Normal 7 6 2 2 2" xfId="18445" xr:uid="{00000000-0005-0000-0000-0000476A0000}"/>
    <cellStyle name="Normal 7 6 2 2 3" xfId="27768" xr:uid="{00000000-0005-0000-0000-0000486A0000}"/>
    <cellStyle name="Normal 7 6 2 3" xfId="13778" xr:uid="{00000000-0005-0000-0000-0000496A0000}"/>
    <cellStyle name="Normal 7 6 2 4" xfId="23102" xr:uid="{00000000-0005-0000-0000-00004A6A0000}"/>
    <cellStyle name="Normal 7 6 3" xfId="6185" xr:uid="{00000000-0005-0000-0000-00004B6A0000}"/>
    <cellStyle name="Normal 7 6 3 2" xfId="15509" xr:uid="{00000000-0005-0000-0000-00004C6A0000}"/>
    <cellStyle name="Normal 7 6 3 3" xfId="24832" xr:uid="{00000000-0005-0000-0000-00004D6A0000}"/>
    <cellStyle name="Normal 7 6 4" xfId="12222" xr:uid="{00000000-0005-0000-0000-00004E6A0000}"/>
    <cellStyle name="Normal 7 6 5" xfId="21548" xr:uid="{00000000-0005-0000-0000-00004F6A0000}"/>
    <cellStyle name="Normal 7 7" xfId="1338" xr:uid="{00000000-0005-0000-0000-0000506A0000}"/>
    <cellStyle name="Normal 7 8" xfId="9250" xr:uid="{00000000-0005-0000-0000-0000516A0000}"/>
    <cellStyle name="Normal 7 8 2" xfId="18574" xr:uid="{00000000-0005-0000-0000-0000526A0000}"/>
    <cellStyle name="Normal 7 8 3" xfId="27897" xr:uid="{00000000-0005-0000-0000-0000536A0000}"/>
    <cellStyle name="Normal 7 9" xfId="9744" xr:uid="{00000000-0005-0000-0000-0000546A0000}"/>
    <cellStyle name="Normal 70" xfId="28974" xr:uid="{00000000-0005-0000-0000-0000556A0000}"/>
    <cellStyle name="Normal 71" xfId="28976" xr:uid="{00000000-0005-0000-0000-0000566A0000}"/>
    <cellStyle name="Normal 72" xfId="28978" xr:uid="{00000000-0005-0000-0000-0000576A0000}"/>
    <cellStyle name="Normal 73" xfId="28980" xr:uid="{00000000-0005-0000-0000-0000586A0000}"/>
    <cellStyle name="Normal 74" xfId="28981" xr:uid="{00000000-0005-0000-0000-0000596A0000}"/>
    <cellStyle name="Normal 75" xfId="28982" xr:uid="{00000000-0005-0000-0000-00005A6A0000}"/>
    <cellStyle name="Normal 8" xfId="257" xr:uid="{00000000-0005-0000-0000-00005B6A0000}"/>
    <cellStyle name="Normal 8 10" xfId="28567" xr:uid="{00000000-0005-0000-0000-00005C6A0000}"/>
    <cellStyle name="Normal 8 2" xfId="2782" xr:uid="{00000000-0005-0000-0000-00005D6A0000}"/>
    <cellStyle name="Normal 8 2 10" xfId="12237" xr:uid="{00000000-0005-0000-0000-00005E6A0000}"/>
    <cellStyle name="Normal 8 2 11" xfId="21563" xr:uid="{00000000-0005-0000-0000-00005F6A0000}"/>
    <cellStyle name="Normal 8 2 12" xfId="28652" xr:uid="{00000000-0005-0000-0000-0000606A0000}"/>
    <cellStyle name="Normal 8 2 2" xfId="2783" xr:uid="{00000000-0005-0000-0000-0000616A0000}"/>
    <cellStyle name="Normal 8 2 2 2" xfId="2784" xr:uid="{00000000-0005-0000-0000-0000626A0000}"/>
    <cellStyle name="Normal 8 2 2 2 2" xfId="2785" xr:uid="{00000000-0005-0000-0000-0000636A0000}"/>
    <cellStyle name="Normal 8 2 2 2 2 2" xfId="4462" xr:uid="{00000000-0005-0000-0000-0000646A0000}"/>
    <cellStyle name="Normal 8 2 2 2 2 2 2" xfId="9139" xr:uid="{00000000-0005-0000-0000-0000656A0000}"/>
    <cellStyle name="Normal 8 2 2 2 2 2 2 2" xfId="18463" xr:uid="{00000000-0005-0000-0000-0000666A0000}"/>
    <cellStyle name="Normal 8 2 2 2 2 2 2 3" xfId="27786" xr:uid="{00000000-0005-0000-0000-0000676A0000}"/>
    <cellStyle name="Normal 8 2 2 2 2 2 3" xfId="13796" xr:uid="{00000000-0005-0000-0000-0000686A0000}"/>
    <cellStyle name="Normal 8 2 2 2 2 2 4" xfId="23120" xr:uid="{00000000-0005-0000-0000-0000696A0000}"/>
    <cellStyle name="Normal 8 2 2 2 2 3" xfId="6204" xr:uid="{00000000-0005-0000-0000-00006A6A0000}"/>
    <cellStyle name="Normal 8 2 2 2 2 3 2" xfId="15528" xr:uid="{00000000-0005-0000-0000-00006B6A0000}"/>
    <cellStyle name="Normal 8 2 2 2 2 3 3" xfId="24851" xr:uid="{00000000-0005-0000-0000-00006C6A0000}"/>
    <cellStyle name="Normal 8 2 2 2 2 4" xfId="12240" xr:uid="{00000000-0005-0000-0000-00006D6A0000}"/>
    <cellStyle name="Normal 8 2 2 2 2 5" xfId="21566" xr:uid="{00000000-0005-0000-0000-00006E6A0000}"/>
    <cellStyle name="Normal 8 2 2 2 3" xfId="4461" xr:uid="{00000000-0005-0000-0000-00006F6A0000}"/>
    <cellStyle name="Normal 8 2 2 2 3 2" xfId="9138" xr:uid="{00000000-0005-0000-0000-0000706A0000}"/>
    <cellStyle name="Normal 8 2 2 2 3 2 2" xfId="18462" xr:uid="{00000000-0005-0000-0000-0000716A0000}"/>
    <cellStyle name="Normal 8 2 2 2 3 2 3" xfId="27785" xr:uid="{00000000-0005-0000-0000-0000726A0000}"/>
    <cellStyle name="Normal 8 2 2 2 3 3" xfId="13795" xr:uid="{00000000-0005-0000-0000-0000736A0000}"/>
    <cellStyle name="Normal 8 2 2 2 3 4" xfId="23119" xr:uid="{00000000-0005-0000-0000-0000746A0000}"/>
    <cellStyle name="Normal 8 2 2 2 4" xfId="6203" xr:uid="{00000000-0005-0000-0000-0000756A0000}"/>
    <cellStyle name="Normal 8 2 2 2 4 2" xfId="15527" xr:uid="{00000000-0005-0000-0000-0000766A0000}"/>
    <cellStyle name="Normal 8 2 2 2 4 3" xfId="24850" xr:uid="{00000000-0005-0000-0000-0000776A0000}"/>
    <cellStyle name="Normal 8 2 2 2 5" xfId="12239" xr:uid="{00000000-0005-0000-0000-0000786A0000}"/>
    <cellStyle name="Normal 8 2 2 2 6" xfId="21565" xr:uid="{00000000-0005-0000-0000-0000796A0000}"/>
    <cellStyle name="Normal 8 2 2 3" xfId="2786" xr:uid="{00000000-0005-0000-0000-00007A6A0000}"/>
    <cellStyle name="Normal 8 2 2 3 2" xfId="4463" xr:uid="{00000000-0005-0000-0000-00007B6A0000}"/>
    <cellStyle name="Normal 8 2 2 3 2 2" xfId="9140" xr:uid="{00000000-0005-0000-0000-00007C6A0000}"/>
    <cellStyle name="Normal 8 2 2 3 2 2 2" xfId="18464" xr:uid="{00000000-0005-0000-0000-00007D6A0000}"/>
    <cellStyle name="Normal 8 2 2 3 2 2 3" xfId="27787" xr:uid="{00000000-0005-0000-0000-00007E6A0000}"/>
    <cellStyle name="Normal 8 2 2 3 2 3" xfId="13797" xr:uid="{00000000-0005-0000-0000-00007F6A0000}"/>
    <cellStyle name="Normal 8 2 2 3 2 4" xfId="23121" xr:uid="{00000000-0005-0000-0000-0000806A0000}"/>
    <cellStyle name="Normal 8 2 2 3 3" xfId="6205" xr:uid="{00000000-0005-0000-0000-0000816A0000}"/>
    <cellStyle name="Normal 8 2 2 3 3 2" xfId="15529" xr:uid="{00000000-0005-0000-0000-0000826A0000}"/>
    <cellStyle name="Normal 8 2 2 3 3 3" xfId="24852" xr:uid="{00000000-0005-0000-0000-0000836A0000}"/>
    <cellStyle name="Normal 8 2 2 3 4" xfId="12241" xr:uid="{00000000-0005-0000-0000-0000846A0000}"/>
    <cellStyle name="Normal 8 2 2 3 5" xfId="21567" xr:uid="{00000000-0005-0000-0000-0000856A0000}"/>
    <cellStyle name="Normal 8 2 2 4" xfId="4460" xr:uid="{00000000-0005-0000-0000-0000866A0000}"/>
    <cellStyle name="Normal 8 2 2 4 2" xfId="9137" xr:uid="{00000000-0005-0000-0000-0000876A0000}"/>
    <cellStyle name="Normal 8 2 2 4 2 2" xfId="18461" xr:uid="{00000000-0005-0000-0000-0000886A0000}"/>
    <cellStyle name="Normal 8 2 2 4 2 3" xfId="27784" xr:uid="{00000000-0005-0000-0000-0000896A0000}"/>
    <cellStyle name="Normal 8 2 2 4 3" xfId="13794" xr:uid="{00000000-0005-0000-0000-00008A6A0000}"/>
    <cellStyle name="Normal 8 2 2 4 4" xfId="23118" xr:uid="{00000000-0005-0000-0000-00008B6A0000}"/>
    <cellStyle name="Normal 8 2 2 5" xfId="6202" xr:uid="{00000000-0005-0000-0000-00008C6A0000}"/>
    <cellStyle name="Normal 8 2 2 5 2" xfId="15526" xr:uid="{00000000-0005-0000-0000-00008D6A0000}"/>
    <cellStyle name="Normal 8 2 2 5 3" xfId="24849" xr:uid="{00000000-0005-0000-0000-00008E6A0000}"/>
    <cellStyle name="Normal 8 2 2 6" xfId="12238" xr:uid="{00000000-0005-0000-0000-00008F6A0000}"/>
    <cellStyle name="Normal 8 2 2 7" xfId="21564" xr:uid="{00000000-0005-0000-0000-0000906A0000}"/>
    <cellStyle name="Normal 8 2 2 8" xfId="28869" xr:uid="{00000000-0005-0000-0000-0000916A0000}"/>
    <cellStyle name="Normal 8 2 3" xfId="2787" xr:uid="{00000000-0005-0000-0000-0000926A0000}"/>
    <cellStyle name="Normal 8 2 3 2" xfId="2788" xr:uid="{00000000-0005-0000-0000-0000936A0000}"/>
    <cellStyle name="Normal 8 2 3 2 2" xfId="2789" xr:uid="{00000000-0005-0000-0000-0000946A0000}"/>
    <cellStyle name="Normal 8 2 3 2 2 2" xfId="4466" xr:uid="{00000000-0005-0000-0000-0000956A0000}"/>
    <cellStyle name="Normal 8 2 3 2 2 2 2" xfId="9143" xr:uid="{00000000-0005-0000-0000-0000966A0000}"/>
    <cellStyle name="Normal 8 2 3 2 2 2 2 2" xfId="18467" xr:uid="{00000000-0005-0000-0000-0000976A0000}"/>
    <cellStyle name="Normal 8 2 3 2 2 2 2 3" xfId="27790" xr:uid="{00000000-0005-0000-0000-0000986A0000}"/>
    <cellStyle name="Normal 8 2 3 2 2 2 3" xfId="13800" xr:uid="{00000000-0005-0000-0000-0000996A0000}"/>
    <cellStyle name="Normal 8 2 3 2 2 2 4" xfId="23124" xr:uid="{00000000-0005-0000-0000-00009A6A0000}"/>
    <cellStyle name="Normal 8 2 3 2 2 3" xfId="6208" xr:uid="{00000000-0005-0000-0000-00009B6A0000}"/>
    <cellStyle name="Normal 8 2 3 2 2 3 2" xfId="15532" xr:uid="{00000000-0005-0000-0000-00009C6A0000}"/>
    <cellStyle name="Normal 8 2 3 2 2 3 3" xfId="24855" xr:uid="{00000000-0005-0000-0000-00009D6A0000}"/>
    <cellStyle name="Normal 8 2 3 2 2 4" xfId="12244" xr:uid="{00000000-0005-0000-0000-00009E6A0000}"/>
    <cellStyle name="Normal 8 2 3 2 2 5" xfId="21570" xr:uid="{00000000-0005-0000-0000-00009F6A0000}"/>
    <cellStyle name="Normal 8 2 3 2 3" xfId="4465" xr:uid="{00000000-0005-0000-0000-0000A06A0000}"/>
    <cellStyle name="Normal 8 2 3 2 3 2" xfId="9142" xr:uid="{00000000-0005-0000-0000-0000A16A0000}"/>
    <cellStyle name="Normal 8 2 3 2 3 2 2" xfId="18466" xr:uid="{00000000-0005-0000-0000-0000A26A0000}"/>
    <cellStyle name="Normal 8 2 3 2 3 2 3" xfId="27789" xr:uid="{00000000-0005-0000-0000-0000A36A0000}"/>
    <cellStyle name="Normal 8 2 3 2 3 3" xfId="13799" xr:uid="{00000000-0005-0000-0000-0000A46A0000}"/>
    <cellStyle name="Normal 8 2 3 2 3 4" xfId="23123" xr:uid="{00000000-0005-0000-0000-0000A56A0000}"/>
    <cellStyle name="Normal 8 2 3 2 4" xfId="6207" xr:uid="{00000000-0005-0000-0000-0000A66A0000}"/>
    <cellStyle name="Normal 8 2 3 2 4 2" xfId="15531" xr:uid="{00000000-0005-0000-0000-0000A76A0000}"/>
    <cellStyle name="Normal 8 2 3 2 4 3" xfId="24854" xr:uid="{00000000-0005-0000-0000-0000A86A0000}"/>
    <cellStyle name="Normal 8 2 3 2 5" xfId="12243" xr:uid="{00000000-0005-0000-0000-0000A96A0000}"/>
    <cellStyle name="Normal 8 2 3 2 6" xfId="21569" xr:uid="{00000000-0005-0000-0000-0000AA6A0000}"/>
    <cellStyle name="Normal 8 2 3 3" xfId="2790" xr:uid="{00000000-0005-0000-0000-0000AB6A0000}"/>
    <cellStyle name="Normal 8 2 3 3 2" xfId="4467" xr:uid="{00000000-0005-0000-0000-0000AC6A0000}"/>
    <cellStyle name="Normal 8 2 3 3 2 2" xfId="9144" xr:uid="{00000000-0005-0000-0000-0000AD6A0000}"/>
    <cellStyle name="Normal 8 2 3 3 2 2 2" xfId="18468" xr:uid="{00000000-0005-0000-0000-0000AE6A0000}"/>
    <cellStyle name="Normal 8 2 3 3 2 2 3" xfId="27791" xr:uid="{00000000-0005-0000-0000-0000AF6A0000}"/>
    <cellStyle name="Normal 8 2 3 3 2 3" xfId="13801" xr:uid="{00000000-0005-0000-0000-0000B06A0000}"/>
    <cellStyle name="Normal 8 2 3 3 2 4" xfId="23125" xr:uid="{00000000-0005-0000-0000-0000B16A0000}"/>
    <cellStyle name="Normal 8 2 3 3 3" xfId="6209" xr:uid="{00000000-0005-0000-0000-0000B26A0000}"/>
    <cellStyle name="Normal 8 2 3 3 3 2" xfId="15533" xr:uid="{00000000-0005-0000-0000-0000B36A0000}"/>
    <cellStyle name="Normal 8 2 3 3 3 3" xfId="24856" xr:uid="{00000000-0005-0000-0000-0000B46A0000}"/>
    <cellStyle name="Normal 8 2 3 3 4" xfId="12245" xr:uid="{00000000-0005-0000-0000-0000B56A0000}"/>
    <cellStyle name="Normal 8 2 3 3 5" xfId="21571" xr:uid="{00000000-0005-0000-0000-0000B66A0000}"/>
    <cellStyle name="Normal 8 2 3 4" xfId="4464" xr:uid="{00000000-0005-0000-0000-0000B76A0000}"/>
    <cellStyle name="Normal 8 2 3 4 2" xfId="9141" xr:uid="{00000000-0005-0000-0000-0000B86A0000}"/>
    <cellStyle name="Normal 8 2 3 4 2 2" xfId="18465" xr:uid="{00000000-0005-0000-0000-0000B96A0000}"/>
    <cellStyle name="Normal 8 2 3 4 2 3" xfId="27788" xr:uid="{00000000-0005-0000-0000-0000BA6A0000}"/>
    <cellStyle name="Normal 8 2 3 4 3" xfId="13798" xr:uid="{00000000-0005-0000-0000-0000BB6A0000}"/>
    <cellStyle name="Normal 8 2 3 4 4" xfId="23122" xr:uid="{00000000-0005-0000-0000-0000BC6A0000}"/>
    <cellStyle name="Normal 8 2 3 5" xfId="6206" xr:uid="{00000000-0005-0000-0000-0000BD6A0000}"/>
    <cellStyle name="Normal 8 2 3 5 2" xfId="15530" xr:uid="{00000000-0005-0000-0000-0000BE6A0000}"/>
    <cellStyle name="Normal 8 2 3 5 3" xfId="24853" xr:uid="{00000000-0005-0000-0000-0000BF6A0000}"/>
    <cellStyle name="Normal 8 2 3 6" xfId="12242" xr:uid="{00000000-0005-0000-0000-0000C06A0000}"/>
    <cellStyle name="Normal 8 2 3 7" xfId="21568" xr:uid="{00000000-0005-0000-0000-0000C16A0000}"/>
    <cellStyle name="Normal 8 2 3 8" xfId="28791" xr:uid="{00000000-0005-0000-0000-0000C26A0000}"/>
    <cellStyle name="Normal 8 2 4" xfId="2791" xr:uid="{00000000-0005-0000-0000-0000C36A0000}"/>
    <cellStyle name="Normal 8 2 4 2" xfId="2792" xr:uid="{00000000-0005-0000-0000-0000C46A0000}"/>
    <cellStyle name="Normal 8 2 4 2 2" xfId="4469" xr:uid="{00000000-0005-0000-0000-0000C56A0000}"/>
    <cellStyle name="Normal 8 2 4 2 2 2" xfId="9146" xr:uid="{00000000-0005-0000-0000-0000C66A0000}"/>
    <cellStyle name="Normal 8 2 4 2 2 2 2" xfId="18470" xr:uid="{00000000-0005-0000-0000-0000C76A0000}"/>
    <cellStyle name="Normal 8 2 4 2 2 2 3" xfId="27793" xr:uid="{00000000-0005-0000-0000-0000C86A0000}"/>
    <cellStyle name="Normal 8 2 4 2 2 3" xfId="13803" xr:uid="{00000000-0005-0000-0000-0000C96A0000}"/>
    <cellStyle name="Normal 8 2 4 2 2 4" xfId="23127" xr:uid="{00000000-0005-0000-0000-0000CA6A0000}"/>
    <cellStyle name="Normal 8 2 4 2 3" xfId="6211" xr:uid="{00000000-0005-0000-0000-0000CB6A0000}"/>
    <cellStyle name="Normal 8 2 4 2 3 2" xfId="15535" xr:uid="{00000000-0005-0000-0000-0000CC6A0000}"/>
    <cellStyle name="Normal 8 2 4 2 3 3" xfId="24858" xr:uid="{00000000-0005-0000-0000-0000CD6A0000}"/>
    <cellStyle name="Normal 8 2 4 2 4" xfId="12247" xr:uid="{00000000-0005-0000-0000-0000CE6A0000}"/>
    <cellStyle name="Normal 8 2 4 2 5" xfId="21573" xr:uid="{00000000-0005-0000-0000-0000CF6A0000}"/>
    <cellStyle name="Normal 8 2 4 3" xfId="4468" xr:uid="{00000000-0005-0000-0000-0000D06A0000}"/>
    <cellStyle name="Normal 8 2 4 3 2" xfId="9145" xr:uid="{00000000-0005-0000-0000-0000D16A0000}"/>
    <cellStyle name="Normal 8 2 4 3 2 2" xfId="18469" xr:uid="{00000000-0005-0000-0000-0000D26A0000}"/>
    <cellStyle name="Normal 8 2 4 3 2 3" xfId="27792" xr:uid="{00000000-0005-0000-0000-0000D36A0000}"/>
    <cellStyle name="Normal 8 2 4 3 3" xfId="13802" xr:uid="{00000000-0005-0000-0000-0000D46A0000}"/>
    <cellStyle name="Normal 8 2 4 3 4" xfId="23126" xr:uid="{00000000-0005-0000-0000-0000D56A0000}"/>
    <cellStyle name="Normal 8 2 4 4" xfId="6210" xr:uid="{00000000-0005-0000-0000-0000D66A0000}"/>
    <cellStyle name="Normal 8 2 4 4 2" xfId="15534" xr:uid="{00000000-0005-0000-0000-0000D76A0000}"/>
    <cellStyle name="Normal 8 2 4 4 3" xfId="24857" xr:uid="{00000000-0005-0000-0000-0000D86A0000}"/>
    <cellStyle name="Normal 8 2 4 5" xfId="12246" xr:uid="{00000000-0005-0000-0000-0000D96A0000}"/>
    <cellStyle name="Normal 8 2 4 6" xfId="21572" xr:uid="{00000000-0005-0000-0000-0000DA6A0000}"/>
    <cellStyle name="Normal 8 2 5" xfId="2793" xr:uid="{00000000-0005-0000-0000-0000DB6A0000}"/>
    <cellStyle name="Normal 8 2 5 2" xfId="4470" xr:uid="{00000000-0005-0000-0000-0000DC6A0000}"/>
    <cellStyle name="Normal 8 2 5 2 2" xfId="9147" xr:uid="{00000000-0005-0000-0000-0000DD6A0000}"/>
    <cellStyle name="Normal 8 2 5 2 2 2" xfId="18471" xr:uid="{00000000-0005-0000-0000-0000DE6A0000}"/>
    <cellStyle name="Normal 8 2 5 2 2 3" xfId="27794" xr:uid="{00000000-0005-0000-0000-0000DF6A0000}"/>
    <cellStyle name="Normal 8 2 5 2 3" xfId="13804" xr:uid="{00000000-0005-0000-0000-0000E06A0000}"/>
    <cellStyle name="Normal 8 2 5 2 4" xfId="23128" xr:uid="{00000000-0005-0000-0000-0000E16A0000}"/>
    <cellStyle name="Normal 8 2 5 3" xfId="6212" xr:uid="{00000000-0005-0000-0000-0000E26A0000}"/>
    <cellStyle name="Normal 8 2 5 3 2" xfId="15536" xr:uid="{00000000-0005-0000-0000-0000E36A0000}"/>
    <cellStyle name="Normal 8 2 5 3 3" xfId="24859" xr:uid="{00000000-0005-0000-0000-0000E46A0000}"/>
    <cellStyle name="Normal 8 2 5 4" xfId="12248" xr:uid="{00000000-0005-0000-0000-0000E56A0000}"/>
    <cellStyle name="Normal 8 2 5 5" xfId="21574" xr:uid="{00000000-0005-0000-0000-0000E66A0000}"/>
    <cellStyle name="Normal 8 2 6" xfId="2794" xr:uid="{00000000-0005-0000-0000-0000E76A0000}"/>
    <cellStyle name="Normal 8 2 6 2" xfId="4471" xr:uid="{00000000-0005-0000-0000-0000E86A0000}"/>
    <cellStyle name="Normal 8 2 6 2 2" xfId="9148" xr:uid="{00000000-0005-0000-0000-0000E96A0000}"/>
    <cellStyle name="Normal 8 2 6 2 2 2" xfId="18472" xr:uid="{00000000-0005-0000-0000-0000EA6A0000}"/>
    <cellStyle name="Normal 8 2 6 2 2 3" xfId="27795" xr:uid="{00000000-0005-0000-0000-0000EB6A0000}"/>
    <cellStyle name="Normal 8 2 6 2 3" xfId="13805" xr:uid="{00000000-0005-0000-0000-0000EC6A0000}"/>
    <cellStyle name="Normal 8 2 6 2 4" xfId="23129" xr:uid="{00000000-0005-0000-0000-0000ED6A0000}"/>
    <cellStyle name="Normal 8 2 6 3" xfId="6213" xr:uid="{00000000-0005-0000-0000-0000EE6A0000}"/>
    <cellStyle name="Normal 8 2 6 3 2" xfId="15537" xr:uid="{00000000-0005-0000-0000-0000EF6A0000}"/>
    <cellStyle name="Normal 8 2 6 3 3" xfId="24860" xr:uid="{00000000-0005-0000-0000-0000F06A0000}"/>
    <cellStyle name="Normal 8 2 6 4" xfId="12249" xr:uid="{00000000-0005-0000-0000-0000F16A0000}"/>
    <cellStyle name="Normal 8 2 6 5" xfId="21575" xr:uid="{00000000-0005-0000-0000-0000F26A0000}"/>
    <cellStyle name="Normal 8 2 7" xfId="2795" xr:uid="{00000000-0005-0000-0000-0000F36A0000}"/>
    <cellStyle name="Normal 8 2 7 2" xfId="4472" xr:uid="{00000000-0005-0000-0000-0000F46A0000}"/>
    <cellStyle name="Normal 8 2 7 2 2" xfId="9149" xr:uid="{00000000-0005-0000-0000-0000F56A0000}"/>
    <cellStyle name="Normal 8 2 7 2 2 2" xfId="18473" xr:uid="{00000000-0005-0000-0000-0000F66A0000}"/>
    <cellStyle name="Normal 8 2 7 2 2 3" xfId="27796" xr:uid="{00000000-0005-0000-0000-0000F76A0000}"/>
    <cellStyle name="Normal 8 2 7 2 3" xfId="13806" xr:uid="{00000000-0005-0000-0000-0000F86A0000}"/>
    <cellStyle name="Normal 8 2 7 2 4" xfId="23130" xr:uid="{00000000-0005-0000-0000-0000F96A0000}"/>
    <cellStyle name="Normal 8 2 7 3" xfId="6214" xr:uid="{00000000-0005-0000-0000-0000FA6A0000}"/>
    <cellStyle name="Normal 8 2 7 3 2" xfId="15538" xr:uid="{00000000-0005-0000-0000-0000FB6A0000}"/>
    <cellStyle name="Normal 8 2 7 3 3" xfId="24861" xr:uid="{00000000-0005-0000-0000-0000FC6A0000}"/>
    <cellStyle name="Normal 8 2 7 4" xfId="12250" xr:uid="{00000000-0005-0000-0000-0000FD6A0000}"/>
    <cellStyle name="Normal 8 2 7 5" xfId="21576" xr:uid="{00000000-0005-0000-0000-0000FE6A0000}"/>
    <cellStyle name="Normal 8 2 8" xfId="4459" xr:uid="{00000000-0005-0000-0000-0000FF6A0000}"/>
    <cellStyle name="Normal 8 2 8 2" xfId="9136" xr:uid="{00000000-0005-0000-0000-0000006B0000}"/>
    <cellStyle name="Normal 8 2 8 2 2" xfId="18460" xr:uid="{00000000-0005-0000-0000-0000016B0000}"/>
    <cellStyle name="Normal 8 2 8 2 3" xfId="27783" xr:uid="{00000000-0005-0000-0000-0000026B0000}"/>
    <cellStyle name="Normal 8 2 8 3" xfId="13793" xr:uid="{00000000-0005-0000-0000-0000036B0000}"/>
    <cellStyle name="Normal 8 2 8 4" xfId="23117" xr:uid="{00000000-0005-0000-0000-0000046B0000}"/>
    <cellStyle name="Normal 8 2 9" xfId="6201" xr:uid="{00000000-0005-0000-0000-0000056B0000}"/>
    <cellStyle name="Normal 8 2 9 2" xfId="15525" xr:uid="{00000000-0005-0000-0000-0000066B0000}"/>
    <cellStyle name="Normal 8 2 9 3" xfId="24848" xr:uid="{00000000-0005-0000-0000-0000076B0000}"/>
    <cellStyle name="Normal 8 3" xfId="2796" xr:uid="{00000000-0005-0000-0000-0000086B0000}"/>
    <cellStyle name="Normal 8 3 10" xfId="21577" xr:uid="{00000000-0005-0000-0000-0000096B0000}"/>
    <cellStyle name="Normal 8 3 2" xfId="2797" xr:uid="{00000000-0005-0000-0000-00000A6B0000}"/>
    <cellStyle name="Normal 8 3 2 2" xfId="2798" xr:uid="{00000000-0005-0000-0000-00000B6B0000}"/>
    <cellStyle name="Normal 8 3 2 2 2" xfId="2799" xr:uid="{00000000-0005-0000-0000-00000C6B0000}"/>
    <cellStyle name="Normal 8 3 2 2 2 2" xfId="4476" xr:uid="{00000000-0005-0000-0000-00000D6B0000}"/>
    <cellStyle name="Normal 8 3 2 2 2 2 2" xfId="9153" xr:uid="{00000000-0005-0000-0000-00000E6B0000}"/>
    <cellStyle name="Normal 8 3 2 2 2 2 2 2" xfId="18477" xr:uid="{00000000-0005-0000-0000-00000F6B0000}"/>
    <cellStyle name="Normal 8 3 2 2 2 2 2 3" xfId="27800" xr:uid="{00000000-0005-0000-0000-0000106B0000}"/>
    <cellStyle name="Normal 8 3 2 2 2 2 3" xfId="13810" xr:uid="{00000000-0005-0000-0000-0000116B0000}"/>
    <cellStyle name="Normal 8 3 2 2 2 2 4" xfId="23134" xr:uid="{00000000-0005-0000-0000-0000126B0000}"/>
    <cellStyle name="Normal 8 3 2 2 2 3" xfId="6218" xr:uid="{00000000-0005-0000-0000-0000136B0000}"/>
    <cellStyle name="Normal 8 3 2 2 2 3 2" xfId="15542" xr:uid="{00000000-0005-0000-0000-0000146B0000}"/>
    <cellStyle name="Normal 8 3 2 2 2 3 3" xfId="24865" xr:uid="{00000000-0005-0000-0000-0000156B0000}"/>
    <cellStyle name="Normal 8 3 2 2 2 4" xfId="12254" xr:uid="{00000000-0005-0000-0000-0000166B0000}"/>
    <cellStyle name="Normal 8 3 2 2 2 5" xfId="21580" xr:uid="{00000000-0005-0000-0000-0000176B0000}"/>
    <cellStyle name="Normal 8 3 2 2 3" xfId="4475" xr:uid="{00000000-0005-0000-0000-0000186B0000}"/>
    <cellStyle name="Normal 8 3 2 2 3 2" xfId="9152" xr:uid="{00000000-0005-0000-0000-0000196B0000}"/>
    <cellStyle name="Normal 8 3 2 2 3 2 2" xfId="18476" xr:uid="{00000000-0005-0000-0000-00001A6B0000}"/>
    <cellStyle name="Normal 8 3 2 2 3 2 3" xfId="27799" xr:uid="{00000000-0005-0000-0000-00001B6B0000}"/>
    <cellStyle name="Normal 8 3 2 2 3 3" xfId="13809" xr:uid="{00000000-0005-0000-0000-00001C6B0000}"/>
    <cellStyle name="Normal 8 3 2 2 3 4" xfId="23133" xr:uid="{00000000-0005-0000-0000-00001D6B0000}"/>
    <cellStyle name="Normal 8 3 2 2 4" xfId="6217" xr:uid="{00000000-0005-0000-0000-00001E6B0000}"/>
    <cellStyle name="Normal 8 3 2 2 4 2" xfId="15541" xr:uid="{00000000-0005-0000-0000-00001F6B0000}"/>
    <cellStyle name="Normal 8 3 2 2 4 3" xfId="24864" xr:uid="{00000000-0005-0000-0000-0000206B0000}"/>
    <cellStyle name="Normal 8 3 2 2 5" xfId="12253" xr:uid="{00000000-0005-0000-0000-0000216B0000}"/>
    <cellStyle name="Normal 8 3 2 2 6" xfId="21579" xr:uid="{00000000-0005-0000-0000-0000226B0000}"/>
    <cellStyle name="Normal 8 3 2 3" xfId="2800" xr:uid="{00000000-0005-0000-0000-0000236B0000}"/>
    <cellStyle name="Normal 8 3 2 3 2" xfId="4477" xr:uid="{00000000-0005-0000-0000-0000246B0000}"/>
    <cellStyle name="Normal 8 3 2 3 2 2" xfId="9154" xr:uid="{00000000-0005-0000-0000-0000256B0000}"/>
    <cellStyle name="Normal 8 3 2 3 2 2 2" xfId="18478" xr:uid="{00000000-0005-0000-0000-0000266B0000}"/>
    <cellStyle name="Normal 8 3 2 3 2 2 3" xfId="27801" xr:uid="{00000000-0005-0000-0000-0000276B0000}"/>
    <cellStyle name="Normal 8 3 2 3 2 3" xfId="13811" xr:uid="{00000000-0005-0000-0000-0000286B0000}"/>
    <cellStyle name="Normal 8 3 2 3 2 4" xfId="23135" xr:uid="{00000000-0005-0000-0000-0000296B0000}"/>
    <cellStyle name="Normal 8 3 2 3 3" xfId="6219" xr:uid="{00000000-0005-0000-0000-00002A6B0000}"/>
    <cellStyle name="Normal 8 3 2 3 3 2" xfId="15543" xr:uid="{00000000-0005-0000-0000-00002B6B0000}"/>
    <cellStyle name="Normal 8 3 2 3 3 3" xfId="24866" xr:uid="{00000000-0005-0000-0000-00002C6B0000}"/>
    <cellStyle name="Normal 8 3 2 3 4" xfId="12255" xr:uid="{00000000-0005-0000-0000-00002D6B0000}"/>
    <cellStyle name="Normal 8 3 2 3 5" xfId="21581" xr:uid="{00000000-0005-0000-0000-00002E6B0000}"/>
    <cellStyle name="Normal 8 3 2 4" xfId="4474" xr:uid="{00000000-0005-0000-0000-00002F6B0000}"/>
    <cellStyle name="Normal 8 3 2 4 2" xfId="9151" xr:uid="{00000000-0005-0000-0000-0000306B0000}"/>
    <cellStyle name="Normal 8 3 2 4 2 2" xfId="18475" xr:uid="{00000000-0005-0000-0000-0000316B0000}"/>
    <cellStyle name="Normal 8 3 2 4 2 3" xfId="27798" xr:uid="{00000000-0005-0000-0000-0000326B0000}"/>
    <cellStyle name="Normal 8 3 2 4 3" xfId="13808" xr:uid="{00000000-0005-0000-0000-0000336B0000}"/>
    <cellStyle name="Normal 8 3 2 4 4" xfId="23132" xr:uid="{00000000-0005-0000-0000-0000346B0000}"/>
    <cellStyle name="Normal 8 3 2 5" xfId="6216" xr:uid="{00000000-0005-0000-0000-0000356B0000}"/>
    <cellStyle name="Normal 8 3 2 5 2" xfId="15540" xr:uid="{00000000-0005-0000-0000-0000366B0000}"/>
    <cellStyle name="Normal 8 3 2 5 3" xfId="24863" xr:uid="{00000000-0005-0000-0000-0000376B0000}"/>
    <cellStyle name="Normal 8 3 2 6" xfId="12252" xr:uid="{00000000-0005-0000-0000-0000386B0000}"/>
    <cellStyle name="Normal 8 3 2 7" xfId="21578" xr:uid="{00000000-0005-0000-0000-0000396B0000}"/>
    <cellStyle name="Normal 8 3 3" xfId="2801" xr:uid="{00000000-0005-0000-0000-00003A6B0000}"/>
    <cellStyle name="Normal 8 3 3 2" xfId="2802" xr:uid="{00000000-0005-0000-0000-00003B6B0000}"/>
    <cellStyle name="Normal 8 3 3 2 2" xfId="4479" xr:uid="{00000000-0005-0000-0000-00003C6B0000}"/>
    <cellStyle name="Normal 8 3 3 2 2 2" xfId="9156" xr:uid="{00000000-0005-0000-0000-00003D6B0000}"/>
    <cellStyle name="Normal 8 3 3 2 2 2 2" xfId="18480" xr:uid="{00000000-0005-0000-0000-00003E6B0000}"/>
    <cellStyle name="Normal 8 3 3 2 2 2 3" xfId="27803" xr:uid="{00000000-0005-0000-0000-00003F6B0000}"/>
    <cellStyle name="Normal 8 3 3 2 2 3" xfId="13813" xr:uid="{00000000-0005-0000-0000-0000406B0000}"/>
    <cellStyle name="Normal 8 3 3 2 2 4" xfId="23137" xr:uid="{00000000-0005-0000-0000-0000416B0000}"/>
    <cellStyle name="Normal 8 3 3 2 3" xfId="6221" xr:uid="{00000000-0005-0000-0000-0000426B0000}"/>
    <cellStyle name="Normal 8 3 3 2 3 2" xfId="15545" xr:uid="{00000000-0005-0000-0000-0000436B0000}"/>
    <cellStyle name="Normal 8 3 3 2 3 3" xfId="24868" xr:uid="{00000000-0005-0000-0000-0000446B0000}"/>
    <cellStyle name="Normal 8 3 3 2 4" xfId="12257" xr:uid="{00000000-0005-0000-0000-0000456B0000}"/>
    <cellStyle name="Normal 8 3 3 2 5" xfId="21583" xr:uid="{00000000-0005-0000-0000-0000466B0000}"/>
    <cellStyle name="Normal 8 3 3 3" xfId="4478" xr:uid="{00000000-0005-0000-0000-0000476B0000}"/>
    <cellStyle name="Normal 8 3 3 3 2" xfId="9155" xr:uid="{00000000-0005-0000-0000-0000486B0000}"/>
    <cellStyle name="Normal 8 3 3 3 2 2" xfId="18479" xr:uid="{00000000-0005-0000-0000-0000496B0000}"/>
    <cellStyle name="Normal 8 3 3 3 2 3" xfId="27802" xr:uid="{00000000-0005-0000-0000-00004A6B0000}"/>
    <cellStyle name="Normal 8 3 3 3 3" xfId="13812" xr:uid="{00000000-0005-0000-0000-00004B6B0000}"/>
    <cellStyle name="Normal 8 3 3 3 4" xfId="23136" xr:uid="{00000000-0005-0000-0000-00004C6B0000}"/>
    <cellStyle name="Normal 8 3 3 4" xfId="6220" xr:uid="{00000000-0005-0000-0000-00004D6B0000}"/>
    <cellStyle name="Normal 8 3 3 4 2" xfId="15544" xr:uid="{00000000-0005-0000-0000-00004E6B0000}"/>
    <cellStyle name="Normal 8 3 3 4 3" xfId="24867" xr:uid="{00000000-0005-0000-0000-00004F6B0000}"/>
    <cellStyle name="Normal 8 3 3 5" xfId="12256" xr:uid="{00000000-0005-0000-0000-0000506B0000}"/>
    <cellStyle name="Normal 8 3 3 6" xfId="21582" xr:uid="{00000000-0005-0000-0000-0000516B0000}"/>
    <cellStyle name="Normal 8 3 4" xfId="2803" xr:uid="{00000000-0005-0000-0000-0000526B0000}"/>
    <cellStyle name="Normal 8 3 4 2" xfId="4480" xr:uid="{00000000-0005-0000-0000-0000536B0000}"/>
    <cellStyle name="Normal 8 3 4 2 2" xfId="9157" xr:uid="{00000000-0005-0000-0000-0000546B0000}"/>
    <cellStyle name="Normal 8 3 4 2 2 2" xfId="18481" xr:uid="{00000000-0005-0000-0000-0000556B0000}"/>
    <cellStyle name="Normal 8 3 4 2 2 3" xfId="27804" xr:uid="{00000000-0005-0000-0000-0000566B0000}"/>
    <cellStyle name="Normal 8 3 4 2 3" xfId="13814" xr:uid="{00000000-0005-0000-0000-0000576B0000}"/>
    <cellStyle name="Normal 8 3 4 2 4" xfId="23138" xr:uid="{00000000-0005-0000-0000-0000586B0000}"/>
    <cellStyle name="Normal 8 3 4 3" xfId="6222" xr:uid="{00000000-0005-0000-0000-0000596B0000}"/>
    <cellStyle name="Normal 8 3 4 3 2" xfId="15546" xr:uid="{00000000-0005-0000-0000-00005A6B0000}"/>
    <cellStyle name="Normal 8 3 4 3 3" xfId="24869" xr:uid="{00000000-0005-0000-0000-00005B6B0000}"/>
    <cellStyle name="Normal 8 3 4 4" xfId="12258" xr:uid="{00000000-0005-0000-0000-00005C6B0000}"/>
    <cellStyle name="Normal 8 3 4 5" xfId="21584" xr:uid="{00000000-0005-0000-0000-00005D6B0000}"/>
    <cellStyle name="Normal 8 3 5" xfId="2804" xr:uid="{00000000-0005-0000-0000-00005E6B0000}"/>
    <cellStyle name="Normal 8 3 5 2" xfId="4481" xr:uid="{00000000-0005-0000-0000-00005F6B0000}"/>
    <cellStyle name="Normal 8 3 5 2 2" xfId="9158" xr:uid="{00000000-0005-0000-0000-0000606B0000}"/>
    <cellStyle name="Normal 8 3 5 2 2 2" xfId="18482" xr:uid="{00000000-0005-0000-0000-0000616B0000}"/>
    <cellStyle name="Normal 8 3 5 2 2 3" xfId="27805" xr:uid="{00000000-0005-0000-0000-0000626B0000}"/>
    <cellStyle name="Normal 8 3 5 2 3" xfId="13815" xr:uid="{00000000-0005-0000-0000-0000636B0000}"/>
    <cellStyle name="Normal 8 3 5 2 4" xfId="23139" xr:uid="{00000000-0005-0000-0000-0000646B0000}"/>
    <cellStyle name="Normal 8 3 5 3" xfId="6223" xr:uid="{00000000-0005-0000-0000-0000656B0000}"/>
    <cellStyle name="Normal 8 3 5 3 2" xfId="15547" xr:uid="{00000000-0005-0000-0000-0000666B0000}"/>
    <cellStyle name="Normal 8 3 5 3 3" xfId="24870" xr:uid="{00000000-0005-0000-0000-0000676B0000}"/>
    <cellStyle name="Normal 8 3 5 4" xfId="12259" xr:uid="{00000000-0005-0000-0000-0000686B0000}"/>
    <cellStyle name="Normal 8 3 5 5" xfId="21585" xr:uid="{00000000-0005-0000-0000-0000696B0000}"/>
    <cellStyle name="Normal 8 3 6" xfId="2805" xr:uid="{00000000-0005-0000-0000-00006A6B0000}"/>
    <cellStyle name="Normal 8 3 6 2" xfId="4482" xr:uid="{00000000-0005-0000-0000-00006B6B0000}"/>
    <cellStyle name="Normal 8 3 6 2 2" xfId="9159" xr:uid="{00000000-0005-0000-0000-00006C6B0000}"/>
    <cellStyle name="Normal 8 3 6 2 2 2" xfId="18483" xr:uid="{00000000-0005-0000-0000-00006D6B0000}"/>
    <cellStyle name="Normal 8 3 6 2 2 3" xfId="27806" xr:uid="{00000000-0005-0000-0000-00006E6B0000}"/>
    <cellStyle name="Normal 8 3 6 2 3" xfId="13816" xr:uid="{00000000-0005-0000-0000-00006F6B0000}"/>
    <cellStyle name="Normal 8 3 6 2 4" xfId="23140" xr:uid="{00000000-0005-0000-0000-0000706B0000}"/>
    <cellStyle name="Normal 8 3 6 3" xfId="6224" xr:uid="{00000000-0005-0000-0000-0000716B0000}"/>
    <cellStyle name="Normal 8 3 6 3 2" xfId="15548" xr:uid="{00000000-0005-0000-0000-0000726B0000}"/>
    <cellStyle name="Normal 8 3 6 3 3" xfId="24871" xr:uid="{00000000-0005-0000-0000-0000736B0000}"/>
    <cellStyle name="Normal 8 3 6 4" xfId="12260" xr:uid="{00000000-0005-0000-0000-0000746B0000}"/>
    <cellStyle name="Normal 8 3 6 5" xfId="21586" xr:uid="{00000000-0005-0000-0000-0000756B0000}"/>
    <cellStyle name="Normal 8 3 7" xfId="4473" xr:uid="{00000000-0005-0000-0000-0000766B0000}"/>
    <cellStyle name="Normal 8 3 7 2" xfId="9150" xr:uid="{00000000-0005-0000-0000-0000776B0000}"/>
    <cellStyle name="Normal 8 3 7 2 2" xfId="18474" xr:uid="{00000000-0005-0000-0000-0000786B0000}"/>
    <cellStyle name="Normal 8 3 7 2 3" xfId="27797" xr:uid="{00000000-0005-0000-0000-0000796B0000}"/>
    <cellStyle name="Normal 8 3 7 3" xfId="13807" xr:uid="{00000000-0005-0000-0000-00007A6B0000}"/>
    <cellStyle name="Normal 8 3 7 4" xfId="23131" xr:uid="{00000000-0005-0000-0000-00007B6B0000}"/>
    <cellStyle name="Normal 8 3 8" xfId="6215" xr:uid="{00000000-0005-0000-0000-00007C6B0000}"/>
    <cellStyle name="Normal 8 3 8 2" xfId="15539" xr:uid="{00000000-0005-0000-0000-00007D6B0000}"/>
    <cellStyle name="Normal 8 3 8 3" xfId="24862" xr:uid="{00000000-0005-0000-0000-00007E6B0000}"/>
    <cellStyle name="Normal 8 3 9" xfId="12251" xr:uid="{00000000-0005-0000-0000-00007F6B0000}"/>
    <cellStyle name="Normal 8 4" xfId="2806" xr:uid="{00000000-0005-0000-0000-0000806B0000}"/>
    <cellStyle name="Normal 8 5" xfId="2807" xr:uid="{00000000-0005-0000-0000-0000816B0000}"/>
    <cellStyle name="Normal 8 5 2" xfId="2808" xr:uid="{00000000-0005-0000-0000-0000826B0000}"/>
    <cellStyle name="Normal 8 5 2 2" xfId="4484" xr:uid="{00000000-0005-0000-0000-0000836B0000}"/>
    <cellStyle name="Normal 8 5 2 2 2" xfId="9161" xr:uid="{00000000-0005-0000-0000-0000846B0000}"/>
    <cellStyle name="Normal 8 5 2 2 2 2" xfId="18485" xr:uid="{00000000-0005-0000-0000-0000856B0000}"/>
    <cellStyle name="Normal 8 5 2 2 2 3" xfId="27808" xr:uid="{00000000-0005-0000-0000-0000866B0000}"/>
    <cellStyle name="Normal 8 5 2 2 3" xfId="13818" xr:uid="{00000000-0005-0000-0000-0000876B0000}"/>
    <cellStyle name="Normal 8 5 2 2 4" xfId="23142" xr:uid="{00000000-0005-0000-0000-0000886B0000}"/>
    <cellStyle name="Normal 8 5 2 3" xfId="6227" xr:uid="{00000000-0005-0000-0000-0000896B0000}"/>
    <cellStyle name="Normal 8 5 2 3 2" xfId="15551" xr:uid="{00000000-0005-0000-0000-00008A6B0000}"/>
    <cellStyle name="Normal 8 5 2 3 3" xfId="24874" xr:uid="{00000000-0005-0000-0000-00008B6B0000}"/>
    <cellStyle name="Normal 8 5 2 4" xfId="12262" xr:uid="{00000000-0005-0000-0000-00008C6B0000}"/>
    <cellStyle name="Normal 8 5 2 5" xfId="21588" xr:uid="{00000000-0005-0000-0000-00008D6B0000}"/>
    <cellStyle name="Normal 8 5 3" xfId="4483" xr:uid="{00000000-0005-0000-0000-00008E6B0000}"/>
    <cellStyle name="Normal 8 5 3 2" xfId="9160" xr:uid="{00000000-0005-0000-0000-00008F6B0000}"/>
    <cellStyle name="Normal 8 5 3 2 2" xfId="18484" xr:uid="{00000000-0005-0000-0000-0000906B0000}"/>
    <cellStyle name="Normal 8 5 3 2 3" xfId="27807" xr:uid="{00000000-0005-0000-0000-0000916B0000}"/>
    <cellStyle name="Normal 8 5 3 3" xfId="13817" xr:uid="{00000000-0005-0000-0000-0000926B0000}"/>
    <cellStyle name="Normal 8 5 3 4" xfId="23141" xr:uid="{00000000-0005-0000-0000-0000936B0000}"/>
    <cellStyle name="Normal 8 5 4" xfId="6226" xr:uid="{00000000-0005-0000-0000-0000946B0000}"/>
    <cellStyle name="Normal 8 5 4 2" xfId="15550" xr:uid="{00000000-0005-0000-0000-0000956B0000}"/>
    <cellStyle name="Normal 8 5 4 3" xfId="24873" xr:uid="{00000000-0005-0000-0000-0000966B0000}"/>
    <cellStyle name="Normal 8 5 5" xfId="12261" xr:uid="{00000000-0005-0000-0000-0000976B0000}"/>
    <cellStyle name="Normal 8 5 6" xfId="21587" xr:uid="{00000000-0005-0000-0000-0000986B0000}"/>
    <cellStyle name="Normal 8 6" xfId="2809" xr:uid="{00000000-0005-0000-0000-0000996B0000}"/>
    <cellStyle name="Normal 8 6 2" xfId="4485" xr:uid="{00000000-0005-0000-0000-00009A6B0000}"/>
    <cellStyle name="Normal 8 6 2 2" xfId="9162" xr:uid="{00000000-0005-0000-0000-00009B6B0000}"/>
    <cellStyle name="Normal 8 6 2 2 2" xfId="18486" xr:uid="{00000000-0005-0000-0000-00009C6B0000}"/>
    <cellStyle name="Normal 8 6 2 2 3" xfId="27809" xr:uid="{00000000-0005-0000-0000-00009D6B0000}"/>
    <cellStyle name="Normal 8 6 2 3" xfId="13819" xr:uid="{00000000-0005-0000-0000-00009E6B0000}"/>
    <cellStyle name="Normal 8 6 2 4" xfId="23143" xr:uid="{00000000-0005-0000-0000-00009F6B0000}"/>
    <cellStyle name="Normal 8 6 3" xfId="6228" xr:uid="{00000000-0005-0000-0000-0000A06B0000}"/>
    <cellStyle name="Normal 8 6 3 2" xfId="15552" xr:uid="{00000000-0005-0000-0000-0000A16B0000}"/>
    <cellStyle name="Normal 8 6 3 3" xfId="24875" xr:uid="{00000000-0005-0000-0000-0000A26B0000}"/>
    <cellStyle name="Normal 8 6 4" xfId="12263" xr:uid="{00000000-0005-0000-0000-0000A36B0000}"/>
    <cellStyle name="Normal 8 6 5" xfId="21589" xr:uid="{00000000-0005-0000-0000-0000A46B0000}"/>
    <cellStyle name="Normal 8 7" xfId="2781" xr:uid="{00000000-0005-0000-0000-0000A56B0000}"/>
    <cellStyle name="Normal 8 7 2" xfId="4458" xr:uid="{00000000-0005-0000-0000-0000A66B0000}"/>
    <cellStyle name="Normal 8 7 2 2" xfId="9135" xr:uid="{00000000-0005-0000-0000-0000A76B0000}"/>
    <cellStyle name="Normal 8 7 2 2 2" xfId="18459" xr:uid="{00000000-0005-0000-0000-0000A86B0000}"/>
    <cellStyle name="Normal 8 7 2 2 3" xfId="27782" xr:uid="{00000000-0005-0000-0000-0000A96B0000}"/>
    <cellStyle name="Normal 8 7 2 3" xfId="13792" xr:uid="{00000000-0005-0000-0000-0000AA6B0000}"/>
    <cellStyle name="Normal 8 7 2 4" xfId="23116" xr:uid="{00000000-0005-0000-0000-0000AB6B0000}"/>
    <cellStyle name="Normal 8 7 3" xfId="6200" xr:uid="{00000000-0005-0000-0000-0000AC6B0000}"/>
    <cellStyle name="Normal 8 7 3 2" xfId="15524" xr:uid="{00000000-0005-0000-0000-0000AD6B0000}"/>
    <cellStyle name="Normal 8 7 3 3" xfId="24847" xr:uid="{00000000-0005-0000-0000-0000AE6B0000}"/>
    <cellStyle name="Normal 8 7 4" xfId="12236" xr:uid="{00000000-0005-0000-0000-0000AF6B0000}"/>
    <cellStyle name="Normal 8 7 5" xfId="21562" xr:uid="{00000000-0005-0000-0000-0000B06B0000}"/>
    <cellStyle name="Normal 8 8" xfId="2920" xr:uid="{00000000-0005-0000-0000-0000B16B0000}"/>
    <cellStyle name="Normal 8 9" xfId="1339" xr:uid="{00000000-0005-0000-0000-0000B26B0000}"/>
    <cellStyle name="Normal 9" xfId="173" xr:uid="{00000000-0005-0000-0000-0000B36B0000}"/>
    <cellStyle name="Normal 9 10" xfId="2921" xr:uid="{00000000-0005-0000-0000-0000B46B0000}"/>
    <cellStyle name="Normal 9 11" xfId="1340" xr:uid="{00000000-0005-0000-0000-0000B56B0000}"/>
    <cellStyle name="Normal 9 12" xfId="28563" xr:uid="{00000000-0005-0000-0000-0000B66B0000}"/>
    <cellStyle name="Normal 9 2" xfId="2811" xr:uid="{00000000-0005-0000-0000-0000B76B0000}"/>
    <cellStyle name="Normal 9 2 2" xfId="2812" xr:uid="{00000000-0005-0000-0000-0000B86B0000}"/>
    <cellStyle name="Normal 9 2 2 2" xfId="2813" xr:uid="{00000000-0005-0000-0000-0000B96B0000}"/>
    <cellStyle name="Normal 9 2 2 2 2" xfId="4489" xr:uid="{00000000-0005-0000-0000-0000BA6B0000}"/>
    <cellStyle name="Normal 9 2 2 2 2 2" xfId="9166" xr:uid="{00000000-0005-0000-0000-0000BB6B0000}"/>
    <cellStyle name="Normal 9 2 2 2 2 2 2" xfId="18490" xr:uid="{00000000-0005-0000-0000-0000BC6B0000}"/>
    <cellStyle name="Normal 9 2 2 2 2 2 3" xfId="27813" xr:uid="{00000000-0005-0000-0000-0000BD6B0000}"/>
    <cellStyle name="Normal 9 2 2 2 2 3" xfId="13823" xr:uid="{00000000-0005-0000-0000-0000BE6B0000}"/>
    <cellStyle name="Normal 9 2 2 2 2 4" xfId="23147" xr:uid="{00000000-0005-0000-0000-0000BF6B0000}"/>
    <cellStyle name="Normal 9 2 2 2 3" xfId="6232" xr:uid="{00000000-0005-0000-0000-0000C06B0000}"/>
    <cellStyle name="Normal 9 2 2 2 3 2" xfId="15556" xr:uid="{00000000-0005-0000-0000-0000C16B0000}"/>
    <cellStyle name="Normal 9 2 2 2 3 3" xfId="24879" xr:uid="{00000000-0005-0000-0000-0000C26B0000}"/>
    <cellStyle name="Normal 9 2 2 2 4" xfId="12267" xr:uid="{00000000-0005-0000-0000-0000C36B0000}"/>
    <cellStyle name="Normal 9 2 2 2 5" xfId="21593" xr:uid="{00000000-0005-0000-0000-0000C46B0000}"/>
    <cellStyle name="Normal 9 2 2 3" xfId="4488" xr:uid="{00000000-0005-0000-0000-0000C56B0000}"/>
    <cellStyle name="Normal 9 2 2 3 2" xfId="9165" xr:uid="{00000000-0005-0000-0000-0000C66B0000}"/>
    <cellStyle name="Normal 9 2 2 3 2 2" xfId="18489" xr:uid="{00000000-0005-0000-0000-0000C76B0000}"/>
    <cellStyle name="Normal 9 2 2 3 2 3" xfId="27812" xr:uid="{00000000-0005-0000-0000-0000C86B0000}"/>
    <cellStyle name="Normal 9 2 2 3 3" xfId="13822" xr:uid="{00000000-0005-0000-0000-0000C96B0000}"/>
    <cellStyle name="Normal 9 2 2 3 4" xfId="23146" xr:uid="{00000000-0005-0000-0000-0000CA6B0000}"/>
    <cellStyle name="Normal 9 2 2 4" xfId="6231" xr:uid="{00000000-0005-0000-0000-0000CB6B0000}"/>
    <cellStyle name="Normal 9 2 2 4 2" xfId="15555" xr:uid="{00000000-0005-0000-0000-0000CC6B0000}"/>
    <cellStyle name="Normal 9 2 2 4 3" xfId="24878" xr:uid="{00000000-0005-0000-0000-0000CD6B0000}"/>
    <cellStyle name="Normal 9 2 2 5" xfId="12266" xr:uid="{00000000-0005-0000-0000-0000CE6B0000}"/>
    <cellStyle name="Normal 9 2 2 6" xfId="21592" xr:uid="{00000000-0005-0000-0000-0000CF6B0000}"/>
    <cellStyle name="Normal 9 2 3" xfId="2814" xr:uid="{00000000-0005-0000-0000-0000D06B0000}"/>
    <cellStyle name="Normal 9 2 3 2" xfId="4490" xr:uid="{00000000-0005-0000-0000-0000D16B0000}"/>
    <cellStyle name="Normal 9 2 3 2 2" xfId="9167" xr:uid="{00000000-0005-0000-0000-0000D26B0000}"/>
    <cellStyle name="Normal 9 2 3 2 2 2" xfId="18491" xr:uid="{00000000-0005-0000-0000-0000D36B0000}"/>
    <cellStyle name="Normal 9 2 3 2 2 3" xfId="27814" xr:uid="{00000000-0005-0000-0000-0000D46B0000}"/>
    <cellStyle name="Normal 9 2 3 2 3" xfId="13824" xr:uid="{00000000-0005-0000-0000-0000D56B0000}"/>
    <cellStyle name="Normal 9 2 3 2 4" xfId="23148" xr:uid="{00000000-0005-0000-0000-0000D66B0000}"/>
    <cellStyle name="Normal 9 2 3 3" xfId="6233" xr:uid="{00000000-0005-0000-0000-0000D76B0000}"/>
    <cellStyle name="Normal 9 2 3 3 2" xfId="15557" xr:uid="{00000000-0005-0000-0000-0000D86B0000}"/>
    <cellStyle name="Normal 9 2 3 3 3" xfId="24880" xr:uid="{00000000-0005-0000-0000-0000D96B0000}"/>
    <cellStyle name="Normal 9 2 3 4" xfId="12268" xr:uid="{00000000-0005-0000-0000-0000DA6B0000}"/>
    <cellStyle name="Normal 9 2 3 5" xfId="21594" xr:uid="{00000000-0005-0000-0000-0000DB6B0000}"/>
    <cellStyle name="Normal 9 2 4" xfId="4487" xr:uid="{00000000-0005-0000-0000-0000DC6B0000}"/>
    <cellStyle name="Normal 9 2 4 2" xfId="9164" xr:uid="{00000000-0005-0000-0000-0000DD6B0000}"/>
    <cellStyle name="Normal 9 2 4 2 2" xfId="18488" xr:uid="{00000000-0005-0000-0000-0000DE6B0000}"/>
    <cellStyle name="Normal 9 2 4 2 3" xfId="27811" xr:uid="{00000000-0005-0000-0000-0000DF6B0000}"/>
    <cellStyle name="Normal 9 2 4 3" xfId="13821" xr:uid="{00000000-0005-0000-0000-0000E06B0000}"/>
    <cellStyle name="Normal 9 2 4 4" xfId="23145" xr:uid="{00000000-0005-0000-0000-0000E16B0000}"/>
    <cellStyle name="Normal 9 2 5" xfId="6230" xr:uid="{00000000-0005-0000-0000-0000E26B0000}"/>
    <cellStyle name="Normal 9 2 5 2" xfId="15554" xr:uid="{00000000-0005-0000-0000-0000E36B0000}"/>
    <cellStyle name="Normal 9 2 5 3" xfId="24877" xr:uid="{00000000-0005-0000-0000-0000E46B0000}"/>
    <cellStyle name="Normal 9 2 6" xfId="12265" xr:uid="{00000000-0005-0000-0000-0000E56B0000}"/>
    <cellStyle name="Normal 9 2 7" xfId="21591" xr:uid="{00000000-0005-0000-0000-0000E66B0000}"/>
    <cellStyle name="Normal 9 3" xfId="2815" xr:uid="{00000000-0005-0000-0000-0000E76B0000}"/>
    <cellStyle name="Normal 9 3 2" xfId="2816" xr:uid="{00000000-0005-0000-0000-0000E86B0000}"/>
    <cellStyle name="Normal 9 3 2 2" xfId="2817" xr:uid="{00000000-0005-0000-0000-0000E96B0000}"/>
    <cellStyle name="Normal 9 3 2 2 2" xfId="4493" xr:uid="{00000000-0005-0000-0000-0000EA6B0000}"/>
    <cellStyle name="Normal 9 3 2 2 2 2" xfId="9170" xr:uid="{00000000-0005-0000-0000-0000EB6B0000}"/>
    <cellStyle name="Normal 9 3 2 2 2 2 2" xfId="18494" xr:uid="{00000000-0005-0000-0000-0000EC6B0000}"/>
    <cellStyle name="Normal 9 3 2 2 2 2 3" xfId="27817" xr:uid="{00000000-0005-0000-0000-0000ED6B0000}"/>
    <cellStyle name="Normal 9 3 2 2 2 3" xfId="13827" xr:uid="{00000000-0005-0000-0000-0000EE6B0000}"/>
    <cellStyle name="Normal 9 3 2 2 2 4" xfId="23151" xr:uid="{00000000-0005-0000-0000-0000EF6B0000}"/>
    <cellStyle name="Normal 9 3 2 2 3" xfId="6236" xr:uid="{00000000-0005-0000-0000-0000F06B0000}"/>
    <cellStyle name="Normal 9 3 2 2 3 2" xfId="15560" xr:uid="{00000000-0005-0000-0000-0000F16B0000}"/>
    <cellStyle name="Normal 9 3 2 2 3 3" xfId="24883" xr:uid="{00000000-0005-0000-0000-0000F26B0000}"/>
    <cellStyle name="Normal 9 3 2 2 4" xfId="12271" xr:uid="{00000000-0005-0000-0000-0000F36B0000}"/>
    <cellStyle name="Normal 9 3 2 2 5" xfId="21597" xr:uid="{00000000-0005-0000-0000-0000F46B0000}"/>
    <cellStyle name="Normal 9 3 2 3" xfId="4492" xr:uid="{00000000-0005-0000-0000-0000F56B0000}"/>
    <cellStyle name="Normal 9 3 2 3 2" xfId="9169" xr:uid="{00000000-0005-0000-0000-0000F66B0000}"/>
    <cellStyle name="Normal 9 3 2 3 2 2" xfId="18493" xr:uid="{00000000-0005-0000-0000-0000F76B0000}"/>
    <cellStyle name="Normal 9 3 2 3 2 3" xfId="27816" xr:uid="{00000000-0005-0000-0000-0000F86B0000}"/>
    <cellStyle name="Normal 9 3 2 3 3" xfId="13826" xr:uid="{00000000-0005-0000-0000-0000F96B0000}"/>
    <cellStyle name="Normal 9 3 2 3 4" xfId="23150" xr:uid="{00000000-0005-0000-0000-0000FA6B0000}"/>
    <cellStyle name="Normal 9 3 2 4" xfId="6235" xr:uid="{00000000-0005-0000-0000-0000FB6B0000}"/>
    <cellStyle name="Normal 9 3 2 4 2" xfId="15559" xr:uid="{00000000-0005-0000-0000-0000FC6B0000}"/>
    <cellStyle name="Normal 9 3 2 4 3" xfId="24882" xr:uid="{00000000-0005-0000-0000-0000FD6B0000}"/>
    <cellStyle name="Normal 9 3 2 5" xfId="12270" xr:uid="{00000000-0005-0000-0000-0000FE6B0000}"/>
    <cellStyle name="Normal 9 3 2 6" xfId="21596" xr:uid="{00000000-0005-0000-0000-0000FF6B0000}"/>
    <cellStyle name="Normal 9 3 3" xfId="2818" xr:uid="{00000000-0005-0000-0000-0000006C0000}"/>
    <cellStyle name="Normal 9 3 3 2" xfId="4494" xr:uid="{00000000-0005-0000-0000-0000016C0000}"/>
    <cellStyle name="Normal 9 3 3 2 2" xfId="9171" xr:uid="{00000000-0005-0000-0000-0000026C0000}"/>
    <cellStyle name="Normal 9 3 3 2 2 2" xfId="18495" xr:uid="{00000000-0005-0000-0000-0000036C0000}"/>
    <cellStyle name="Normal 9 3 3 2 2 3" xfId="27818" xr:uid="{00000000-0005-0000-0000-0000046C0000}"/>
    <cellStyle name="Normal 9 3 3 2 3" xfId="13828" xr:uid="{00000000-0005-0000-0000-0000056C0000}"/>
    <cellStyle name="Normal 9 3 3 2 4" xfId="23152" xr:uid="{00000000-0005-0000-0000-0000066C0000}"/>
    <cellStyle name="Normal 9 3 3 3" xfId="6237" xr:uid="{00000000-0005-0000-0000-0000076C0000}"/>
    <cellStyle name="Normal 9 3 3 3 2" xfId="15561" xr:uid="{00000000-0005-0000-0000-0000086C0000}"/>
    <cellStyle name="Normal 9 3 3 3 3" xfId="24884" xr:uid="{00000000-0005-0000-0000-0000096C0000}"/>
    <cellStyle name="Normal 9 3 3 4" xfId="12272" xr:uid="{00000000-0005-0000-0000-00000A6C0000}"/>
    <cellStyle name="Normal 9 3 3 5" xfId="21598" xr:uid="{00000000-0005-0000-0000-00000B6C0000}"/>
    <cellStyle name="Normal 9 3 4" xfId="4491" xr:uid="{00000000-0005-0000-0000-00000C6C0000}"/>
    <cellStyle name="Normal 9 3 4 2" xfId="9168" xr:uid="{00000000-0005-0000-0000-00000D6C0000}"/>
    <cellStyle name="Normal 9 3 4 2 2" xfId="18492" xr:uid="{00000000-0005-0000-0000-00000E6C0000}"/>
    <cellStyle name="Normal 9 3 4 2 3" xfId="27815" xr:uid="{00000000-0005-0000-0000-00000F6C0000}"/>
    <cellStyle name="Normal 9 3 4 3" xfId="13825" xr:uid="{00000000-0005-0000-0000-0000106C0000}"/>
    <cellStyle name="Normal 9 3 4 4" xfId="23149" xr:uid="{00000000-0005-0000-0000-0000116C0000}"/>
    <cellStyle name="Normal 9 3 5" xfId="6234" xr:uid="{00000000-0005-0000-0000-0000126C0000}"/>
    <cellStyle name="Normal 9 3 5 2" xfId="15558" xr:uid="{00000000-0005-0000-0000-0000136C0000}"/>
    <cellStyle name="Normal 9 3 5 3" xfId="24881" xr:uid="{00000000-0005-0000-0000-0000146C0000}"/>
    <cellStyle name="Normal 9 3 6" xfId="12269" xr:uid="{00000000-0005-0000-0000-0000156C0000}"/>
    <cellStyle name="Normal 9 3 7" xfId="21595" xr:uid="{00000000-0005-0000-0000-0000166C0000}"/>
    <cellStyle name="Normal 9 4" xfId="2819" xr:uid="{00000000-0005-0000-0000-0000176C0000}"/>
    <cellStyle name="Normal 9 4 2" xfId="2820" xr:uid="{00000000-0005-0000-0000-0000186C0000}"/>
    <cellStyle name="Normal 9 4 2 2" xfId="2821" xr:uid="{00000000-0005-0000-0000-0000196C0000}"/>
    <cellStyle name="Normal 9 4 2 2 2" xfId="4497" xr:uid="{00000000-0005-0000-0000-00001A6C0000}"/>
    <cellStyle name="Normal 9 4 2 2 2 2" xfId="9174" xr:uid="{00000000-0005-0000-0000-00001B6C0000}"/>
    <cellStyle name="Normal 9 4 2 2 2 2 2" xfId="18498" xr:uid="{00000000-0005-0000-0000-00001C6C0000}"/>
    <cellStyle name="Normal 9 4 2 2 2 2 3" xfId="27821" xr:uid="{00000000-0005-0000-0000-00001D6C0000}"/>
    <cellStyle name="Normal 9 4 2 2 2 3" xfId="13831" xr:uid="{00000000-0005-0000-0000-00001E6C0000}"/>
    <cellStyle name="Normal 9 4 2 2 2 4" xfId="23155" xr:uid="{00000000-0005-0000-0000-00001F6C0000}"/>
    <cellStyle name="Normal 9 4 2 2 3" xfId="6240" xr:uid="{00000000-0005-0000-0000-0000206C0000}"/>
    <cellStyle name="Normal 9 4 2 2 3 2" xfId="15564" xr:uid="{00000000-0005-0000-0000-0000216C0000}"/>
    <cellStyle name="Normal 9 4 2 2 3 3" xfId="24887" xr:uid="{00000000-0005-0000-0000-0000226C0000}"/>
    <cellStyle name="Normal 9 4 2 2 4" xfId="12275" xr:uid="{00000000-0005-0000-0000-0000236C0000}"/>
    <cellStyle name="Normal 9 4 2 2 5" xfId="21601" xr:uid="{00000000-0005-0000-0000-0000246C0000}"/>
    <cellStyle name="Normal 9 4 2 3" xfId="4496" xr:uid="{00000000-0005-0000-0000-0000256C0000}"/>
    <cellStyle name="Normal 9 4 2 3 2" xfId="9173" xr:uid="{00000000-0005-0000-0000-0000266C0000}"/>
    <cellStyle name="Normal 9 4 2 3 2 2" xfId="18497" xr:uid="{00000000-0005-0000-0000-0000276C0000}"/>
    <cellStyle name="Normal 9 4 2 3 2 3" xfId="27820" xr:uid="{00000000-0005-0000-0000-0000286C0000}"/>
    <cellStyle name="Normal 9 4 2 3 3" xfId="13830" xr:uid="{00000000-0005-0000-0000-0000296C0000}"/>
    <cellStyle name="Normal 9 4 2 3 4" xfId="23154" xr:uid="{00000000-0005-0000-0000-00002A6C0000}"/>
    <cellStyle name="Normal 9 4 2 4" xfId="6239" xr:uid="{00000000-0005-0000-0000-00002B6C0000}"/>
    <cellStyle name="Normal 9 4 2 4 2" xfId="15563" xr:uid="{00000000-0005-0000-0000-00002C6C0000}"/>
    <cellStyle name="Normal 9 4 2 4 3" xfId="24886" xr:uid="{00000000-0005-0000-0000-00002D6C0000}"/>
    <cellStyle name="Normal 9 4 2 5" xfId="12274" xr:uid="{00000000-0005-0000-0000-00002E6C0000}"/>
    <cellStyle name="Normal 9 4 2 6" xfId="21600" xr:uid="{00000000-0005-0000-0000-00002F6C0000}"/>
    <cellStyle name="Normal 9 4 3" xfId="2822" xr:uid="{00000000-0005-0000-0000-0000306C0000}"/>
    <cellStyle name="Normal 9 4 3 2" xfId="4498" xr:uid="{00000000-0005-0000-0000-0000316C0000}"/>
    <cellStyle name="Normal 9 4 3 2 2" xfId="9175" xr:uid="{00000000-0005-0000-0000-0000326C0000}"/>
    <cellStyle name="Normal 9 4 3 2 2 2" xfId="18499" xr:uid="{00000000-0005-0000-0000-0000336C0000}"/>
    <cellStyle name="Normal 9 4 3 2 2 3" xfId="27822" xr:uid="{00000000-0005-0000-0000-0000346C0000}"/>
    <cellStyle name="Normal 9 4 3 2 3" xfId="13832" xr:uid="{00000000-0005-0000-0000-0000356C0000}"/>
    <cellStyle name="Normal 9 4 3 2 4" xfId="23156" xr:uid="{00000000-0005-0000-0000-0000366C0000}"/>
    <cellStyle name="Normal 9 4 3 3" xfId="6241" xr:uid="{00000000-0005-0000-0000-0000376C0000}"/>
    <cellStyle name="Normal 9 4 3 3 2" xfId="15565" xr:uid="{00000000-0005-0000-0000-0000386C0000}"/>
    <cellStyle name="Normal 9 4 3 3 3" xfId="24888" xr:uid="{00000000-0005-0000-0000-0000396C0000}"/>
    <cellStyle name="Normal 9 4 3 4" xfId="12276" xr:uid="{00000000-0005-0000-0000-00003A6C0000}"/>
    <cellStyle name="Normal 9 4 3 5" xfId="21602" xr:uid="{00000000-0005-0000-0000-00003B6C0000}"/>
    <cellStyle name="Normal 9 4 4" xfId="4495" xr:uid="{00000000-0005-0000-0000-00003C6C0000}"/>
    <cellStyle name="Normal 9 4 4 2" xfId="9172" xr:uid="{00000000-0005-0000-0000-00003D6C0000}"/>
    <cellStyle name="Normal 9 4 4 2 2" xfId="18496" xr:uid="{00000000-0005-0000-0000-00003E6C0000}"/>
    <cellStyle name="Normal 9 4 4 2 3" xfId="27819" xr:uid="{00000000-0005-0000-0000-00003F6C0000}"/>
    <cellStyle name="Normal 9 4 4 3" xfId="13829" xr:uid="{00000000-0005-0000-0000-0000406C0000}"/>
    <cellStyle name="Normal 9 4 4 4" xfId="23153" xr:uid="{00000000-0005-0000-0000-0000416C0000}"/>
    <cellStyle name="Normal 9 4 5" xfId="6238" xr:uid="{00000000-0005-0000-0000-0000426C0000}"/>
    <cellStyle name="Normal 9 4 5 2" xfId="15562" xr:uid="{00000000-0005-0000-0000-0000436C0000}"/>
    <cellStyle name="Normal 9 4 5 3" xfId="24885" xr:uid="{00000000-0005-0000-0000-0000446C0000}"/>
    <cellStyle name="Normal 9 4 6" xfId="12273" xr:uid="{00000000-0005-0000-0000-0000456C0000}"/>
    <cellStyle name="Normal 9 4 7" xfId="21599" xr:uid="{00000000-0005-0000-0000-0000466C0000}"/>
    <cellStyle name="Normal 9 5" xfId="2823" xr:uid="{00000000-0005-0000-0000-0000476C0000}"/>
    <cellStyle name="Normal 9 5 2" xfId="2824" xr:uid="{00000000-0005-0000-0000-0000486C0000}"/>
    <cellStyle name="Normal 9 5 2 2" xfId="4500" xr:uid="{00000000-0005-0000-0000-0000496C0000}"/>
    <cellStyle name="Normal 9 5 2 2 2" xfId="9177" xr:uid="{00000000-0005-0000-0000-00004A6C0000}"/>
    <cellStyle name="Normal 9 5 2 2 2 2" xfId="18501" xr:uid="{00000000-0005-0000-0000-00004B6C0000}"/>
    <cellStyle name="Normal 9 5 2 2 2 3" xfId="27824" xr:uid="{00000000-0005-0000-0000-00004C6C0000}"/>
    <cellStyle name="Normal 9 5 2 2 3" xfId="13834" xr:uid="{00000000-0005-0000-0000-00004D6C0000}"/>
    <cellStyle name="Normal 9 5 2 2 4" xfId="23158" xr:uid="{00000000-0005-0000-0000-00004E6C0000}"/>
    <cellStyle name="Normal 9 5 2 3" xfId="6243" xr:uid="{00000000-0005-0000-0000-00004F6C0000}"/>
    <cellStyle name="Normal 9 5 2 3 2" xfId="15567" xr:uid="{00000000-0005-0000-0000-0000506C0000}"/>
    <cellStyle name="Normal 9 5 2 3 3" xfId="24890" xr:uid="{00000000-0005-0000-0000-0000516C0000}"/>
    <cellStyle name="Normal 9 5 2 4" xfId="12278" xr:uid="{00000000-0005-0000-0000-0000526C0000}"/>
    <cellStyle name="Normal 9 5 2 5" xfId="21604" xr:uid="{00000000-0005-0000-0000-0000536C0000}"/>
    <cellStyle name="Normal 9 5 3" xfId="4499" xr:uid="{00000000-0005-0000-0000-0000546C0000}"/>
    <cellStyle name="Normal 9 5 3 2" xfId="9176" xr:uid="{00000000-0005-0000-0000-0000556C0000}"/>
    <cellStyle name="Normal 9 5 3 2 2" xfId="18500" xr:uid="{00000000-0005-0000-0000-0000566C0000}"/>
    <cellStyle name="Normal 9 5 3 2 3" xfId="27823" xr:uid="{00000000-0005-0000-0000-0000576C0000}"/>
    <cellStyle name="Normal 9 5 3 3" xfId="13833" xr:uid="{00000000-0005-0000-0000-0000586C0000}"/>
    <cellStyle name="Normal 9 5 3 4" xfId="23157" xr:uid="{00000000-0005-0000-0000-0000596C0000}"/>
    <cellStyle name="Normal 9 5 4" xfId="6242" xr:uid="{00000000-0005-0000-0000-00005A6C0000}"/>
    <cellStyle name="Normal 9 5 4 2" xfId="15566" xr:uid="{00000000-0005-0000-0000-00005B6C0000}"/>
    <cellStyle name="Normal 9 5 4 3" xfId="24889" xr:uid="{00000000-0005-0000-0000-00005C6C0000}"/>
    <cellStyle name="Normal 9 5 5" xfId="12277" xr:uid="{00000000-0005-0000-0000-00005D6C0000}"/>
    <cellStyle name="Normal 9 5 6" xfId="21603" xr:uid="{00000000-0005-0000-0000-00005E6C0000}"/>
    <cellStyle name="Normal 9 6" xfId="2825" xr:uid="{00000000-0005-0000-0000-00005F6C0000}"/>
    <cellStyle name="Normal 9 6 2" xfId="4501" xr:uid="{00000000-0005-0000-0000-0000606C0000}"/>
    <cellStyle name="Normal 9 6 2 2" xfId="9178" xr:uid="{00000000-0005-0000-0000-0000616C0000}"/>
    <cellStyle name="Normal 9 6 2 2 2" xfId="18502" xr:uid="{00000000-0005-0000-0000-0000626C0000}"/>
    <cellStyle name="Normal 9 6 2 2 3" xfId="27825" xr:uid="{00000000-0005-0000-0000-0000636C0000}"/>
    <cellStyle name="Normal 9 6 2 3" xfId="13835" xr:uid="{00000000-0005-0000-0000-0000646C0000}"/>
    <cellStyle name="Normal 9 6 2 4" xfId="23159" xr:uid="{00000000-0005-0000-0000-0000656C0000}"/>
    <cellStyle name="Normal 9 6 3" xfId="6244" xr:uid="{00000000-0005-0000-0000-0000666C0000}"/>
    <cellStyle name="Normal 9 6 3 2" xfId="15568" xr:uid="{00000000-0005-0000-0000-0000676C0000}"/>
    <cellStyle name="Normal 9 6 3 3" xfId="24891" xr:uid="{00000000-0005-0000-0000-0000686C0000}"/>
    <cellStyle name="Normal 9 6 4" xfId="12279" xr:uid="{00000000-0005-0000-0000-0000696C0000}"/>
    <cellStyle name="Normal 9 6 5" xfId="21605" xr:uid="{00000000-0005-0000-0000-00006A6C0000}"/>
    <cellStyle name="Normal 9 7" xfId="2826" xr:uid="{00000000-0005-0000-0000-00006B6C0000}"/>
    <cellStyle name="Normal 9 7 2" xfId="4502" xr:uid="{00000000-0005-0000-0000-00006C6C0000}"/>
    <cellStyle name="Normal 9 7 2 2" xfId="9179" xr:uid="{00000000-0005-0000-0000-00006D6C0000}"/>
    <cellStyle name="Normal 9 7 2 2 2" xfId="18503" xr:uid="{00000000-0005-0000-0000-00006E6C0000}"/>
    <cellStyle name="Normal 9 7 2 2 3" xfId="27826" xr:uid="{00000000-0005-0000-0000-00006F6C0000}"/>
    <cellStyle name="Normal 9 7 2 3" xfId="13836" xr:uid="{00000000-0005-0000-0000-0000706C0000}"/>
    <cellStyle name="Normal 9 7 2 4" xfId="23160" xr:uid="{00000000-0005-0000-0000-0000716C0000}"/>
    <cellStyle name="Normal 9 7 3" xfId="6245" xr:uid="{00000000-0005-0000-0000-0000726C0000}"/>
    <cellStyle name="Normal 9 7 3 2" xfId="15569" xr:uid="{00000000-0005-0000-0000-0000736C0000}"/>
    <cellStyle name="Normal 9 7 3 3" xfId="24892" xr:uid="{00000000-0005-0000-0000-0000746C0000}"/>
    <cellStyle name="Normal 9 7 4" xfId="12280" xr:uid="{00000000-0005-0000-0000-0000756C0000}"/>
    <cellStyle name="Normal 9 7 5" xfId="21606" xr:uid="{00000000-0005-0000-0000-0000766C0000}"/>
    <cellStyle name="Normal 9 8" xfId="2827" xr:uid="{00000000-0005-0000-0000-0000776C0000}"/>
    <cellStyle name="Normal 9 8 2" xfId="4503" xr:uid="{00000000-0005-0000-0000-0000786C0000}"/>
    <cellStyle name="Normal 9 8 2 2" xfId="9180" xr:uid="{00000000-0005-0000-0000-0000796C0000}"/>
    <cellStyle name="Normal 9 8 2 2 2" xfId="18504" xr:uid="{00000000-0005-0000-0000-00007A6C0000}"/>
    <cellStyle name="Normal 9 8 2 2 3" xfId="27827" xr:uid="{00000000-0005-0000-0000-00007B6C0000}"/>
    <cellStyle name="Normal 9 8 2 3" xfId="13837" xr:uid="{00000000-0005-0000-0000-00007C6C0000}"/>
    <cellStyle name="Normal 9 8 2 4" xfId="23161" xr:uid="{00000000-0005-0000-0000-00007D6C0000}"/>
    <cellStyle name="Normal 9 8 3" xfId="6246" xr:uid="{00000000-0005-0000-0000-00007E6C0000}"/>
    <cellStyle name="Normal 9 8 3 2" xfId="15570" xr:uid="{00000000-0005-0000-0000-00007F6C0000}"/>
    <cellStyle name="Normal 9 8 3 3" xfId="24893" xr:uid="{00000000-0005-0000-0000-0000806C0000}"/>
    <cellStyle name="Normal 9 8 4" xfId="12281" xr:uid="{00000000-0005-0000-0000-0000816C0000}"/>
    <cellStyle name="Normal 9 8 5" xfId="21607" xr:uid="{00000000-0005-0000-0000-0000826C0000}"/>
    <cellStyle name="Normal 9 9" xfId="2810" xr:uid="{00000000-0005-0000-0000-0000836C0000}"/>
    <cellStyle name="Normal 9 9 2" xfId="4486" xr:uid="{00000000-0005-0000-0000-0000846C0000}"/>
    <cellStyle name="Normal 9 9 2 2" xfId="9163" xr:uid="{00000000-0005-0000-0000-0000856C0000}"/>
    <cellStyle name="Normal 9 9 2 2 2" xfId="18487" xr:uid="{00000000-0005-0000-0000-0000866C0000}"/>
    <cellStyle name="Normal 9 9 2 2 3" xfId="27810" xr:uid="{00000000-0005-0000-0000-0000876C0000}"/>
    <cellStyle name="Normal 9 9 2 3" xfId="13820" xr:uid="{00000000-0005-0000-0000-0000886C0000}"/>
    <cellStyle name="Normal 9 9 2 4" xfId="23144" xr:uid="{00000000-0005-0000-0000-0000896C0000}"/>
    <cellStyle name="Normal 9 9 3" xfId="6229" xr:uid="{00000000-0005-0000-0000-00008A6C0000}"/>
    <cellStyle name="Normal 9 9 3 2" xfId="15553" xr:uid="{00000000-0005-0000-0000-00008B6C0000}"/>
    <cellStyle name="Normal 9 9 3 3" xfId="24876" xr:uid="{00000000-0005-0000-0000-00008C6C0000}"/>
    <cellStyle name="Normal 9 9 4" xfId="12264" xr:uid="{00000000-0005-0000-0000-00008D6C0000}"/>
    <cellStyle name="Normal 9 9 5" xfId="21590" xr:uid="{00000000-0005-0000-0000-00008E6C0000}"/>
    <cellStyle name="Normal Table" xfId="28653"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06214" y="10897076"/>
          <a:ext cx="5572125" cy="7838123"/>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comments" Target="../comments1.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4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7.bin"/><Relationship Id="rId7" Type="http://schemas.openxmlformats.org/officeDocument/2006/relationships/comments" Target="../comments2.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5.bin"/><Relationship Id="rId7" Type="http://schemas.openxmlformats.org/officeDocument/2006/relationships/comments" Target="../comments3.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5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comments" Target="../comments4.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6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drawing" Target="../drawings/drawing6.xml"/><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5" Type="http://schemas.openxmlformats.org/officeDocument/2006/relationships/printerSettings" Target="../printerSettings/printerSettings76.bin"/><Relationship Id="rId4" Type="http://schemas.openxmlformats.org/officeDocument/2006/relationships/printerSettings" Target="../printerSettings/printerSettings7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6" Type="http://schemas.openxmlformats.org/officeDocument/2006/relationships/drawing" Target="../drawings/drawing7.xml"/><Relationship Id="rId5" Type="http://schemas.openxmlformats.org/officeDocument/2006/relationships/printerSettings" Target="../printerSettings/printerSettings86.bin"/><Relationship Id="rId4" Type="http://schemas.openxmlformats.org/officeDocument/2006/relationships/printerSettings" Target="../printerSettings/printerSettings8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drawing" Target="../drawings/drawing8.xml"/><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9.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6" Type="http://schemas.openxmlformats.org/officeDocument/2006/relationships/drawing" Target="../drawings/drawing9.xml"/><Relationship Id="rId5" Type="http://schemas.openxmlformats.org/officeDocument/2006/relationships/printerSettings" Target="../printerSettings/printerSettings111.bin"/><Relationship Id="rId4" Type="http://schemas.openxmlformats.org/officeDocument/2006/relationships/printerSettings" Target="../printerSettings/printerSettings11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5" Type="http://schemas.openxmlformats.org/officeDocument/2006/relationships/printerSettings" Target="../printerSettings/printerSettings116.bin"/><Relationship Id="rId4" Type="http://schemas.openxmlformats.org/officeDocument/2006/relationships/printerSettings" Target="../printerSettings/printerSettings115.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5" Type="http://schemas.openxmlformats.org/officeDocument/2006/relationships/drawing" Target="../drawings/drawing10.xml"/><Relationship Id="rId4" Type="http://schemas.openxmlformats.org/officeDocument/2006/relationships/printerSettings" Target="../printerSettings/printerSettings12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6" Type="http://schemas.openxmlformats.org/officeDocument/2006/relationships/drawing" Target="../drawings/drawing11.xml"/><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4.bin"/><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 Id="rId5" Type="http://schemas.openxmlformats.org/officeDocument/2006/relationships/printerSettings" Target="../printerSettings/printerSettings136.bin"/><Relationship Id="rId4" Type="http://schemas.openxmlformats.org/officeDocument/2006/relationships/printerSettings" Target="../printerSettings/printerSettings13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printerSettings" Target="../printerSettings/printerSettings141.bin"/><Relationship Id="rId4" Type="http://schemas.openxmlformats.org/officeDocument/2006/relationships/printerSettings" Target="../printerSettings/printerSettings14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5" Type="http://schemas.openxmlformats.org/officeDocument/2006/relationships/printerSettings" Target="../printerSettings/printerSettings146.bin"/><Relationship Id="rId4" Type="http://schemas.openxmlformats.org/officeDocument/2006/relationships/printerSettings" Target="../printerSettings/printerSettings14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5" Type="http://schemas.openxmlformats.org/officeDocument/2006/relationships/printerSettings" Target="../printerSettings/printerSettings151.bin"/><Relationship Id="rId4" Type="http://schemas.openxmlformats.org/officeDocument/2006/relationships/printerSettings" Target="../printerSettings/printerSettings15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 Id="rId6" Type="http://schemas.openxmlformats.org/officeDocument/2006/relationships/drawing" Target="../drawings/drawing13.xml"/><Relationship Id="rId5" Type="http://schemas.openxmlformats.org/officeDocument/2006/relationships/printerSettings" Target="../printerSettings/printerSettings156.bin"/><Relationship Id="rId4" Type="http://schemas.openxmlformats.org/officeDocument/2006/relationships/printerSettings" Target="../printerSettings/printerSettings155.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drawing" Target="../drawings/drawing14.xml"/><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4.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9.bin"/><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 Id="rId5" Type="http://schemas.openxmlformats.org/officeDocument/2006/relationships/printerSettings" Target="../printerSettings/printerSettings171.bin"/><Relationship Id="rId4" Type="http://schemas.openxmlformats.org/officeDocument/2006/relationships/printerSettings" Target="../printerSettings/printerSettings17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4" Type="http://schemas.openxmlformats.org/officeDocument/2006/relationships/printerSettings" Target="../printerSettings/printerSettings175.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4" Type="http://schemas.openxmlformats.org/officeDocument/2006/relationships/printerSettings" Target="../printerSettings/printerSettings17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77734375" defaultRowHeight="15.75"/>
  <cols>
    <col min="1" max="1" width="2.21875" style="238" customWidth="1"/>
    <col min="2" max="2" width="30.5546875" style="238" customWidth="1"/>
    <col min="3" max="12" width="8.77734375" style="238" hidden="1" customWidth="1"/>
    <col min="13" max="14" width="9.77734375" style="238" hidden="1" customWidth="1"/>
    <col min="15" max="15" width="13.44140625" style="238" hidden="1" customWidth="1"/>
    <col min="16" max="16" width="14" style="238" hidden="1" customWidth="1"/>
    <col min="17" max="17" width="14.2187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2187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2187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777343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777343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777343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77">
        <v>2009</v>
      </c>
      <c r="D7" s="1878"/>
      <c r="E7" s="1878"/>
      <c r="F7" s="1878"/>
      <c r="G7" s="1878"/>
      <c r="H7" s="1878"/>
      <c r="I7" s="1878"/>
      <c r="J7" s="1878"/>
      <c r="K7" s="1878"/>
      <c r="L7" s="1878"/>
      <c r="M7" s="1878"/>
      <c r="N7" s="1878"/>
      <c r="O7" s="1879">
        <v>2010</v>
      </c>
      <c r="P7" s="1880"/>
      <c r="Q7" s="1880"/>
      <c r="R7" s="1880"/>
      <c r="S7" s="1880"/>
      <c r="T7" s="1880"/>
      <c r="U7" s="1880"/>
      <c r="V7" s="1880"/>
      <c r="W7" s="1880"/>
      <c r="X7" s="1880"/>
      <c r="Y7" s="1880"/>
      <c r="Z7" s="1880"/>
      <c r="AA7" s="1879">
        <v>2011</v>
      </c>
      <c r="AB7" s="1880"/>
      <c r="AC7" s="1880"/>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72">
        <v>2013</v>
      </c>
      <c r="BK65" s="1874"/>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72">
        <v>2012</v>
      </c>
      <c r="BJ96" s="1873"/>
      <c r="BK96" s="1873"/>
      <c r="BL96" s="1873"/>
      <c r="BM96" s="1873"/>
      <c r="BN96" s="1873"/>
      <c r="BO96" s="1873"/>
      <c r="BP96" s="1873"/>
      <c r="BQ96" s="1873"/>
      <c r="BR96" s="1873"/>
      <c r="BS96" s="1874"/>
      <c r="BT96" s="1875">
        <v>2013</v>
      </c>
      <c r="BU96" s="1876"/>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77734375" style="1029" bestFit="1" customWidth="1"/>
    <col min="24" max="24" width="9.21875" style="1030" bestFit="1" customWidth="1"/>
    <col min="25" max="16384" width="8.6640625" style="614"/>
  </cols>
  <sheetData>
    <row r="1" spans="1:24" ht="27" customHeight="1">
      <c r="B1" s="1885" t="s">
        <v>1727</v>
      </c>
      <c r="C1" s="1885"/>
      <c r="D1" s="1885"/>
      <c r="E1" s="1885"/>
      <c r="F1" s="1885"/>
      <c r="G1" s="1885"/>
      <c r="H1" s="1885"/>
      <c r="I1" s="1885"/>
      <c r="J1" s="1885"/>
      <c r="K1" s="1885"/>
      <c r="L1" s="1885"/>
      <c r="M1" s="1885"/>
      <c r="N1" s="1885"/>
      <c r="O1" s="1885"/>
      <c r="P1" s="1885"/>
      <c r="Q1" s="1885"/>
      <c r="R1" s="1885"/>
      <c r="S1" s="1885"/>
      <c r="T1" s="1885"/>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886" t="s">
        <v>1349</v>
      </c>
      <c r="C3" s="1886"/>
      <c r="D3" s="1886"/>
      <c r="E3" s="1886"/>
      <c r="F3" s="1886"/>
      <c r="G3" s="1886"/>
      <c r="H3" s="1886"/>
      <c r="I3" s="1886"/>
      <c r="J3" s="1886"/>
      <c r="K3" s="1886"/>
      <c r="L3" s="1886"/>
      <c r="M3" s="1886"/>
      <c r="N3" s="1886"/>
      <c r="O3" s="1886"/>
      <c r="P3" s="1886"/>
      <c r="Q3" s="1886"/>
      <c r="R3" s="1886"/>
      <c r="S3" s="1886"/>
      <c r="T3" s="1886"/>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853"/>
      <c r="E6" s="1854"/>
      <c r="F6" s="1854"/>
      <c r="G6" s="1855"/>
      <c r="H6" s="1039"/>
      <c r="I6" s="1856"/>
      <c r="J6" s="1857"/>
      <c r="K6" s="1857"/>
      <c r="L6" s="1858"/>
      <c r="M6" s="1042"/>
      <c r="N6" s="1093"/>
      <c r="O6" s="1093"/>
      <c r="P6" s="1046"/>
      <c r="Q6" s="1040"/>
      <c r="R6" s="1040"/>
      <c r="S6" s="1040"/>
      <c r="T6" s="1040"/>
    </row>
    <row r="7" spans="1:24" ht="15" customHeight="1" thickTop="1" thickBot="1">
      <c r="B7" s="1041"/>
      <c r="C7" s="1041"/>
      <c r="D7" s="1040" t="s">
        <v>35</v>
      </c>
      <c r="E7" s="1040"/>
      <c r="F7" s="1040"/>
      <c r="G7" s="1040"/>
      <c r="H7" s="1042"/>
      <c r="I7" s="1887" t="s">
        <v>1694</v>
      </c>
      <c r="J7" s="1888"/>
      <c r="K7" s="1888"/>
      <c r="L7" s="1889"/>
      <c r="M7" s="1888" t="s">
        <v>1695</v>
      </c>
      <c r="N7" s="1888"/>
      <c r="O7" s="1888"/>
      <c r="P7" s="1888"/>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5" width="12.77734375" style="1075" customWidth="1"/>
    <col min="6" max="6" width="17.21875" style="1075" hidden="1" customWidth="1"/>
    <col min="7" max="7" width="17.21875" style="1075" customWidth="1"/>
    <col min="8" max="8" width="17.21875" style="1077" customWidth="1"/>
    <col min="9" max="9" width="17.21875" style="1075" customWidth="1"/>
    <col min="10" max="10" width="11.77734375" style="1075" customWidth="1"/>
    <col min="11" max="11" width="10.5546875" style="1077" customWidth="1"/>
    <col min="12" max="12" width="12.109375" style="1075" bestFit="1" customWidth="1"/>
    <col min="13" max="13" width="15.77734375" style="1075" customWidth="1"/>
    <col min="14" max="14" width="13.2187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77734375" style="1077" customWidth="1"/>
    <col min="21" max="21" width="14.6640625" style="1075" customWidth="1"/>
    <col min="22" max="22" width="18.77734375" style="1078" customWidth="1"/>
    <col min="23" max="23" width="11.5546875" style="1138" customWidth="1"/>
    <col min="24" max="16384" width="8.77734375" style="1075"/>
  </cols>
  <sheetData>
    <row r="4" spans="4:24" ht="14.25">
      <c r="D4" s="1885" t="s">
        <v>1728</v>
      </c>
      <c r="E4" s="1885"/>
      <c r="F4" s="1885"/>
      <c r="G4" s="1885"/>
      <c r="H4" s="1885"/>
      <c r="I4" s="1885"/>
      <c r="J4" s="1885"/>
      <c r="K4" s="1885"/>
      <c r="L4" s="1885"/>
      <c r="M4" s="1885"/>
      <c r="N4" s="1885"/>
      <c r="O4" s="1885"/>
      <c r="P4" s="1885"/>
      <c r="Q4" s="1885"/>
      <c r="R4" s="1885"/>
      <c r="S4" s="1885"/>
      <c r="T4" s="1885"/>
      <c r="U4" s="1885"/>
      <c r="V4" s="1885"/>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890" t="s">
        <v>38</v>
      </c>
      <c r="F7" s="1891"/>
      <c r="G7" s="1891"/>
      <c r="H7" s="1891"/>
      <c r="I7" s="1891"/>
      <c r="J7" s="1891"/>
      <c r="K7" s="1892"/>
      <c r="L7" s="1087" t="s">
        <v>1694</v>
      </c>
      <c r="M7" s="1087" t="s">
        <v>1169</v>
      </c>
      <c r="N7" s="1890" t="s">
        <v>1166</v>
      </c>
      <c r="O7" s="1891"/>
      <c r="P7" s="1892"/>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77734375" style="1029" bestFit="1" customWidth="1"/>
    <col min="25" max="25" width="9.21875" style="1030" bestFit="1" customWidth="1"/>
    <col min="26" max="16384" width="8.6640625" style="614"/>
  </cols>
  <sheetData>
    <row r="1" spans="1:26" ht="27" customHeight="1">
      <c r="B1" s="1893" t="s">
        <v>1721</v>
      </c>
      <c r="C1" s="1893"/>
      <c r="D1" s="1893"/>
      <c r="E1" s="1893"/>
      <c r="F1" s="1893"/>
      <c r="G1" s="1893"/>
      <c r="H1" s="1893"/>
      <c r="I1" s="1893"/>
      <c r="J1" s="1893"/>
      <c r="K1" s="1893"/>
      <c r="L1" s="1893"/>
      <c r="M1" s="1893"/>
      <c r="N1" s="1893"/>
      <c r="O1" s="1893"/>
      <c r="P1" s="1893"/>
      <c r="Q1" s="1893"/>
      <c r="R1" s="1893"/>
      <c r="S1" s="1893"/>
      <c r="T1" s="1893"/>
      <c r="U1" s="1893"/>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886" t="s">
        <v>1349</v>
      </c>
      <c r="C3" s="1886"/>
      <c r="D3" s="1886"/>
      <c r="E3" s="1886"/>
      <c r="F3" s="1886"/>
      <c r="G3" s="1886"/>
      <c r="H3" s="1886"/>
      <c r="I3" s="1886"/>
      <c r="J3" s="1886"/>
      <c r="K3" s="1886"/>
      <c r="L3" s="1886"/>
      <c r="M3" s="1886"/>
      <c r="N3" s="1886"/>
      <c r="O3" s="1886"/>
      <c r="P3" s="1886"/>
      <c r="Q3" s="1886"/>
      <c r="R3" s="1886"/>
      <c r="S3" s="1886"/>
      <c r="T3" s="1886"/>
      <c r="U3" s="1886"/>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853"/>
      <c r="E6" s="1854"/>
      <c r="F6" s="1854"/>
      <c r="G6" s="1855"/>
      <c r="H6" s="1039"/>
      <c r="I6" s="1856"/>
      <c r="J6" s="1857"/>
      <c r="K6" s="1857"/>
      <c r="L6" s="1858"/>
      <c r="M6" s="1040"/>
      <c r="N6" s="1040"/>
      <c r="O6" s="1040"/>
      <c r="P6" s="1040"/>
      <c r="Q6" s="1040"/>
      <c r="R6" s="1040"/>
      <c r="S6" s="1040"/>
      <c r="T6" s="1040"/>
      <c r="U6" s="1040"/>
    </row>
    <row r="7" spans="1:26" ht="15" customHeight="1" thickTop="1" thickBot="1">
      <c r="B7" s="1041"/>
      <c r="C7" s="1041"/>
      <c r="D7" s="1040" t="s">
        <v>35</v>
      </c>
      <c r="E7" s="1040"/>
      <c r="F7" s="1040"/>
      <c r="G7" s="1040"/>
      <c r="H7" s="1042"/>
      <c r="I7" s="1890" t="s">
        <v>1694</v>
      </c>
      <c r="J7" s="1891"/>
      <c r="K7" s="1891"/>
      <c r="L7" s="1892"/>
      <c r="M7" s="1890" t="s">
        <v>1695</v>
      </c>
      <c r="N7" s="1891"/>
      <c r="O7" s="1891"/>
      <c r="P7" s="1892"/>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1729</v>
      </c>
      <c r="W49" s="1072"/>
      <c r="X49" s="1073"/>
      <c r="Y49" s="1074"/>
    </row>
    <row r="50" spans="2:25" s="921" customFormat="1" ht="15">
      <c r="B50" s="921" t="s">
        <v>1730</v>
      </c>
      <c r="W50" s="1072"/>
      <c r="X50" s="1073"/>
      <c r="Y50" s="1074"/>
    </row>
    <row r="51" spans="2:25" s="921" customFormat="1" ht="15">
      <c r="B51" s="921" t="s">
        <v>1731</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77734375" style="1075" customWidth="1"/>
    <col min="10" max="10" width="10.5546875" style="1077" customWidth="1"/>
    <col min="11" max="11" width="12.109375" style="1075" bestFit="1" customWidth="1"/>
    <col min="12" max="12" width="15.77734375" style="1075" customWidth="1"/>
    <col min="13" max="13" width="13.21875" style="1075" customWidth="1"/>
    <col min="14" max="14" width="12.77734375" style="1075" bestFit="1" customWidth="1"/>
    <col min="15" max="15" width="10.5546875" style="1075" bestFit="1" customWidth="1"/>
    <col min="16" max="16" width="11" style="1075" customWidth="1"/>
    <col min="17" max="17" width="11.5546875" style="1075" customWidth="1"/>
    <col min="18" max="18" width="13.77734375" style="1077" customWidth="1"/>
    <col min="19" max="19" width="14.6640625" style="1075" customWidth="1"/>
    <col min="20" max="20" width="18.77734375" style="1078" customWidth="1"/>
    <col min="21" max="21" width="15.21875" style="1075" customWidth="1"/>
    <col min="22" max="16384" width="8.77734375" style="1075"/>
  </cols>
  <sheetData>
    <row r="4" spans="4:22" ht="14.25">
      <c r="D4" s="1893" t="s">
        <v>1724</v>
      </c>
      <c r="E4" s="1893"/>
      <c r="F4" s="1893"/>
      <c r="G4" s="1893"/>
      <c r="H4" s="1893"/>
      <c r="I4" s="1893"/>
      <c r="J4" s="1893"/>
      <c r="K4" s="1893"/>
      <c r="L4" s="1893"/>
      <c r="M4" s="1893"/>
      <c r="N4" s="1893"/>
      <c r="O4" s="1893"/>
      <c r="P4" s="1893"/>
      <c r="Q4" s="1893"/>
      <c r="R4" s="1893"/>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91"/>
      <c r="F7" s="1891"/>
      <c r="G7" s="1891"/>
      <c r="H7" s="1891"/>
      <c r="I7" s="1891"/>
      <c r="J7" s="1892"/>
      <c r="K7" s="1087" t="s">
        <v>1694</v>
      </c>
      <c r="L7" s="1087" t="s">
        <v>1169</v>
      </c>
      <c r="M7" s="1890" t="s">
        <v>1166</v>
      </c>
      <c r="N7" s="1891"/>
      <c r="O7" s="1892"/>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77734375" style="1029" bestFit="1" customWidth="1"/>
    <col min="25" max="25" width="9.21875" style="1030" bestFit="1" customWidth="1"/>
    <col min="26" max="16384" width="8.6640625" style="614"/>
  </cols>
  <sheetData>
    <row r="1" spans="1:25" ht="27" customHeight="1">
      <c r="B1" s="1893" t="s">
        <v>1725</v>
      </c>
      <c r="C1" s="1893"/>
      <c r="D1" s="1893"/>
      <c r="E1" s="1893"/>
      <c r="F1" s="1893"/>
      <c r="G1" s="1893"/>
      <c r="H1" s="1893"/>
      <c r="I1" s="1893"/>
      <c r="J1" s="1893"/>
      <c r="K1" s="1893"/>
      <c r="L1" s="1893"/>
      <c r="M1" s="1893"/>
      <c r="N1" s="1893"/>
      <c r="O1" s="1893"/>
      <c r="P1" s="1893"/>
      <c r="Q1" s="1893"/>
      <c r="R1" s="1893"/>
      <c r="S1" s="1893"/>
      <c r="T1" s="1893"/>
      <c r="U1" s="1893"/>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886" t="s">
        <v>1349</v>
      </c>
      <c r="C3" s="1886"/>
      <c r="D3" s="1886"/>
      <c r="E3" s="1886"/>
      <c r="F3" s="1886"/>
      <c r="G3" s="1886"/>
      <c r="H3" s="1886"/>
      <c r="I3" s="1886"/>
      <c r="J3" s="1886"/>
      <c r="K3" s="1886"/>
      <c r="L3" s="1886"/>
      <c r="M3" s="1886"/>
      <c r="N3" s="1886"/>
      <c r="O3" s="1886"/>
      <c r="P3" s="1886"/>
      <c r="Q3" s="1886"/>
      <c r="R3" s="1886"/>
      <c r="S3" s="1886"/>
      <c r="T3" s="1886"/>
      <c r="U3" s="1886"/>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853"/>
      <c r="E6" s="1854"/>
      <c r="F6" s="1854"/>
      <c r="G6" s="1855"/>
      <c r="H6" s="1039"/>
      <c r="I6" s="1856"/>
      <c r="J6" s="1857"/>
      <c r="K6" s="1857"/>
      <c r="L6" s="1858"/>
      <c r="M6" s="1040"/>
      <c r="N6" s="1040"/>
      <c r="O6" s="1040"/>
      <c r="P6" s="1040"/>
      <c r="Q6" s="1040"/>
      <c r="R6" s="1040"/>
      <c r="S6" s="1040"/>
      <c r="T6" s="1040"/>
      <c r="U6" s="1040"/>
    </row>
    <row r="7" spans="1:25" ht="15" customHeight="1" thickTop="1" thickBot="1">
      <c r="B7" s="1041"/>
      <c r="C7" s="1041"/>
      <c r="D7" s="1040" t="s">
        <v>35</v>
      </c>
      <c r="E7" s="1040"/>
      <c r="F7" s="1040"/>
      <c r="G7" s="1040"/>
      <c r="H7" s="1042"/>
      <c r="I7" s="1890" t="s">
        <v>1694</v>
      </c>
      <c r="J7" s="1891"/>
      <c r="K7" s="1891"/>
      <c r="L7" s="1892"/>
      <c r="M7" s="1890" t="s">
        <v>1695</v>
      </c>
      <c r="N7" s="1891"/>
      <c r="O7" s="1891"/>
      <c r="P7" s="1892"/>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f>'Table 3 Comm Assets '!C14+'Table 7 Merchant Bank Assets'!C14</f>
        <v>0.56694593000000004</v>
      </c>
      <c r="D14" s="1056">
        <f>'Table 3 Comm Assets '!D14+'Table 7 Merchant Bank Assets'!D14</f>
        <v>219.91122320999997</v>
      </c>
      <c r="E14" s="1056">
        <f>'Table 3 Comm Assets '!E14+'Table 7 Merchant Bank Assets'!E14</f>
        <v>554.35228900000004</v>
      </c>
      <c r="F14" s="1056">
        <f>'Table 3 Comm Assets '!F14+'Table 7 Merchant Bank Assets'!F14</f>
        <v>158.50712472000001</v>
      </c>
      <c r="G14" s="1057">
        <f>+'Table 3 Comm Assets '!G14+'Table 7 Merchant Bank Assets'!G14</f>
        <v>123.43245926</v>
      </c>
      <c r="H14" s="1057">
        <f>+'Table 3 Comm Assets '!H14+'Table 7 Merchant Bank Assets'!H14</f>
        <v>61.578197000000003</v>
      </c>
      <c r="I14" s="1057">
        <f>'Table 3 Comm Assets '!I14+'Table 7 Merchant Bank Assets'!I14</f>
        <v>396.69093745000004</v>
      </c>
      <c r="J14" s="1058">
        <f>'Table 3 Comm Assets '!J14+'Table 7 Merchant Bank Assets'!J14</f>
        <v>0</v>
      </c>
      <c r="K14" s="1058">
        <f>'Table 3 Comm Assets '!K14+'Table 7 Merchant Bank Assets'!K14</f>
        <v>0</v>
      </c>
      <c r="L14" s="1058">
        <f>'Table 7 Merchant Bank Assets'!L14+'Table 3 Comm Assets '!L14</f>
        <v>89.714111329999994</v>
      </c>
      <c r="M14" s="1057">
        <f>'Table 3 Comm Assets '!M14+'Table 7 Merchant Bank Assets'!M14</f>
        <v>142.21219600000001</v>
      </c>
      <c r="N14" s="1057">
        <f>'Table 3 Comm Assets '!N14+'Table 7 Merchant Bank Assets'!N14</f>
        <v>17.715889490000002</v>
      </c>
      <c r="O14" s="1057">
        <f>'Table 3 Comm Assets '!O14+'Table 7 Merchant Bank Assets'!O14</f>
        <v>97.885136000000003</v>
      </c>
      <c r="P14" s="1057">
        <f>'Table 3 Comm Assets '!R14+'Table 7 Merchant Bank Assets'!P14</f>
        <v>2707.3447738299997</v>
      </c>
      <c r="Q14" s="1057">
        <f>'Table 3 Comm Assets '!S14</f>
        <v>9.8538530000000009</v>
      </c>
      <c r="R14" s="1057">
        <f>'Table 3 Comm Assets '!T14+'Table 7 Merchant Bank Assets'!Q14</f>
        <v>538.13809413999991</v>
      </c>
      <c r="S14" s="1057">
        <f>'Table 3 Comm Assets '!U14+'Table 7 Merchant Bank Assets'!R14</f>
        <v>292.11500097000004</v>
      </c>
      <c r="T14" s="1057">
        <f>+'Table 3 Comm Assets '!V14+'Table 7 Merchant Bank Assets'!S14</f>
        <v>393.73450384000006</v>
      </c>
      <c r="U14" s="1059">
        <f>SUM(C14:T14)</f>
        <v>5803.7527351700001</v>
      </c>
      <c r="W14" s="1060">
        <f>+U14-'Table 7 Merchant Bank Assets'!T14-'Table 3 Comm Assets '!W14</f>
        <v>0</v>
      </c>
      <c r="X14" s="1061">
        <f>+W14/U14</f>
        <v>0</v>
      </c>
      <c r="Y14" s="1030">
        <f>+W14*1000000</f>
        <v>0</v>
      </c>
    </row>
    <row r="15" spans="1:25" ht="15" customHeight="1">
      <c r="B15" s="1054" t="s">
        <v>1172</v>
      </c>
      <c r="C15" s="1055">
        <f>'Table 3 Comm Assets '!C15+'Table 7 Merchant Bank Assets'!C15</f>
        <v>0.42634881000000002</v>
      </c>
      <c r="D15" s="1056">
        <f>'Table 3 Comm Assets '!D15+'Table 7 Merchant Bank Assets'!D15</f>
        <v>215.09008935</v>
      </c>
      <c r="E15" s="1056">
        <f>'Table 3 Comm Assets '!E15+'Table 7 Merchant Bank Assets'!E15</f>
        <v>524.08437830000003</v>
      </c>
      <c r="F15" s="1056">
        <f>'Table 3 Comm Assets '!F15+'Table 7 Merchant Bank Assets'!F15</f>
        <v>149.71219138999999</v>
      </c>
      <c r="G15" s="1057">
        <f>+'Table 3 Comm Assets '!G15+'Table 7 Merchant Bank Assets'!G15</f>
        <v>133.76176795000001</v>
      </c>
      <c r="H15" s="1057">
        <f>+'Table 3 Comm Assets '!H15+'Table 7 Merchant Bank Assets'!H15</f>
        <v>50.643382000000003</v>
      </c>
      <c r="I15" s="1057">
        <f>'Table 3 Comm Assets '!I15+'Table 7 Merchant Bank Assets'!I15</f>
        <v>372.88381004000001</v>
      </c>
      <c r="J15" s="1058">
        <f>'Table 3 Comm Assets '!J15+'Table 7 Merchant Bank Assets'!J15</f>
        <v>0</v>
      </c>
      <c r="K15" s="1058">
        <f>'Table 3 Comm Assets '!K15+'Table 7 Merchant Bank Assets'!K15</f>
        <v>5.342778</v>
      </c>
      <c r="L15" s="1058">
        <f>'Table 7 Merchant Bank Assets'!L15+'Table 3 Comm Assets '!L15</f>
        <v>87.626636930000004</v>
      </c>
      <c r="M15" s="1057">
        <f>'Table 3 Comm Assets '!M15+'Table 7 Merchant Bank Assets'!M15</f>
        <v>137.63123200000001</v>
      </c>
      <c r="N15" s="1057">
        <f>'Table 3 Comm Assets '!N15+'Table 7 Merchant Bank Assets'!N15</f>
        <v>17.308927740000001</v>
      </c>
      <c r="O15" s="1057">
        <f>'Table 3 Comm Assets '!O15+'Table 7 Merchant Bank Assets'!O15</f>
        <v>99.445143000000002</v>
      </c>
      <c r="P15" s="1057">
        <f>'Table 3 Comm Assets '!R15+'Table 7 Merchant Bank Assets'!P15</f>
        <v>2697.5024283500002</v>
      </c>
      <c r="Q15" s="1057">
        <f>'Table 3 Comm Assets '!S15</f>
        <v>9.7480519999999995</v>
      </c>
      <c r="R15" s="1057">
        <f>'Table 3 Comm Assets '!T15+'Table 7 Merchant Bank Assets'!Q15</f>
        <v>543.39723526</v>
      </c>
      <c r="S15" s="1057">
        <f>'Table 3 Comm Assets '!U15+'Table 7 Merchant Bank Assets'!R15</f>
        <v>271.82754019999999</v>
      </c>
      <c r="T15" s="1057">
        <f>+'Table 3 Comm Assets '!V15+'Table 7 Merchant Bank Assets'!S15</f>
        <v>380.37582245999999</v>
      </c>
      <c r="U15" s="1059">
        <f t="shared" ref="U15:U39" si="0">SUM(C15:T15)</f>
        <v>5696.8077637799997</v>
      </c>
      <c r="W15" s="1060">
        <f>+U15-'Table 7 Merchant Bank Assets'!T15-'Table 3 Comm Assets '!W15</f>
        <v>0</v>
      </c>
      <c r="X15" s="1061">
        <f t="shared" ref="X15:X39" si="1">+W15/U15</f>
        <v>0</v>
      </c>
      <c r="Y15" s="1030">
        <f t="shared" ref="Y15:Y39" si="2">+W15*1000000</f>
        <v>0</v>
      </c>
    </row>
    <row r="16" spans="1:25" ht="15" customHeight="1">
      <c r="B16" s="1054" t="s">
        <v>1173</v>
      </c>
      <c r="C16" s="1055">
        <f>'Table 3 Comm Assets '!C16+'Table 7 Merchant Bank Assets'!C16</f>
        <v>0.58156415000000006</v>
      </c>
      <c r="D16" s="1056">
        <f>'Table 3 Comm Assets '!D16+'Table 7 Merchant Bank Assets'!D16</f>
        <v>247.27436956</v>
      </c>
      <c r="E16" s="1056">
        <f>'Table 3 Comm Assets '!E16+'Table 7 Merchant Bank Assets'!E16</f>
        <v>477.83311947999999</v>
      </c>
      <c r="F16" s="1056">
        <f>'Table 3 Comm Assets '!F16+'Table 7 Merchant Bank Assets'!F16</f>
        <v>147.78598203999999</v>
      </c>
      <c r="G16" s="1057">
        <f>+'Table 3 Comm Assets '!G16+'Table 7 Merchant Bank Assets'!G16</f>
        <v>158.81235231000002</v>
      </c>
      <c r="H16" s="1057">
        <f>+'Table 3 Comm Assets '!H16+'Table 7 Merchant Bank Assets'!H16</f>
        <v>63.476548999999999</v>
      </c>
      <c r="I16" s="1057">
        <f>'Table 3 Comm Assets '!I16+'Table 7 Merchant Bank Assets'!I16</f>
        <v>377.89206773000001</v>
      </c>
      <c r="J16" s="1058">
        <f>'Table 3 Comm Assets '!J16+'Table 7 Merchant Bank Assets'!J16</f>
        <v>0</v>
      </c>
      <c r="K16" s="1058">
        <f>'Table 3 Comm Assets '!K16+'Table 7 Merchant Bank Assets'!K16</f>
        <v>5.3899169999999996</v>
      </c>
      <c r="L16" s="1058">
        <f>'Table 7 Merchant Bank Assets'!L16+'Table 3 Comm Assets '!L16</f>
        <v>83.202850670000004</v>
      </c>
      <c r="M16" s="1057">
        <f>'Table 3 Comm Assets '!M16+'Table 7 Merchant Bank Assets'!M16</f>
        <v>122.45244700000001</v>
      </c>
      <c r="N16" s="1057">
        <f>'Table 3 Comm Assets '!N16+'Table 7 Merchant Bank Assets'!N16</f>
        <v>11.617811</v>
      </c>
      <c r="O16" s="1057">
        <f>'Table 3 Comm Assets '!O16+'Table 7 Merchant Bank Assets'!O16</f>
        <v>64.426882000000006</v>
      </c>
      <c r="P16" s="1057">
        <f>'Table 3 Comm Assets '!R16+'Table 7 Merchant Bank Assets'!P16</f>
        <v>2841.9902014499999</v>
      </c>
      <c r="Q16" s="1057">
        <f>'Table 3 Comm Assets '!S16</f>
        <v>26.519293999999999</v>
      </c>
      <c r="R16" s="1057">
        <f>'Table 3 Comm Assets '!T16+'Table 7 Merchant Bank Assets'!Q16</f>
        <v>535.46589876999997</v>
      </c>
      <c r="S16" s="1057">
        <f>'Table 3 Comm Assets '!U16+'Table 7 Merchant Bank Assets'!R16</f>
        <v>301.89835056000004</v>
      </c>
      <c r="T16" s="1057">
        <f>+'Table 3 Comm Assets '!V16+'Table 7 Merchant Bank Assets'!S16</f>
        <v>385.35850649999998</v>
      </c>
      <c r="U16" s="1059">
        <f t="shared" si="0"/>
        <v>5851.9781632199993</v>
      </c>
      <c r="W16" s="1060">
        <f>+U16-'Table 7 Merchant Bank Assets'!T16-'Table 3 Comm Assets '!W16</f>
        <v>0</v>
      </c>
      <c r="X16" s="1061">
        <f t="shared" si="1"/>
        <v>0</v>
      </c>
      <c r="Y16" s="1030">
        <f t="shared" si="2"/>
        <v>0</v>
      </c>
    </row>
    <row r="17" spans="2:25" ht="15" customHeight="1">
      <c r="B17" s="1054" t="s">
        <v>1174</v>
      </c>
      <c r="C17" s="1055">
        <f>'Table 3 Comm Assets '!C17+'Table 7 Merchant Bank Assets'!C17</f>
        <v>0.72192398000000013</v>
      </c>
      <c r="D17" s="1056">
        <f>'Table 3 Comm Assets '!D17+'Table 7 Merchant Bank Assets'!D17</f>
        <v>205.77003796</v>
      </c>
      <c r="E17" s="1056">
        <f>'Table 3 Comm Assets '!E17+'Table 7 Merchant Bank Assets'!E17</f>
        <v>511.00395261</v>
      </c>
      <c r="F17" s="1056">
        <f>'Table 3 Comm Assets '!F17+'Table 7 Merchant Bank Assets'!F17</f>
        <v>158.60236703999999</v>
      </c>
      <c r="G17" s="1057">
        <f>+'Table 3 Comm Assets '!G17+'Table 7 Merchant Bank Assets'!G17</f>
        <v>193.09342905000003</v>
      </c>
      <c r="H17" s="1057">
        <f>+'Table 3 Comm Assets '!H17+'Table 7 Merchant Bank Assets'!H17</f>
        <v>25.504653999999999</v>
      </c>
      <c r="I17" s="1057">
        <f>'Table 3 Comm Assets '!I17+'Table 7 Merchant Bank Assets'!I17</f>
        <v>369.90936752000005</v>
      </c>
      <c r="J17" s="1058">
        <f>'Table 3 Comm Assets '!J17+'Table 7 Merchant Bank Assets'!J17</f>
        <v>0</v>
      </c>
      <c r="K17" s="1058">
        <f>'Table 3 Comm Assets '!K17+'Table 7 Merchant Bank Assets'!K17</f>
        <v>5.4363338399999996</v>
      </c>
      <c r="L17" s="1058">
        <f>'Table 7 Merchant Bank Assets'!L17+'Table 3 Comm Assets '!L17</f>
        <v>77.35306525</v>
      </c>
      <c r="M17" s="1057">
        <f>'Table 3 Comm Assets '!M17+'Table 7 Merchant Bank Assets'!M17</f>
        <v>128.927269</v>
      </c>
      <c r="N17" s="1057">
        <f>'Table 3 Comm Assets '!N17+'Table 7 Merchant Bank Assets'!N17</f>
        <v>16.62137697</v>
      </c>
      <c r="O17" s="1057">
        <f>'Table 3 Comm Assets '!O17+'Table 7 Merchant Bank Assets'!O17</f>
        <v>95.306522000000001</v>
      </c>
      <c r="P17" s="1057">
        <f>'Table 3 Comm Assets '!R17+'Table 7 Merchant Bank Assets'!P17</f>
        <v>2797.3784844899997</v>
      </c>
      <c r="Q17" s="1057">
        <f>'Table 3 Comm Assets '!S17</f>
        <v>57.640788000000001</v>
      </c>
      <c r="R17" s="1057">
        <f>'Table 3 Comm Assets '!T17+'Table 7 Merchant Bank Assets'!Q17</f>
        <v>527.11888409000005</v>
      </c>
      <c r="S17" s="1057">
        <f>'Table 3 Comm Assets '!U17+'Table 7 Merchant Bank Assets'!R17</f>
        <v>313.80715918999999</v>
      </c>
      <c r="T17" s="1057">
        <f>+'Table 3 Comm Assets '!V17+'Table 7 Merchant Bank Assets'!S17</f>
        <v>406.71435673000002</v>
      </c>
      <c r="U17" s="1059">
        <f t="shared" si="0"/>
        <v>5890.9099717199997</v>
      </c>
      <c r="W17" s="1060">
        <f>+U17-'Table 7 Merchant Bank Assets'!T17-'Table 3 Comm Assets '!W17</f>
        <v>0</v>
      </c>
      <c r="X17" s="1061">
        <f t="shared" si="1"/>
        <v>0</v>
      </c>
      <c r="Y17" s="1030">
        <f t="shared" si="2"/>
        <v>0</v>
      </c>
    </row>
    <row r="18" spans="2:25" ht="15" customHeight="1">
      <c r="B18" s="1054" t="s">
        <v>1165</v>
      </c>
      <c r="C18" s="1055">
        <f>'Table 3 Comm Assets '!C18+'Table 7 Merchant Bank Assets'!C18</f>
        <v>0.72361205000000006</v>
      </c>
      <c r="D18" s="1056">
        <f>'Table 3 Comm Assets '!D18+'Table 7 Merchant Bank Assets'!D18</f>
        <v>237.75113343000001</v>
      </c>
      <c r="E18" s="1056">
        <f>'Table 3 Comm Assets '!E18+'Table 7 Merchant Bank Assets'!E18</f>
        <v>513.80835565999996</v>
      </c>
      <c r="F18" s="1056">
        <f>'Table 3 Comm Assets '!F18+'Table 7 Merchant Bank Assets'!F18</f>
        <v>135.07083553000001</v>
      </c>
      <c r="G18" s="1057">
        <f>+'Table 3 Comm Assets '!G18+'Table 7 Merchant Bank Assets'!G18</f>
        <v>155.93018459999999</v>
      </c>
      <c r="H18" s="1057">
        <f>+'Table 3 Comm Assets '!H18+'Table 7 Merchant Bank Assets'!H18</f>
        <v>25.040576000000001</v>
      </c>
      <c r="I18" s="1057">
        <f>'Table 3 Comm Assets '!I18+'Table 7 Merchant Bank Assets'!I18</f>
        <v>661.14375647000008</v>
      </c>
      <c r="J18" s="1058">
        <f>'Table 3 Comm Assets '!J18+'Table 7 Merchant Bank Assets'!J18</f>
        <v>0</v>
      </c>
      <c r="K18" s="1058">
        <f>'Table 3 Comm Assets '!K18+'Table 7 Merchant Bank Assets'!K18</f>
        <v>5.4899159299999996</v>
      </c>
      <c r="L18" s="1058">
        <f>'Table 7 Merchant Bank Assets'!L18+'Table 3 Comm Assets '!L18</f>
        <v>63.068097000000002</v>
      </c>
      <c r="M18" s="1057">
        <f>'Table 3 Comm Assets '!M18+'Table 7 Merchant Bank Assets'!M18</f>
        <v>123.284716</v>
      </c>
      <c r="N18" s="1057">
        <f>'Table 3 Comm Assets '!N18+'Table 7 Merchant Bank Assets'!N18</f>
        <v>16.318673280000002</v>
      </c>
      <c r="O18" s="1057">
        <f>'Table 3 Comm Assets '!O18+'Table 7 Merchant Bank Assets'!O18</f>
        <v>96.946061999999998</v>
      </c>
      <c r="P18" s="1057">
        <f>'Table 3 Comm Assets '!R18+'Table 7 Merchant Bank Assets'!P18</f>
        <v>2805.5243096299996</v>
      </c>
      <c r="Q18" s="1057">
        <f>'Table 3 Comm Assets '!S18</f>
        <v>76.006703999999999</v>
      </c>
      <c r="R18" s="1057">
        <f>'Table 3 Comm Assets '!T18+'Table 7 Merchant Bank Assets'!Q18</f>
        <v>525.71072257000003</v>
      </c>
      <c r="S18" s="1057">
        <f>'Table 3 Comm Assets '!U18+'Table 7 Merchant Bank Assets'!R18</f>
        <v>316.30340266999997</v>
      </c>
      <c r="T18" s="1057">
        <f>+'Table 3 Comm Assets '!V18+'Table 7 Merchant Bank Assets'!S18</f>
        <v>405.46232189999989</v>
      </c>
      <c r="U18" s="1059">
        <f t="shared" si="0"/>
        <v>6163.5833787199999</v>
      </c>
      <c r="W18" s="1060">
        <f>+U18-'Table 7 Merchant Bank Assets'!T18-'Table 3 Comm Assets '!W18</f>
        <v>0</v>
      </c>
      <c r="X18" s="1061">
        <f t="shared" si="1"/>
        <v>0</v>
      </c>
      <c r="Y18" s="1030">
        <f t="shared" si="2"/>
        <v>0</v>
      </c>
    </row>
    <row r="19" spans="2:25" ht="15" customHeight="1">
      <c r="B19" s="1054" t="s">
        <v>1175</v>
      </c>
      <c r="C19" s="1055">
        <f>'Table 3 Comm Assets '!C19+'Table 7 Merchant Bank Assets'!C19</f>
        <v>0.7872711446666667</v>
      </c>
      <c r="D19" s="1056">
        <f>'Table 3 Comm Assets '!D19+'Table 7 Merchant Bank Assets'!D19</f>
        <v>245.94243386082712</v>
      </c>
      <c r="E19" s="1056">
        <f>'Table 3 Comm Assets '!E19+'Table 7 Merchant Bank Assets'!E19</f>
        <v>599.73043198170001</v>
      </c>
      <c r="F19" s="1056">
        <f>'Table 3 Comm Assets '!F19+'Table 7 Merchant Bank Assets'!F19</f>
        <v>155.12915428970001</v>
      </c>
      <c r="G19" s="1057">
        <f>+'Table 3 Comm Assets '!G19+'Table 7 Merchant Bank Assets'!G19</f>
        <v>119.51244241901129</v>
      </c>
      <c r="H19" s="1057">
        <f>+'Table 3 Comm Assets '!H19+'Table 7 Merchant Bank Assets'!H19</f>
        <v>25.153434499999999</v>
      </c>
      <c r="I19" s="1057">
        <f>'Table 3 Comm Assets '!I19+'Table 7 Merchant Bank Assets'!I19</f>
        <v>791.30769448989997</v>
      </c>
      <c r="J19" s="1058">
        <f>'Table 3 Comm Assets '!J19+'Table 7 Merchant Bank Assets'!J19</f>
        <v>0</v>
      </c>
      <c r="K19" s="1058">
        <f>'Table 3 Comm Assets '!K19+'Table 7 Merchant Bank Assets'!K19</f>
        <v>4.3797052999999995</v>
      </c>
      <c r="L19" s="1058">
        <f>'Table 7 Merchant Bank Assets'!L19+'Table 3 Comm Assets '!L19</f>
        <v>49.779743000000003</v>
      </c>
      <c r="M19" s="1057">
        <f>'Table 3 Comm Assets '!M19+'Table 7 Merchant Bank Assets'!M19</f>
        <v>112.804649</v>
      </c>
      <c r="N19" s="1057">
        <f>'Table 3 Comm Assets '!N19+'Table 7 Merchant Bank Assets'!N19</f>
        <v>15.77860678</v>
      </c>
      <c r="O19" s="1057">
        <f>'Table 3 Comm Assets '!O19+'Table 7 Merchant Bank Assets'!O19</f>
        <v>46.874259000000002</v>
      </c>
      <c r="P19" s="1057">
        <f>'Table 3 Comm Assets '!R19+'Table 7 Merchant Bank Assets'!P19</f>
        <v>2761.0301740649602</v>
      </c>
      <c r="Q19" s="1057">
        <f>'Table 3 Comm Assets '!S19</f>
        <v>74.041585799999993</v>
      </c>
      <c r="R19" s="1057">
        <f>'Table 3 Comm Assets '!T19+'Table 7 Merchant Bank Assets'!Q19</f>
        <v>498.44792678250724</v>
      </c>
      <c r="S19" s="1057">
        <f>'Table 3 Comm Assets '!U19+'Table 7 Merchant Bank Assets'!R19</f>
        <v>290.82750542167821</v>
      </c>
      <c r="T19" s="1057">
        <f>+'Table 3 Comm Assets '!V19+'Table 7 Merchant Bank Assets'!S19</f>
        <v>407.3192205499999</v>
      </c>
      <c r="U19" s="1059">
        <f t="shared" si="0"/>
        <v>6198.846238384951</v>
      </c>
      <c r="W19" s="1060">
        <f>+U19-'Table 7 Merchant Bank Assets'!T19-'Table 3 Comm Assets '!W19</f>
        <v>0</v>
      </c>
      <c r="X19" s="1061">
        <f t="shared" si="1"/>
        <v>0</v>
      </c>
      <c r="Y19" s="1030">
        <f t="shared" si="2"/>
        <v>0</v>
      </c>
    </row>
    <row r="20" spans="2:25" ht="15" customHeight="1">
      <c r="B20" s="1054" t="s">
        <v>1176</v>
      </c>
      <c r="C20" s="1055">
        <f>'Table 3 Comm Assets '!C20+'Table 7 Merchant Bank Assets'!C20</f>
        <v>0.92511275000000004</v>
      </c>
      <c r="D20" s="1056">
        <f>'Table 3 Comm Assets '!D20+'Table 7 Merchant Bank Assets'!D20</f>
        <v>226.20609511000001</v>
      </c>
      <c r="E20" s="1056">
        <f>'Table 3 Comm Assets '!E20+'Table 7 Merchant Bank Assets'!E20</f>
        <v>571.38710628000001</v>
      </c>
      <c r="F20" s="1056">
        <f>'Table 3 Comm Assets '!F20+'Table 7 Merchant Bank Assets'!F20</f>
        <v>137.28589253000001</v>
      </c>
      <c r="G20" s="1057">
        <f>+'Table 3 Comm Assets '!G20+'Table 7 Merchant Bank Assets'!G20</f>
        <v>110.05283948</v>
      </c>
      <c r="H20" s="1057">
        <f>+'Table 3 Comm Assets '!H20+'Table 7 Merchant Bank Assets'!H20</f>
        <v>25.258697999999999</v>
      </c>
      <c r="I20" s="1057">
        <f>'Table 3 Comm Assets '!I20+'Table 7 Merchant Bank Assets'!I20</f>
        <v>816.26121872999988</v>
      </c>
      <c r="J20" s="1058">
        <f>'Table 3 Comm Assets '!J20+'Table 7 Merchant Bank Assets'!J20</f>
        <v>0</v>
      </c>
      <c r="K20" s="1058">
        <f>'Table 3 Comm Assets '!K20+'Table 7 Merchant Bank Assets'!K20</f>
        <v>0</v>
      </c>
      <c r="L20" s="1058">
        <f>'Table 7 Merchant Bank Assets'!L20+'Table 3 Comm Assets '!L20</f>
        <v>45.290246000000003</v>
      </c>
      <c r="M20" s="1057">
        <f>'Table 3 Comm Assets '!M20+'Table 7 Merchant Bank Assets'!M20</f>
        <v>33.450823</v>
      </c>
      <c r="N20" s="1057">
        <f>'Table 3 Comm Assets '!N20+'Table 7 Merchant Bank Assets'!N20</f>
        <v>15.680016539999999</v>
      </c>
      <c r="O20" s="1057">
        <f>'Table 3 Comm Assets '!O20+'Table 7 Merchant Bank Assets'!O20</f>
        <v>46.510334999999998</v>
      </c>
      <c r="P20" s="1057">
        <f>'Table 3 Comm Assets '!R20+'Table 7 Merchant Bank Assets'!P20</f>
        <v>2774.7663871499999</v>
      </c>
      <c r="Q20" s="1057">
        <f>'Table 3 Comm Assets '!S20</f>
        <v>74.420865000000006</v>
      </c>
      <c r="R20" s="1057">
        <f>'Table 3 Comm Assets '!T20+'Table 7 Merchant Bank Assets'!Q20</f>
        <v>504.14914328999998</v>
      </c>
      <c r="S20" s="1057">
        <f>'Table 3 Comm Assets '!U20+'Table 7 Merchant Bank Assets'!R20</f>
        <v>307.0819176</v>
      </c>
      <c r="T20" s="1057">
        <f>+'Table 3 Comm Assets '!V20+'Table 7 Merchant Bank Assets'!S20</f>
        <v>409.79303712999996</v>
      </c>
      <c r="U20" s="1059">
        <f t="shared" si="0"/>
        <v>6098.5197335900002</v>
      </c>
      <c r="W20" s="1060">
        <f>+U20-'Table 7 Merchant Bank Assets'!T20-'Table 3 Comm Assets '!W20</f>
        <v>0</v>
      </c>
      <c r="X20" s="1061">
        <f t="shared" si="1"/>
        <v>0</v>
      </c>
      <c r="Y20" s="1030">
        <f t="shared" si="2"/>
        <v>0</v>
      </c>
    </row>
    <row r="21" spans="2:25" ht="15" customHeight="1">
      <c r="B21" s="1054" t="s">
        <v>1177</v>
      </c>
      <c r="C21" s="1055">
        <f>'Table 3 Comm Assets '!C21+'Table 7 Merchant Bank Assets'!C21</f>
        <v>0.99669406000000005</v>
      </c>
      <c r="D21" s="1056">
        <f>'Table 3 Comm Assets '!D21+'Table 7 Merchant Bank Assets'!D21</f>
        <v>234.03833085999995</v>
      </c>
      <c r="E21" s="1056">
        <f>'Table 3 Comm Assets '!E21+'Table 7 Merchant Bank Assets'!E21</f>
        <v>554.20230513000001</v>
      </c>
      <c r="F21" s="1056">
        <f>'Table 3 Comm Assets '!F21+'Table 7 Merchant Bank Assets'!F21</f>
        <v>104.32556040999999</v>
      </c>
      <c r="G21" s="1057">
        <f>+'Table 3 Comm Assets '!G21+'Table 7 Merchant Bank Assets'!G21</f>
        <v>168.71799819999998</v>
      </c>
      <c r="H21" s="1057">
        <f>+'Table 3 Comm Assets '!H21+'Table 7 Merchant Bank Assets'!H21</f>
        <v>25.946432999999999</v>
      </c>
      <c r="I21" s="1057">
        <f>'Table 3 Comm Assets '!I21+'Table 7 Merchant Bank Assets'!I21</f>
        <v>826.85222926000006</v>
      </c>
      <c r="J21" s="1058">
        <f>'Table 3 Comm Assets '!J21+'Table 7 Merchant Bank Assets'!J21</f>
        <v>0</v>
      </c>
      <c r="K21" s="1058">
        <f>'Table 3 Comm Assets '!K21+'Table 7 Merchant Bank Assets'!K21</f>
        <v>5.0845507699999999</v>
      </c>
      <c r="L21" s="1058">
        <f>'Table 7 Merchant Bank Assets'!L21+'Table 3 Comm Assets '!L21</f>
        <v>33.080532740000002</v>
      </c>
      <c r="M21" s="1057">
        <f>'Table 3 Comm Assets '!M21+'Table 7 Merchant Bank Assets'!M21</f>
        <v>28.903646999999999</v>
      </c>
      <c r="N21" s="1057">
        <f>'Table 3 Comm Assets '!N21+'Table 7 Merchant Bank Assets'!N21</f>
        <v>20.324645329999999</v>
      </c>
      <c r="O21" s="1057">
        <f>'Table 3 Comm Assets '!O21+'Table 7 Merchant Bank Assets'!O21</f>
        <v>48.045639999999999</v>
      </c>
      <c r="P21" s="1057">
        <f>'Table 3 Comm Assets '!R21+'Table 7 Merchant Bank Assets'!P21</f>
        <v>2753.4039110699996</v>
      </c>
      <c r="Q21" s="1057">
        <f>'Table 3 Comm Assets '!S21</f>
        <v>73.141198000000003</v>
      </c>
      <c r="R21" s="1057">
        <f>'Table 3 Comm Assets '!T21+'Table 7 Merchant Bank Assets'!Q21</f>
        <v>535.18379902000004</v>
      </c>
      <c r="S21" s="1057">
        <f>'Table 3 Comm Assets '!U21+'Table 7 Merchant Bank Assets'!R21</f>
        <v>298.22479311000006</v>
      </c>
      <c r="T21" s="1057">
        <f>+'Table 3 Comm Assets '!V21+'Table 7 Merchant Bank Assets'!S21</f>
        <v>418.56229203999999</v>
      </c>
      <c r="U21" s="1059">
        <f t="shared" si="0"/>
        <v>6129.0345600000001</v>
      </c>
      <c r="W21" s="1060">
        <f>+U21-'Table 7 Merchant Bank Assets'!T21-'Table 3 Comm Assets '!W21</f>
        <v>0</v>
      </c>
      <c r="X21" s="1061">
        <f t="shared" si="1"/>
        <v>0</v>
      </c>
      <c r="Y21" s="1030">
        <f t="shared" si="2"/>
        <v>0</v>
      </c>
    </row>
    <row r="22" spans="2:25" ht="15" customHeight="1">
      <c r="B22" s="1054" t="s">
        <v>1178</v>
      </c>
      <c r="C22" s="1055">
        <f>'Table 3 Comm Assets '!C22+'Table 7 Merchant Bank Assets'!C22</f>
        <v>0.98628269999999996</v>
      </c>
      <c r="D22" s="1056">
        <f>'Table 3 Comm Assets '!D22+'Table 7 Merchant Bank Assets'!D22</f>
        <v>255.32489937999998</v>
      </c>
      <c r="E22" s="1056">
        <f>'Table 3 Comm Assets '!E22+'Table 7 Merchant Bank Assets'!E22</f>
        <v>581.99215120999997</v>
      </c>
      <c r="F22" s="1056">
        <f>'Table 3 Comm Assets '!F22+'Table 7 Merchant Bank Assets'!F22</f>
        <v>114.80694443</v>
      </c>
      <c r="G22" s="1057">
        <f>+'Table 3 Comm Assets '!G22+'Table 7 Merchant Bank Assets'!G22</f>
        <v>167.64098541349279</v>
      </c>
      <c r="H22" s="1057">
        <f>+'Table 3 Comm Assets '!H22+'Table 7 Merchant Bank Assets'!H22</f>
        <v>25.253903999999999</v>
      </c>
      <c r="I22" s="1057">
        <f>'Table 3 Comm Assets '!I22+'Table 7 Merchant Bank Assets'!I22</f>
        <v>805.43310867999992</v>
      </c>
      <c r="J22" s="1058">
        <f>'Table 3 Comm Assets '!J22+'Table 7 Merchant Bank Assets'!J22</f>
        <v>0</v>
      </c>
      <c r="K22" s="1058">
        <f>'Table 3 Comm Assets '!K22+'Table 7 Merchant Bank Assets'!K22</f>
        <v>5.1258262699999992</v>
      </c>
      <c r="L22" s="1058">
        <f>'Table 7 Merchant Bank Assets'!L22+'Table 3 Comm Assets '!L22</f>
        <v>20.61860759</v>
      </c>
      <c r="M22" s="1057">
        <f>'Table 3 Comm Assets '!M22+'Table 7 Merchant Bank Assets'!M22</f>
        <v>29.14963625</v>
      </c>
      <c r="N22" s="1057">
        <f>'Table 3 Comm Assets '!N22+'Table 7 Merchant Bank Assets'!N22</f>
        <v>21.86375718</v>
      </c>
      <c r="O22" s="1057">
        <f>'Table 3 Comm Assets '!O22+'Table 7 Merchant Bank Assets'!O22</f>
        <v>45.661877310000001</v>
      </c>
      <c r="P22" s="1057">
        <f>'Table 3 Comm Assets '!R22+'Table 7 Merchant Bank Assets'!P22</f>
        <v>2845.6839804111078</v>
      </c>
      <c r="Q22" s="1057">
        <f>'Table 3 Comm Assets '!S22</f>
        <v>73.16446418000001</v>
      </c>
      <c r="R22" s="1057">
        <f>'Table 3 Comm Assets '!T22+'Table 7 Merchant Bank Assets'!Q22</f>
        <v>599.19664738999995</v>
      </c>
      <c r="S22" s="1057">
        <f>'Table 3 Comm Assets '!U22+'Table 7 Merchant Bank Assets'!R22</f>
        <v>304.37929924065133</v>
      </c>
      <c r="T22" s="1057">
        <f>+'Table 3 Comm Assets '!V22+'Table 7 Merchant Bank Assets'!S22</f>
        <v>420.26402486000001</v>
      </c>
      <c r="U22" s="1059">
        <f t="shared" si="0"/>
        <v>6316.5463964952523</v>
      </c>
      <c r="W22" s="1060">
        <f>+U22-'Table 7 Merchant Bank Assets'!T22-'Table 3 Comm Assets '!W22</f>
        <v>0</v>
      </c>
      <c r="X22" s="1061">
        <f t="shared" si="1"/>
        <v>0</v>
      </c>
      <c r="Y22" s="1030">
        <f t="shared" si="2"/>
        <v>0</v>
      </c>
    </row>
    <row r="23" spans="2:25" ht="15" customHeight="1">
      <c r="B23" s="1054" t="s">
        <v>1179</v>
      </c>
      <c r="C23" s="1055">
        <f>'Table 3 Comm Assets '!C23+'Table 7 Merchant Bank Assets'!C23</f>
        <v>0.88442494000000005</v>
      </c>
      <c r="D23" s="1056">
        <f>'Table 3 Comm Assets '!D23+'Table 7 Merchant Bank Assets'!D23</f>
        <v>215.82809497399998</v>
      </c>
      <c r="E23" s="1056">
        <f>'Table 3 Comm Assets '!E23+'Table 7 Merchant Bank Assets'!E23</f>
        <v>564.85377365169984</v>
      </c>
      <c r="F23" s="1056">
        <f>'Table 3 Comm Assets '!F23+'Table 7 Merchant Bank Assets'!F23</f>
        <v>143.67563662969999</v>
      </c>
      <c r="G23" s="1057">
        <f>+'Table 3 Comm Assets '!G23+'Table 7 Merchant Bank Assets'!G23</f>
        <v>146.43660333770003</v>
      </c>
      <c r="H23" s="1057">
        <f>+'Table 3 Comm Assets '!H23+'Table 7 Merchant Bank Assets'!H23</f>
        <v>25.040291</v>
      </c>
      <c r="I23" s="1057">
        <f>'Table 3 Comm Assets '!I23+'Table 7 Merchant Bank Assets'!I23</f>
        <v>853.69010164690019</v>
      </c>
      <c r="J23" s="1058">
        <f>'Table 3 Comm Assets '!J23+'Table 7 Merchant Bank Assets'!J23</f>
        <v>0</v>
      </c>
      <c r="K23" s="1058">
        <f>'Table 3 Comm Assets '!K23+'Table 7 Merchant Bank Assets'!K23</f>
        <v>5.1691875899999999</v>
      </c>
      <c r="L23" s="1058">
        <f>'Table 7 Merchant Bank Assets'!L23+'Table 3 Comm Assets '!L23</f>
        <v>33.931483739999997</v>
      </c>
      <c r="M23" s="1057">
        <f>'Table 3 Comm Assets '!M23+'Table 7 Merchant Bank Assets'!M23</f>
        <v>32.046033000000001</v>
      </c>
      <c r="N23" s="1057">
        <f>'Table 3 Comm Assets '!N23+'Table 7 Merchant Bank Assets'!N23</f>
        <v>21.10564089</v>
      </c>
      <c r="O23" s="1057">
        <f>'Table 3 Comm Assets '!O23+'Table 7 Merchant Bank Assets'!O23</f>
        <v>48.178766000000003</v>
      </c>
      <c r="P23" s="1057">
        <f>'Table 3 Comm Assets '!R23+'Table 7 Merchant Bank Assets'!P23</f>
        <v>2825.3939377269094</v>
      </c>
      <c r="Q23" s="1057">
        <f>'Table 3 Comm Assets '!S23</f>
        <v>74.831714000000005</v>
      </c>
      <c r="R23" s="1057">
        <f>'Table 3 Comm Assets '!T23+'Table 7 Merchant Bank Assets'!Q23</f>
        <v>599.33266299074842</v>
      </c>
      <c r="S23" s="1057">
        <f>'Table 3 Comm Assets '!U23+'Table 7 Merchant Bank Assets'!R23</f>
        <v>306.10632203540001</v>
      </c>
      <c r="T23" s="1057">
        <f>+'Table 3 Comm Assets '!V23+'Table 7 Merchant Bank Assets'!S23</f>
        <v>419.27286088</v>
      </c>
      <c r="U23" s="1059">
        <f t="shared" si="0"/>
        <v>6315.7775350330585</v>
      </c>
      <c r="W23" s="1060">
        <f>+U23-'Table 7 Merchant Bank Assets'!T23-'Table 3 Comm Assets '!W23</f>
        <v>0</v>
      </c>
      <c r="X23" s="1061">
        <f t="shared" si="1"/>
        <v>0</v>
      </c>
      <c r="Y23" s="1030">
        <f t="shared" si="2"/>
        <v>0</v>
      </c>
    </row>
    <row r="24" spans="2:25" ht="15" customHeight="1">
      <c r="B24" s="1054" t="s">
        <v>1180</v>
      </c>
      <c r="C24" s="1055">
        <f>'Table 3 Comm Assets '!C24+'Table 7 Merchant Bank Assets'!C24</f>
        <v>1.1542073199999998</v>
      </c>
      <c r="D24" s="1056">
        <f>'Table 3 Comm Assets '!D24+'Table 7 Merchant Bank Assets'!D24</f>
        <v>187.05268068230001</v>
      </c>
      <c r="E24" s="1056">
        <f>'Table 3 Comm Assets '!E24+'Table 7 Merchant Bank Assets'!E24</f>
        <v>554.74934808170008</v>
      </c>
      <c r="F24" s="1056">
        <f>'Table 3 Comm Assets '!F24+'Table 7 Merchant Bank Assets'!F24</f>
        <v>135.90030052294904</v>
      </c>
      <c r="G24" s="1057">
        <f>+'Table 3 Comm Assets '!G24+'Table 7 Merchant Bank Assets'!G24</f>
        <v>98.430936252508815</v>
      </c>
      <c r="H24" s="1057">
        <f>+'Table 3 Comm Assets '!H24+'Table 7 Merchant Bank Assets'!H24</f>
        <v>25.03896039</v>
      </c>
      <c r="I24" s="1057">
        <f>'Table 3 Comm Assets '!I24+'Table 7 Merchant Bank Assets'!I24</f>
        <v>921.59618940976304</v>
      </c>
      <c r="J24" s="1058">
        <f>'Table 3 Comm Assets '!J24+'Table 7 Merchant Bank Assets'!J24</f>
        <v>0</v>
      </c>
      <c r="K24" s="1058">
        <f>'Table 3 Comm Assets '!K24+'Table 7 Merchant Bank Assets'!K24</f>
        <v>5.2118544199999999</v>
      </c>
      <c r="L24" s="1058">
        <f>'Table 7 Merchant Bank Assets'!L24+'Table 3 Comm Assets '!L24</f>
        <v>20.401278740000002</v>
      </c>
      <c r="M24" s="1057">
        <f>'Table 3 Comm Assets '!M24+'Table 7 Merchant Bank Assets'!M24</f>
        <v>28.652607</v>
      </c>
      <c r="N24" s="1057">
        <f>'Table 3 Comm Assets '!N24+'Table 7 Merchant Bank Assets'!N24</f>
        <v>20.44583824</v>
      </c>
      <c r="O24" s="1057">
        <f>'Table 3 Comm Assets '!O24+'Table 7 Merchant Bank Assets'!O24</f>
        <v>47.292653999999999</v>
      </c>
      <c r="P24" s="1057">
        <f>'Table 3 Comm Assets '!R24+'Table 7 Merchant Bank Assets'!P24</f>
        <v>2870.4127916236816</v>
      </c>
      <c r="Q24" s="1057">
        <f>'Table 3 Comm Assets '!S24</f>
        <v>74.80697948000001</v>
      </c>
      <c r="R24" s="1057">
        <f>'Table 3 Comm Assets '!T24+'Table 7 Merchant Bank Assets'!Q24</f>
        <v>603.61777945662607</v>
      </c>
      <c r="S24" s="1057">
        <f>'Table 3 Comm Assets '!U24+'Table 7 Merchant Bank Assets'!R24</f>
        <v>317.56533528759763</v>
      </c>
      <c r="T24" s="1057">
        <f>+'Table 3 Comm Assets '!V24+'Table 7 Merchant Bank Assets'!S24</f>
        <v>414.15554956</v>
      </c>
      <c r="U24" s="1059">
        <f t="shared" si="0"/>
        <v>6326.485290467127</v>
      </c>
      <c r="W24" s="1060">
        <f>+U24-'Table 7 Merchant Bank Assets'!T24-'Table 3 Comm Assets '!W24</f>
        <v>0</v>
      </c>
      <c r="X24" s="1061">
        <f t="shared" si="1"/>
        <v>0</v>
      </c>
      <c r="Y24" s="1030">
        <f t="shared" si="2"/>
        <v>0</v>
      </c>
    </row>
    <row r="25" spans="2:25" ht="15" customHeight="1">
      <c r="B25" s="1054" t="s">
        <v>1181</v>
      </c>
      <c r="C25" s="1055">
        <f>'Table 3 Comm Assets '!C25+'Table 7 Merchant Bank Assets'!C25</f>
        <v>0.73696269999999997</v>
      </c>
      <c r="D25" s="1056">
        <f>'Table 3 Comm Assets '!D25+'Table 7 Merchant Bank Assets'!D25</f>
        <v>181.67966543230003</v>
      </c>
      <c r="E25" s="1056">
        <f>'Table 3 Comm Assets '!E25+'Table 7 Merchant Bank Assets'!E25</f>
        <v>565.26498408170005</v>
      </c>
      <c r="F25" s="1056">
        <f>'Table 3 Comm Assets '!F25+'Table 7 Merchant Bank Assets'!F25</f>
        <v>127.53988080226065</v>
      </c>
      <c r="G25" s="1057">
        <f>+'Table 3 Comm Assets '!G25+'Table 7 Merchant Bank Assets'!G25</f>
        <v>93.600894628667277</v>
      </c>
      <c r="H25" s="1057">
        <f>+'Table 3 Comm Assets '!H25+'Table 7 Merchant Bank Assets'!H25</f>
        <v>25.039524929999999</v>
      </c>
      <c r="I25" s="1057">
        <f>'Table 3 Comm Assets '!I25+'Table 7 Merchant Bank Assets'!I25</f>
        <v>1093.7264080267494</v>
      </c>
      <c r="J25" s="1058">
        <f>'Table 3 Comm Assets '!J25+'Table 7 Merchant Bank Assets'!J25</f>
        <v>0</v>
      </c>
      <c r="K25" s="1058">
        <f>'Table 3 Comm Assets '!K25+'Table 7 Merchant Bank Assets'!K25</f>
        <v>5.2118544199999999</v>
      </c>
      <c r="L25" s="1058">
        <f>'Table 7 Merchant Bank Assets'!L25+'Table 3 Comm Assets '!L25</f>
        <v>17.451385740000003</v>
      </c>
      <c r="M25" s="1057">
        <f>'Table 3 Comm Assets '!M25+'Table 7 Merchant Bank Assets'!M25</f>
        <v>25.99371</v>
      </c>
      <c r="N25" s="1057">
        <f>'Table 3 Comm Assets '!N25+'Table 7 Merchant Bank Assets'!N25</f>
        <v>15.931582429999999</v>
      </c>
      <c r="O25" s="1057">
        <f>'Table 3 Comm Assets '!O25+'Table 7 Merchant Bank Assets'!O25</f>
        <v>54.990951769999995</v>
      </c>
      <c r="P25" s="1057">
        <f>'Table 3 Comm Assets '!R25+'Table 7 Merchant Bank Assets'!P25</f>
        <v>2779.9419139880392</v>
      </c>
      <c r="Q25" s="1057">
        <f>'Table 3 Comm Assets '!S25</f>
        <v>60.962729539999998</v>
      </c>
      <c r="R25" s="1057">
        <f>'Table 3 Comm Assets '!T25+'Table 7 Merchant Bank Assets'!Q25</f>
        <v>582.00459599013891</v>
      </c>
      <c r="S25" s="1057">
        <f>'Table 3 Comm Assets '!U25+'Table 7 Merchant Bank Assets'!R25</f>
        <v>304.72552189233869</v>
      </c>
      <c r="T25" s="1057">
        <f>+'Table 3 Comm Assets '!V25+'Table 7 Merchant Bank Assets'!S25</f>
        <v>417.14009379000004</v>
      </c>
      <c r="U25" s="1059">
        <f t="shared" si="0"/>
        <v>6351.9426601621935</v>
      </c>
      <c r="W25" s="1060">
        <f>+U25-'Table 7 Merchant Bank Assets'!T25-'Table 3 Comm Assets '!W25</f>
        <v>0</v>
      </c>
      <c r="X25" s="1061">
        <f t="shared" si="1"/>
        <v>0</v>
      </c>
      <c r="Y25" s="1030">
        <f t="shared" si="2"/>
        <v>0</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f>'Table 3 Comm Assets '!C28+'Table 7 Merchant Bank Assets'!C28</f>
        <v>1.0474226979999999</v>
      </c>
      <c r="D28" s="1056">
        <f>'Table 3 Comm Assets '!D28+'Table 7 Merchant Bank Assets'!D28</f>
        <v>172.07971947430002</v>
      </c>
      <c r="E28" s="1056">
        <f>'Table 3 Comm Assets '!E28+'Table 7 Merchant Bank Assets'!E28</f>
        <v>669.42594157169992</v>
      </c>
      <c r="F28" s="1056">
        <f>'Table 3 Comm Assets '!F28+'Table 7 Merchant Bank Assets'!F28</f>
        <v>119.1952387597</v>
      </c>
      <c r="G28" s="1057">
        <f>+'Table 3 Comm Assets '!G28+'Table 7 Merchant Bank Assets'!G28</f>
        <v>105.6554329036237</v>
      </c>
      <c r="H28" s="1057">
        <f>+'Table 3 Comm Assets '!H28+'Table 7 Merchant Bank Assets'!H28</f>
        <v>25.038319999999999</v>
      </c>
      <c r="I28" s="1057">
        <f>'Table 3 Comm Assets '!I28+'Table 7 Merchant Bank Assets'!I28</f>
        <v>1039.5805829837357</v>
      </c>
      <c r="J28" s="1058">
        <f>'Table 3 Comm Assets '!J28+'Table 7 Merchant Bank Assets'!J28</f>
        <v>0</v>
      </c>
      <c r="K28" s="1058">
        <f>'Table 3 Comm Assets '!K28+'Table 7 Merchant Bank Assets'!K28</f>
        <v>5.22269673</v>
      </c>
      <c r="L28" s="1058">
        <f>'Table 7 Merchant Bank Assets'!L28+'Table 3 Comm Assets '!L28</f>
        <v>19.085629000000001</v>
      </c>
      <c r="M28" s="1057">
        <f>'Table 3 Comm Assets '!M28+'Table 7 Merchant Bank Assets'!M28</f>
        <v>28.5147683</v>
      </c>
      <c r="N28" s="1057">
        <f>'Table 3 Comm Assets '!N28+'Table 7 Merchant Bank Assets'!N28</f>
        <v>15.63985516</v>
      </c>
      <c r="O28" s="1057">
        <f>'Table 3 Comm Assets '!O28+'Table 7 Merchant Bank Assets'!O28</f>
        <v>62.62572815</v>
      </c>
      <c r="P28" s="1057">
        <f>'Table 3 Comm Assets '!R28+'Table 7 Merchant Bank Assets'!P28</f>
        <v>2764.6093519861183</v>
      </c>
      <c r="Q28" s="1057">
        <f>'Table 3 Comm Assets '!S28</f>
        <v>61.490157140000001</v>
      </c>
      <c r="R28" s="1057">
        <f>'Table 3 Comm Assets '!T28+'Table 7 Merchant Bank Assets'!Q28</f>
        <v>582.75130776951482</v>
      </c>
      <c r="S28" s="1057">
        <f>'Table 3 Comm Assets '!U28+'Table 7 Merchant Bank Assets'!R28</f>
        <v>288.12220137089997</v>
      </c>
      <c r="T28" s="1057">
        <f>+'Table 3 Comm Assets '!V28+'Table 7 Merchant Bank Assets'!S28</f>
        <v>416.88196337999995</v>
      </c>
      <c r="U28" s="1059">
        <f t="shared" si="0"/>
        <v>6376.9663173775925</v>
      </c>
      <c r="W28" s="1060">
        <f>+U28-'Table 7 Merchant Bank Assets'!T28-'Table 3 Comm Assets '!W28</f>
        <v>0</v>
      </c>
      <c r="X28" s="1061">
        <f t="shared" si="1"/>
        <v>0</v>
      </c>
      <c r="Y28" s="1030">
        <f t="shared" si="2"/>
        <v>0</v>
      </c>
    </row>
    <row r="29" spans="2:25" ht="15" customHeight="1">
      <c r="B29" s="1054" t="s">
        <v>334</v>
      </c>
      <c r="C29" s="1055">
        <f>'Table 3 Comm Assets '!C29+'Table 7 Merchant Bank Assets'!C29</f>
        <v>1.2093999654999998</v>
      </c>
      <c r="D29" s="1056">
        <f>'Table 3 Comm Assets '!D29+'Table 7 Merchant Bank Assets'!D29</f>
        <v>140.88433490680001</v>
      </c>
      <c r="E29" s="1056">
        <f>'Table 3 Comm Assets '!E29+'Table 7 Merchant Bank Assets'!E29</f>
        <v>703.04202114169993</v>
      </c>
      <c r="F29" s="1056">
        <f>'Table 3 Comm Assets '!F29+'Table 7 Merchant Bank Assets'!F29</f>
        <v>97.377434186830101</v>
      </c>
      <c r="G29" s="1057">
        <f>+'Table 3 Comm Assets '!G29+'Table 7 Merchant Bank Assets'!G29</f>
        <v>93.09545646205612</v>
      </c>
      <c r="H29" s="1057">
        <f>+'Table 3 Comm Assets '!H29+'Table 7 Merchant Bank Assets'!H29</f>
        <v>25.038083579999999</v>
      </c>
      <c r="I29" s="1057">
        <f>'Table 3 Comm Assets '!I29+'Table 7 Merchant Bank Assets'!I29</f>
        <v>1128.3145942099</v>
      </c>
      <c r="J29" s="1058">
        <f>'Table 3 Comm Assets '!J29+'Table 7 Merchant Bank Assets'!J29</f>
        <v>0</v>
      </c>
      <c r="K29" s="1058">
        <f>'Table 3 Comm Assets '!K29+'Table 7 Merchant Bank Assets'!K29</f>
        <v>5.1793040000000001</v>
      </c>
      <c r="L29" s="1058">
        <f>'Table 7 Merchant Bank Assets'!L29+'Table 3 Comm Assets '!L29</f>
        <v>19.007518999999998</v>
      </c>
      <c r="M29" s="1057">
        <f>'Table 3 Comm Assets '!M29+'Table 7 Merchant Bank Assets'!M29</f>
        <v>24.980537909999999</v>
      </c>
      <c r="N29" s="1057">
        <f>'Table 3 Comm Assets '!N29+'Table 7 Merchant Bank Assets'!N29</f>
        <v>15.80160382</v>
      </c>
      <c r="O29" s="1057">
        <f>'Table 3 Comm Assets '!O29+'Table 7 Merchant Bank Assets'!O29</f>
        <v>60.148714670000004</v>
      </c>
      <c r="P29" s="1057">
        <f>'Table 3 Comm Assets '!R29+'Table 7 Merchant Bank Assets'!P29</f>
        <v>2676.5980022714025</v>
      </c>
      <c r="Q29" s="1057">
        <f>'Table 3 Comm Assets '!S29</f>
        <v>62.104994620800007</v>
      </c>
      <c r="R29" s="1057">
        <f>'Table 3 Comm Assets '!T29+'Table 7 Merchant Bank Assets'!Q29</f>
        <v>477.14552052691261</v>
      </c>
      <c r="S29" s="1057">
        <f>'Table 3 Comm Assets '!U29+'Table 7 Merchant Bank Assets'!R29</f>
        <v>301.99269856985001</v>
      </c>
      <c r="T29" s="1057">
        <f>+'Table 3 Comm Assets '!V29+'Table 7 Merchant Bank Assets'!S29</f>
        <v>419.4727054</v>
      </c>
      <c r="U29" s="1059">
        <f t="shared" si="0"/>
        <v>6251.3929252417511</v>
      </c>
      <c r="W29" s="1060">
        <f>+U29-'Table 7 Merchant Bank Assets'!T29-'Table 3 Comm Assets '!W29</f>
        <v>0</v>
      </c>
      <c r="X29" s="1061">
        <f t="shared" si="1"/>
        <v>0</v>
      </c>
      <c r="Y29" s="1030">
        <f t="shared" si="2"/>
        <v>0</v>
      </c>
    </row>
    <row r="30" spans="2:25" ht="15" customHeight="1">
      <c r="B30" s="1054" t="s">
        <v>335</v>
      </c>
      <c r="C30" s="1055">
        <f>'Table 3 Comm Assets '!C30+'Table 7 Merchant Bank Assets'!C30</f>
        <v>1.3095436713999999</v>
      </c>
      <c r="D30" s="1056">
        <f>'Table 3 Comm Assets '!D30+'Table 7 Merchant Bank Assets'!D30</f>
        <v>162.02945010089996</v>
      </c>
      <c r="E30" s="1056">
        <f>'Table 3 Comm Assets '!E30+'Table 7 Merchant Bank Assets'!E30</f>
        <v>736.47485533170004</v>
      </c>
      <c r="F30" s="1056">
        <f>'Table 3 Comm Assets '!F30+'Table 7 Merchant Bank Assets'!F30</f>
        <v>96.338996566247658</v>
      </c>
      <c r="G30" s="1057">
        <f>+'Table 3 Comm Assets '!G30+'Table 7 Merchant Bank Assets'!G30</f>
        <v>131.76316613499256</v>
      </c>
      <c r="H30" s="1057">
        <f>+'Table 3 Comm Assets '!H30+'Table 7 Merchant Bank Assets'!H30</f>
        <v>25.039335000000001</v>
      </c>
      <c r="I30" s="1057">
        <f>'Table 3 Comm Assets '!I30+'Table 7 Merchant Bank Assets'!I30</f>
        <v>1143.5383949598997</v>
      </c>
      <c r="J30" s="1058">
        <f>'Table 3 Comm Assets '!J30+'Table 7 Merchant Bank Assets'!J30</f>
        <v>0</v>
      </c>
      <c r="K30" s="1058">
        <f>'Table 3 Comm Assets '!K30+'Table 7 Merchant Bank Assets'!K30</f>
        <v>5.1321250000000003</v>
      </c>
      <c r="L30" s="1058">
        <f>'Table 7 Merchant Bank Assets'!L30+'Table 3 Comm Assets '!L30</f>
        <v>16.364352</v>
      </c>
      <c r="M30" s="1057">
        <f>'Table 3 Comm Assets '!M30+'Table 7 Merchant Bank Assets'!M30</f>
        <v>22.582032229999999</v>
      </c>
      <c r="N30" s="1057">
        <f>'Table 3 Comm Assets '!N30+'Table 7 Merchant Bank Assets'!N30</f>
        <v>14.240465650000001</v>
      </c>
      <c r="O30" s="1057">
        <f>'Table 3 Comm Assets '!O30+'Table 7 Merchant Bank Assets'!O30</f>
        <v>102.93024582</v>
      </c>
      <c r="P30" s="1057">
        <f>'Table 3 Comm Assets '!R30+'Table 7 Merchant Bank Assets'!P30</f>
        <v>2680.8987973372364</v>
      </c>
      <c r="Q30" s="1057">
        <f>'Table 3 Comm Assets '!S30</f>
        <v>62.644283078199997</v>
      </c>
      <c r="R30" s="1057">
        <f>'Table 3 Comm Assets '!T30+'Table 7 Merchant Bank Assets'!Q30</f>
        <v>470.95604003922534</v>
      </c>
      <c r="S30" s="1057">
        <f>'Table 3 Comm Assets '!U30+'Table 7 Merchant Bank Assets'!R30</f>
        <v>307.26380760954999</v>
      </c>
      <c r="T30" s="1057">
        <f>+'Table 3 Comm Assets '!V30+'Table 7 Merchant Bank Assets'!S30</f>
        <v>425.20287579999996</v>
      </c>
      <c r="U30" s="1059">
        <f t="shared" si="0"/>
        <v>6404.7087663293514</v>
      </c>
      <c r="W30" s="1060">
        <f>+U30-'Table 7 Merchant Bank Assets'!T30-'Table 3 Comm Assets '!W30</f>
        <v>0</v>
      </c>
      <c r="X30" s="1061">
        <f t="shared" si="1"/>
        <v>0</v>
      </c>
      <c r="Y30" s="1030">
        <f t="shared" si="2"/>
        <v>0</v>
      </c>
    </row>
    <row r="31" spans="2:25" ht="15" customHeight="1">
      <c r="B31" s="1054" t="s">
        <v>336</v>
      </c>
      <c r="C31" s="1055">
        <f>'Table 3 Comm Assets '!C31+'Table 7 Merchant Bank Assets'!C31</f>
        <v>1.3465734500000002</v>
      </c>
      <c r="D31" s="1056">
        <f>'Table 3 Comm Assets '!D31+'Table 7 Merchant Bank Assets'!D31</f>
        <v>135.68712290000002</v>
      </c>
      <c r="E31" s="1056">
        <f>'Table 3 Comm Assets '!E31+'Table 7 Merchant Bank Assets'!E31</f>
        <v>778.94265688999997</v>
      </c>
      <c r="F31" s="1056">
        <f>'Table 3 Comm Assets '!F31+'Table 7 Merchant Bank Assets'!F31</f>
        <v>136.56741307969997</v>
      </c>
      <c r="G31" s="1057">
        <f>+'Table 3 Comm Assets '!G31+'Table 7 Merchant Bank Assets'!G31</f>
        <v>108.3178243</v>
      </c>
      <c r="H31" s="1057">
        <f>+'Table 3 Comm Assets '!H31+'Table 7 Merchant Bank Assets'!H31</f>
        <v>25.039470000000001</v>
      </c>
      <c r="I31" s="1057">
        <f>'Table 3 Comm Assets '!I31+'Table 7 Merchant Bank Assets'!I31</f>
        <v>1201.1346898699999</v>
      </c>
      <c r="J31" s="1058">
        <f>'Table 3 Comm Assets '!J31+'Table 7 Merchant Bank Assets'!J31</f>
        <v>0</v>
      </c>
      <c r="K31" s="1058">
        <f>'Table 3 Comm Assets '!K31+'Table 7 Merchant Bank Assets'!K31</f>
        <v>5.0856690000000002</v>
      </c>
      <c r="L31" s="1058">
        <f>'Table 7 Merchant Bank Assets'!L31+'Table 3 Comm Assets '!L31</f>
        <v>15.84911</v>
      </c>
      <c r="M31" s="1057">
        <f>'Table 3 Comm Assets '!M31+'Table 7 Merchant Bank Assets'!M31</f>
        <v>25.061142699999998</v>
      </c>
      <c r="N31" s="1057">
        <f>'Table 3 Comm Assets '!N31+'Table 7 Merchant Bank Assets'!N31</f>
        <v>14.96162692</v>
      </c>
      <c r="O31" s="1057">
        <f>'Table 3 Comm Assets '!O31+'Table 7 Merchant Bank Assets'!O31</f>
        <v>101.48292606999999</v>
      </c>
      <c r="P31" s="1057">
        <f>'Table 3 Comm Assets '!R31+'Table 7 Merchant Bank Assets'!P31</f>
        <v>2635.9374675399999</v>
      </c>
      <c r="Q31" s="1057">
        <f>'Table 3 Comm Assets '!S31</f>
        <v>69.573761210000015</v>
      </c>
      <c r="R31" s="1057">
        <f>'Table 3 Comm Assets '!T31+'Table 7 Merchant Bank Assets'!Q31</f>
        <v>413.71047123</v>
      </c>
      <c r="S31" s="1057">
        <f>'Table 3 Comm Assets '!U31+'Table 7 Merchant Bank Assets'!R31</f>
        <v>319.10685996000001</v>
      </c>
      <c r="T31" s="1057">
        <f>+'Table 3 Comm Assets '!V31+'Table 7 Merchant Bank Assets'!S31</f>
        <v>424.63218594000006</v>
      </c>
      <c r="U31" s="1059">
        <f t="shared" si="0"/>
        <v>6412.4369710597002</v>
      </c>
      <c r="W31" s="1060">
        <f>+U31-'Table 7 Merchant Bank Assets'!T31-'Table 3 Comm Assets '!W31</f>
        <v>0</v>
      </c>
      <c r="X31" s="1061">
        <f t="shared" si="1"/>
        <v>0</v>
      </c>
      <c r="Y31" s="1030">
        <f t="shared" si="2"/>
        <v>0</v>
      </c>
    </row>
    <row r="32" spans="2:25" ht="15" customHeight="1">
      <c r="B32" s="1054" t="s">
        <v>337</v>
      </c>
      <c r="C32" s="1055">
        <f>'Table 3 Comm Assets '!C32+'Table 7 Merchant Bank Assets'!C32</f>
        <v>1.3764242169999998</v>
      </c>
      <c r="D32" s="1056">
        <f>'Table 3 Comm Assets '!D32+'Table 7 Merchant Bank Assets'!D32</f>
        <v>89.672718263000007</v>
      </c>
      <c r="E32" s="1056">
        <f>'Table 3 Comm Assets '!E32+'Table 7 Merchant Bank Assets'!E32</f>
        <v>892.31133929999987</v>
      </c>
      <c r="F32" s="1056">
        <f>'Table 3 Comm Assets '!F32+'Table 7 Merchant Bank Assets'!F32</f>
        <v>131.71808079780769</v>
      </c>
      <c r="G32" s="1057">
        <f>+'Table 3 Comm Assets '!G32+'Table 7 Merchant Bank Assets'!G32</f>
        <v>85.348474038037196</v>
      </c>
      <c r="H32" s="1057">
        <f>+'Table 3 Comm Assets '!H32+'Table 7 Merchant Bank Assets'!H32</f>
        <v>25.039100000000001</v>
      </c>
      <c r="I32" s="1057">
        <f>'Table 3 Comm Assets '!I32+'Table 7 Merchant Bank Assets'!I32</f>
        <v>1229.6740331999999</v>
      </c>
      <c r="J32" s="1058">
        <f>'Table 3 Comm Assets '!J32+'Table 7 Merchant Bank Assets'!J32</f>
        <v>0</v>
      </c>
      <c r="K32" s="1058">
        <f>'Table 3 Comm Assets '!K32+'Table 7 Merchant Bank Assets'!K32</f>
        <v>5.0368170000000001</v>
      </c>
      <c r="L32" s="1058">
        <f>'Table 7 Merchant Bank Assets'!L32+'Table 3 Comm Assets '!L32</f>
        <v>16.628885</v>
      </c>
      <c r="M32" s="1057">
        <f>'Table 3 Comm Assets '!M32+'Table 7 Merchant Bank Assets'!M32</f>
        <v>12.2877557</v>
      </c>
      <c r="N32" s="1057">
        <f>'Table 3 Comm Assets '!N32+'Table 7 Merchant Bank Assets'!N32</f>
        <v>14.74906818</v>
      </c>
      <c r="O32" s="1057">
        <f>'Table 3 Comm Assets '!O32+'Table 7 Merchant Bank Assets'!O32</f>
        <v>100.05150286999999</v>
      </c>
      <c r="P32" s="1057">
        <f>'Table 3 Comm Assets '!R32+'Table 7 Merchant Bank Assets'!P32</f>
        <v>2596.862109727082</v>
      </c>
      <c r="Q32" s="1057">
        <f>'Table 3 Comm Assets '!S32</f>
        <v>64.035365380000002</v>
      </c>
      <c r="R32" s="1057">
        <f>'Table 3 Comm Assets '!T32+'Table 7 Merchant Bank Assets'!Q32</f>
        <v>397.00229246806668</v>
      </c>
      <c r="S32" s="1057">
        <f>'Table 3 Comm Assets '!U32+'Table 7 Merchant Bank Assets'!R32</f>
        <v>311.51748139944999</v>
      </c>
      <c r="T32" s="1057">
        <f>+'Table 3 Comm Assets '!V32+'Table 7 Merchant Bank Assets'!S32</f>
        <v>433.6148949900001</v>
      </c>
      <c r="U32" s="1059">
        <f t="shared" si="0"/>
        <v>6406.9263425304443</v>
      </c>
      <c r="W32" s="1060">
        <f>+U32-'Table 7 Merchant Bank Assets'!T32-'Table 3 Comm Assets '!W32</f>
        <v>0</v>
      </c>
      <c r="X32" s="1061">
        <f t="shared" si="1"/>
        <v>0</v>
      </c>
      <c r="Y32" s="1030">
        <f t="shared" si="2"/>
        <v>0</v>
      </c>
    </row>
    <row r="33" spans="2:25" ht="15" customHeight="1">
      <c r="B33" s="1054" t="s">
        <v>338</v>
      </c>
      <c r="C33" s="1055">
        <f>'Table 3 Comm Assets '!C33+'Table 7 Merchant Bank Assets'!C33</f>
        <v>1.41963857</v>
      </c>
      <c r="D33" s="1056">
        <f>'Table 3 Comm Assets '!D33+'Table 7 Merchant Bank Assets'!D33</f>
        <v>108.63598116230001</v>
      </c>
      <c r="E33" s="1056">
        <f>'Table 3 Comm Assets '!E33+'Table 7 Merchant Bank Assets'!E33</f>
        <v>935.29355102952889</v>
      </c>
      <c r="F33" s="1056">
        <f>'Table 3 Comm Assets '!F33+'Table 7 Merchant Bank Assets'!F33</f>
        <v>85.846854086479411</v>
      </c>
      <c r="G33" s="1057">
        <f>+'Table 3 Comm Assets '!G33+'Table 7 Merchant Bank Assets'!G33</f>
        <v>123.24197345918617</v>
      </c>
      <c r="H33" s="1057">
        <f>+'Table 3 Comm Assets '!H33+'Table 7 Merchant Bank Assets'!H33</f>
        <v>25.037852000000001</v>
      </c>
      <c r="I33" s="1057">
        <f>'Table 3 Comm Assets '!I33+'Table 7 Merchant Bank Assets'!I33</f>
        <v>1279.2127136798999</v>
      </c>
      <c r="J33" s="1058">
        <f>'Table 3 Comm Assets '!J33+'Table 7 Merchant Bank Assets'!J33</f>
        <v>0</v>
      </c>
      <c r="K33" s="1058">
        <f>'Table 3 Comm Assets '!K33+'Table 7 Merchant Bank Assets'!K33</f>
        <v>0</v>
      </c>
      <c r="L33" s="1058">
        <f>'Table 7 Merchant Bank Assets'!L33+'Table 3 Comm Assets '!L33</f>
        <v>16.419430429999998</v>
      </c>
      <c r="M33" s="1057">
        <f>'Table 3 Comm Assets '!M33+'Table 7 Merchant Bank Assets'!M33</f>
        <v>28.07940821</v>
      </c>
      <c r="N33" s="1057">
        <f>'Table 3 Comm Assets '!N33+'Table 7 Merchant Bank Assets'!N33</f>
        <v>14.57283739</v>
      </c>
      <c r="O33" s="1057">
        <f>'Table 3 Comm Assets '!O33+'Table 7 Merchant Bank Assets'!O33</f>
        <v>97.861232520000016</v>
      </c>
      <c r="P33" s="1057">
        <f>'Table 3 Comm Assets '!R33+'Table 7 Merchant Bank Assets'!P33</f>
        <v>2586.3521495409859</v>
      </c>
      <c r="Q33" s="1057">
        <f>'Table 3 Comm Assets '!S33</f>
        <v>64.125496689999991</v>
      </c>
      <c r="R33" s="1057">
        <f>'Table 3 Comm Assets '!T33+'Table 7 Merchant Bank Assets'!Q33</f>
        <v>407.69533586455083</v>
      </c>
      <c r="S33" s="1057">
        <f>'Table 3 Comm Assets '!U33+'Table 7 Merchant Bank Assets'!R33</f>
        <v>308.2771548913156</v>
      </c>
      <c r="T33" s="1057">
        <f>+'Table 3 Comm Assets '!V33+'Table 7 Merchant Bank Assets'!S33</f>
        <v>451.42571439</v>
      </c>
      <c r="U33" s="1059">
        <f t="shared" si="0"/>
        <v>6533.4973239142464</v>
      </c>
      <c r="W33" s="1060">
        <f>+U33-'Table 7 Merchant Bank Assets'!T33-'Table 3 Comm Assets '!W33</f>
        <v>0</v>
      </c>
      <c r="X33" s="1061">
        <f t="shared" si="1"/>
        <v>0</v>
      </c>
      <c r="Y33" s="1030">
        <f t="shared" si="2"/>
        <v>0</v>
      </c>
    </row>
    <row r="34" spans="2:25" ht="15" customHeight="1">
      <c r="B34" s="1054" t="s">
        <v>339</v>
      </c>
      <c r="C34" s="1055">
        <f>'Table 3 Comm Assets '!C34+'Table 7 Merchant Bank Assets'!C34</f>
        <v>1.4518472400000002</v>
      </c>
      <c r="D34" s="1056">
        <f>'Table 3 Comm Assets '!D34+'Table 7 Merchant Bank Assets'!D34</f>
        <v>101.8030380023</v>
      </c>
      <c r="E34" s="1056">
        <f>'Table 3 Comm Assets '!E34+'Table 7 Merchant Bank Assets'!E34</f>
        <v>979.45099194170007</v>
      </c>
      <c r="F34" s="1056">
        <f>'Table 3 Comm Assets '!F34+'Table 7 Merchant Bank Assets'!F34</f>
        <v>80.099246059699993</v>
      </c>
      <c r="G34" s="1057">
        <f>+'Table 3 Comm Assets '!G34+'Table 7 Merchant Bank Assets'!G34</f>
        <v>141.29329859561048</v>
      </c>
      <c r="H34" s="1057">
        <f>+'Table 3 Comm Assets '!H34+'Table 7 Merchant Bank Assets'!H34</f>
        <v>25.037567199999998</v>
      </c>
      <c r="I34" s="1057">
        <f>'Table 3 Comm Assets '!I34+'Table 7 Merchant Bank Assets'!I34</f>
        <v>1317.0564531399</v>
      </c>
      <c r="J34" s="1058">
        <f>'Table 3 Comm Assets '!J34+'Table 7 Merchant Bank Assets'!J34</f>
        <v>0</v>
      </c>
      <c r="K34" s="1058">
        <f>'Table 3 Comm Assets '!K34+'Table 7 Merchant Bank Assets'!K34</f>
        <v>0</v>
      </c>
      <c r="L34" s="1058">
        <f>'Table 7 Merchant Bank Assets'!L34+'Table 3 Comm Assets '!L34</f>
        <v>16.21002</v>
      </c>
      <c r="M34" s="1057">
        <f>'Table 3 Comm Assets '!M34+'Table 7 Merchant Bank Assets'!M34</f>
        <v>26.560466640000001</v>
      </c>
      <c r="N34" s="1057">
        <f>'Table 3 Comm Assets '!N34+'Table 7 Merchant Bank Assets'!N34</f>
        <v>15.37217223</v>
      </c>
      <c r="O34" s="1057">
        <f>'Table 3 Comm Assets '!O34+'Table 7 Merchant Bank Assets'!O34</f>
        <v>99.711673709999999</v>
      </c>
      <c r="P34" s="1057">
        <f>'Table 3 Comm Assets '!R34+'Table 7 Merchant Bank Assets'!P34</f>
        <v>2478.103942268473</v>
      </c>
      <c r="Q34" s="1057">
        <f>'Table 3 Comm Assets '!S34</f>
        <v>65.716627639999999</v>
      </c>
      <c r="R34" s="1057">
        <f>'Table 3 Comm Assets '!T34+'Table 7 Merchant Bank Assets'!Q34</f>
        <v>393.12728124983909</v>
      </c>
      <c r="S34" s="1057">
        <f>'Table 3 Comm Assets '!U34+'Table 7 Merchant Bank Assets'!R34</f>
        <v>293.22179912213915</v>
      </c>
      <c r="T34" s="1057">
        <f>+'Table 3 Comm Assets '!V34+'Table 7 Merchant Bank Assets'!S34</f>
        <v>460.52330293</v>
      </c>
      <c r="U34" s="1059">
        <f t="shared" si="0"/>
        <v>6494.7397279696615</v>
      </c>
      <c r="W34" s="1060">
        <f>+U34-'Table 7 Merchant Bank Assets'!T34-'Table 3 Comm Assets '!W34</f>
        <v>0</v>
      </c>
      <c r="X34" s="1061">
        <f t="shared" si="1"/>
        <v>0</v>
      </c>
      <c r="Y34" s="1030">
        <f t="shared" si="2"/>
        <v>0</v>
      </c>
    </row>
    <row r="35" spans="2:25" ht="15" customHeight="1">
      <c r="B35" s="1054" t="s">
        <v>340</v>
      </c>
      <c r="C35" s="1055">
        <f>'Table 3 Comm Assets '!C35+'Table 7 Merchant Bank Assets'!C35</f>
        <v>1.3552565400000001</v>
      </c>
      <c r="D35" s="1056">
        <f>'Table 3 Comm Assets '!D35+'Table 7 Merchant Bank Assets'!D35</f>
        <v>140.30966554</v>
      </c>
      <c r="E35" s="1056">
        <f>'Table 3 Comm Assets '!E35+'Table 7 Merchant Bank Assets'!E35</f>
        <v>1076.2121287</v>
      </c>
      <c r="F35" s="1056">
        <f>'Table 3 Comm Assets '!F35+'Table 7 Merchant Bank Assets'!F35</f>
        <v>98.131985609999987</v>
      </c>
      <c r="G35" s="1057">
        <f>+'Table 3 Comm Assets '!G35+'Table 7 Merchant Bank Assets'!G35</f>
        <v>131.88015039000001</v>
      </c>
      <c r="H35" s="1057">
        <f>+'Table 3 Comm Assets '!H35+'Table 7 Merchant Bank Assets'!H35</f>
        <v>25.024455</v>
      </c>
      <c r="I35" s="1057">
        <f>'Table 3 Comm Assets '!I35+'Table 7 Merchant Bank Assets'!I35</f>
        <v>1297.63502094</v>
      </c>
      <c r="J35" s="1058">
        <f>'Table 3 Comm Assets '!J35+'Table 7 Merchant Bank Assets'!J35</f>
        <v>0</v>
      </c>
      <c r="K35" s="1058">
        <f>'Table 3 Comm Assets '!K35+'Table 7 Merchant Bank Assets'!K35</f>
        <v>0</v>
      </c>
      <c r="L35" s="1058">
        <f>'Table 7 Merchant Bank Assets'!L35+'Table 3 Comm Assets '!L35</f>
        <v>11.316049</v>
      </c>
      <c r="M35" s="1057">
        <f>'Table 3 Comm Assets '!M35+'Table 7 Merchant Bank Assets'!M35</f>
        <v>22.894730249999999</v>
      </c>
      <c r="N35" s="1057">
        <f>'Table 3 Comm Assets '!N35+'Table 7 Merchant Bank Assets'!N35</f>
        <v>15.37266574</v>
      </c>
      <c r="O35" s="1057">
        <f>'Table 3 Comm Assets '!O35+'Table 7 Merchant Bank Assets'!O35</f>
        <v>99.545599449999983</v>
      </c>
      <c r="P35" s="1057">
        <f>'Table 3 Comm Assets '!R35+'Table 7 Merchant Bank Assets'!P35</f>
        <v>2478.3935681100002</v>
      </c>
      <c r="Q35" s="1057">
        <f>'Table 3 Comm Assets '!S35</f>
        <v>67.255912540000011</v>
      </c>
      <c r="R35" s="1057">
        <f>'Table 3 Comm Assets '!T35+'Table 7 Merchant Bank Assets'!Q35</f>
        <v>390.15579482999999</v>
      </c>
      <c r="S35" s="1057">
        <f>'Table 3 Comm Assets '!U35+'Table 7 Merchant Bank Assets'!R35</f>
        <v>322.87856561000001</v>
      </c>
      <c r="T35" s="1057">
        <f>+'Table 3 Comm Assets '!V35+'Table 7 Merchant Bank Assets'!S35</f>
        <v>467.04410825000002</v>
      </c>
      <c r="U35" s="1059">
        <f t="shared" si="0"/>
        <v>6645.4056565000001</v>
      </c>
      <c r="W35" s="1060">
        <f>+U35-'Table 7 Merchant Bank Assets'!T35-'Table 3 Comm Assets '!W35</f>
        <v>0</v>
      </c>
      <c r="X35" s="1061">
        <f t="shared" si="1"/>
        <v>0</v>
      </c>
      <c r="Y35" s="1030">
        <f t="shared" si="2"/>
        <v>0</v>
      </c>
    </row>
    <row r="36" spans="2:25" ht="15" customHeight="1">
      <c r="B36" s="1054" t="s">
        <v>341</v>
      </c>
      <c r="C36" s="1055">
        <f>'Table 3 Comm Assets '!C36+'Table 7 Merchant Bank Assets'!C36</f>
        <v>1.3976632499999999</v>
      </c>
      <c r="D36" s="1056">
        <f>'Table 3 Comm Assets '!D36+'Table 7 Merchant Bank Assets'!D36</f>
        <v>91.681128512299992</v>
      </c>
      <c r="E36" s="1056">
        <f>'Table 3 Comm Assets '!E36+'Table 7 Merchant Bank Assets'!E36</f>
        <v>1124.3848913717</v>
      </c>
      <c r="F36" s="1056">
        <f>'Table 3 Comm Assets '!F36+'Table 7 Merchant Bank Assets'!F36</f>
        <v>144.51462657969998</v>
      </c>
      <c r="G36" s="1057">
        <f>+'Table 3 Comm Assets '!G36+'Table 7 Merchant Bank Assets'!G36</f>
        <v>169.62410750769999</v>
      </c>
      <c r="H36" s="1057">
        <f>+'Table 3 Comm Assets '!H36+'Table 7 Merchant Bank Assets'!H36</f>
        <v>25.011838000000001</v>
      </c>
      <c r="I36" s="1057">
        <f>'Table 3 Comm Assets '!I36+'Table 7 Merchant Bank Assets'!I36</f>
        <v>1332.0685749998997</v>
      </c>
      <c r="J36" s="1058">
        <f>'Table 3 Comm Assets '!J36+'Table 7 Merchant Bank Assets'!J36</f>
        <v>0</v>
      </c>
      <c r="K36" s="1058">
        <f>'Table 3 Comm Assets '!K36+'Table 7 Merchant Bank Assets'!K36</f>
        <v>5.404064</v>
      </c>
      <c r="L36" s="1058">
        <f>'Table 7 Merchant Bank Assets'!L36+'Table 3 Comm Assets '!L36</f>
        <v>3.2428180000000002</v>
      </c>
      <c r="M36" s="1057">
        <f>'Table 3 Comm Assets '!M36+'Table 7 Merchant Bank Assets'!M36</f>
        <v>27.279846579999997</v>
      </c>
      <c r="N36" s="1057">
        <f>'Table 3 Comm Assets '!N36+'Table 7 Merchant Bank Assets'!N36</f>
        <v>14.544005609999999</v>
      </c>
      <c r="O36" s="1057">
        <f>'Table 3 Comm Assets '!O36+'Table 7 Merchant Bank Assets'!O36</f>
        <v>87.295904739999997</v>
      </c>
      <c r="P36" s="1057">
        <f>'Table 3 Comm Assets '!R36+'Table 7 Merchant Bank Assets'!P36</f>
        <v>2515.8555336200002</v>
      </c>
      <c r="Q36" s="1057">
        <f>'Table 3 Comm Assets '!S36</f>
        <v>71.390368540000011</v>
      </c>
      <c r="R36" s="1057">
        <f>'Table 3 Comm Assets '!T36+'Table 7 Merchant Bank Assets'!Q36</f>
        <v>382.31225025825972</v>
      </c>
      <c r="S36" s="1057">
        <f>'Table 3 Comm Assets '!U36+'Table 7 Merchant Bank Assets'!R36</f>
        <v>326.69312751610005</v>
      </c>
      <c r="T36" s="1057">
        <f>+'Table 3 Comm Assets '!V36+'Table 7 Merchant Bank Assets'!S36</f>
        <v>475.44607084000006</v>
      </c>
      <c r="U36" s="1059">
        <f t="shared" si="0"/>
        <v>6798.1468199256597</v>
      </c>
      <c r="W36" s="1060">
        <f>+U36-'Table 7 Merchant Bank Assets'!T36-'Table 3 Comm Assets '!W36</f>
        <v>0</v>
      </c>
      <c r="X36" s="1061">
        <f t="shared" si="1"/>
        <v>0</v>
      </c>
      <c r="Y36" s="1030">
        <f t="shared" si="2"/>
        <v>0</v>
      </c>
    </row>
    <row r="37" spans="2:25" ht="15" customHeight="1">
      <c r="B37" s="1054" t="s">
        <v>342</v>
      </c>
      <c r="C37" s="1055">
        <f>'Table 3 Comm Assets '!C37+'Table 7 Merchant Bank Assets'!C37</f>
        <v>1.27459229</v>
      </c>
      <c r="D37" s="1056">
        <f>'Table 3 Comm Assets '!D37+'Table 7 Merchant Bank Assets'!D37</f>
        <v>81.088747470000001</v>
      </c>
      <c r="E37" s="1056">
        <f>'Table 3 Comm Assets '!E37+'Table 7 Merchant Bank Assets'!E37</f>
        <v>1091.5549960599999</v>
      </c>
      <c r="F37" s="1056">
        <f>'Table 3 Comm Assets '!F37+'Table 7 Merchant Bank Assets'!F37</f>
        <v>130.80280128999999</v>
      </c>
      <c r="G37" s="1057">
        <f>+'Table 3 Comm Assets '!G37+'Table 7 Merchant Bank Assets'!G37</f>
        <v>155.11004245999999</v>
      </c>
      <c r="H37" s="1057">
        <f>+'Table 3 Comm Assets '!H37+'Table 7 Merchant Bank Assets'!H37</f>
        <v>27.022425999999999</v>
      </c>
      <c r="I37" s="1057">
        <f>'Table 3 Comm Assets '!I37+'Table 7 Merchant Bank Assets'!I37</f>
        <v>1376.3940644699999</v>
      </c>
      <c r="J37" s="1058">
        <f>'Table 3 Comm Assets '!J37+'Table 7 Merchant Bank Assets'!J37</f>
        <v>0</v>
      </c>
      <c r="K37" s="1058">
        <f>'Table 3 Comm Assets '!K37+'Table 7 Merchant Bank Assets'!K37</f>
        <v>15.445392</v>
      </c>
      <c r="L37" s="1058">
        <f>'Table 7 Merchant Bank Assets'!L37+'Table 3 Comm Assets '!L37</f>
        <v>3.892115</v>
      </c>
      <c r="M37" s="1057">
        <f>'Table 3 Comm Assets '!M37+'Table 7 Merchant Bank Assets'!M37</f>
        <v>28.736145</v>
      </c>
      <c r="N37" s="1057">
        <f>'Table 3 Comm Assets '!N37+'Table 7 Merchant Bank Assets'!N37</f>
        <v>15.457660779999999</v>
      </c>
      <c r="O37" s="1057">
        <f>'Table 3 Comm Assets '!O37+'Table 7 Merchant Bank Assets'!O37</f>
        <v>87.08869614999999</v>
      </c>
      <c r="P37" s="1057">
        <f>'Table 3 Comm Assets '!R37+'Table 7 Merchant Bank Assets'!P37</f>
        <v>2536.63913112</v>
      </c>
      <c r="Q37" s="1057">
        <f>'Table 3 Comm Assets '!S37</f>
        <v>66.005315039999999</v>
      </c>
      <c r="R37" s="1057">
        <f>'Table 3 Comm Assets '!T37+'Table 7 Merchant Bank Assets'!Q37</f>
        <v>397.17807607999998</v>
      </c>
      <c r="S37" s="1057">
        <f>'Table 3 Comm Assets '!U37+'Table 7 Merchant Bank Assets'!R37</f>
        <v>302.63346544000001</v>
      </c>
      <c r="T37" s="1057">
        <f>+'Table 3 Comm Assets '!V37+'Table 7 Merchant Bank Assets'!S37</f>
        <v>477.78888710999996</v>
      </c>
      <c r="U37" s="1059">
        <f t="shared" si="0"/>
        <v>6794.1125537599992</v>
      </c>
      <c r="W37" s="1060">
        <f>+U37-'Table 7 Merchant Bank Assets'!T37-'Table 3 Comm Assets '!W37</f>
        <v>0</v>
      </c>
      <c r="X37" s="1061">
        <f t="shared" si="1"/>
        <v>0</v>
      </c>
      <c r="Y37" s="1030">
        <f t="shared" si="2"/>
        <v>0</v>
      </c>
    </row>
    <row r="38" spans="2:25" ht="15" customHeight="1">
      <c r="B38" s="1054" t="s">
        <v>343</v>
      </c>
      <c r="C38" s="1055">
        <f>'Table 3 Comm Assets '!C38+'Table 7 Merchant Bank Assets'!C38</f>
        <v>4.2362066600000006</v>
      </c>
      <c r="D38" s="1056">
        <f>'Table 3 Comm Assets '!D38+'Table 7 Merchant Bank Assets'!D38</f>
        <v>69.448281289999997</v>
      </c>
      <c r="E38" s="1056">
        <f>'Table 3 Comm Assets '!E38+'Table 7 Merchant Bank Assets'!E38</f>
        <v>1243.8390628799998</v>
      </c>
      <c r="F38" s="1056">
        <f>'Table 3 Comm Assets '!F38+'Table 7 Merchant Bank Assets'!F38</f>
        <v>103.81995594612695</v>
      </c>
      <c r="G38" s="1057">
        <f>+'Table 3 Comm Assets '!G38+'Table 7 Merchant Bank Assets'!G38</f>
        <v>136.33147457387304</v>
      </c>
      <c r="H38" s="1057">
        <f>+'Table 3 Comm Assets '!H38+'Table 7 Merchant Bank Assets'!H38</f>
        <v>27.022337</v>
      </c>
      <c r="I38" s="1057">
        <f>'Table 3 Comm Assets '!I38+'Table 7 Merchant Bank Assets'!I38</f>
        <v>1350.01327277</v>
      </c>
      <c r="J38" s="1058">
        <f>'Table 3 Comm Assets '!J38+'Table 7 Merchant Bank Assets'!J38</f>
        <v>0</v>
      </c>
      <c r="K38" s="1058">
        <f>'Table 3 Comm Assets '!K38+'Table 7 Merchant Bank Assets'!K38</f>
        <v>15.482654</v>
      </c>
      <c r="L38" s="1058">
        <f>'Table 7 Merchant Bank Assets'!L38+'Table 3 Comm Assets '!L38</f>
        <v>4.6021770000000002</v>
      </c>
      <c r="M38" s="1057">
        <f>'Table 3 Comm Assets '!M38+'Table 7 Merchant Bank Assets'!M38</f>
        <v>17.627693000000001</v>
      </c>
      <c r="N38" s="1057">
        <f>'Table 3 Comm Assets '!N38+'Table 7 Merchant Bank Assets'!N38</f>
        <v>15.439528730000001</v>
      </c>
      <c r="O38" s="1057">
        <f>'Table 3 Comm Assets '!O38+'Table 7 Merchant Bank Assets'!O38</f>
        <v>85.177418410000001</v>
      </c>
      <c r="P38" s="1057">
        <f>'Table 3 Comm Assets '!R38+'Table 7 Merchant Bank Assets'!P38</f>
        <v>2574.8874461100963</v>
      </c>
      <c r="Q38" s="1057">
        <f>'Table 3 Comm Assets '!S38</f>
        <v>68.47820904000001</v>
      </c>
      <c r="R38" s="1057">
        <f>'Table 3 Comm Assets '!T38+'Table 7 Merchant Bank Assets'!Q38</f>
        <v>350.50690121986366</v>
      </c>
      <c r="S38" s="1057">
        <f>'Table 3 Comm Assets '!U38+'Table 7 Merchant Bank Assets'!R38</f>
        <v>295.14299922145028</v>
      </c>
      <c r="T38" s="1057">
        <f>+'Table 3 Comm Assets '!V38+'Table 7 Merchant Bank Assets'!S38</f>
        <v>485.74021617</v>
      </c>
      <c r="U38" s="1059">
        <f t="shared" si="0"/>
        <v>6847.7958340214109</v>
      </c>
      <c r="W38" s="1060">
        <f>+U38-'Table 7 Merchant Bank Assets'!T38-'Table 3 Comm Assets '!W38</f>
        <v>0</v>
      </c>
      <c r="X38" s="1061">
        <f t="shared" si="1"/>
        <v>0</v>
      </c>
      <c r="Y38" s="1030">
        <f t="shared" si="2"/>
        <v>0</v>
      </c>
    </row>
    <row r="39" spans="2:25" ht="15" customHeight="1">
      <c r="B39" s="1054" t="s">
        <v>344</v>
      </c>
      <c r="C39" s="1055">
        <f>'Table 3 Comm Assets '!C39+'Table 7 Merchant Bank Assets'!C39</f>
        <v>14.06625846</v>
      </c>
      <c r="D39" s="1056">
        <f>'Table 3 Comm Assets '!D39+'Table 7 Merchant Bank Assets'!D39</f>
        <v>99.061778472299991</v>
      </c>
      <c r="E39" s="1056">
        <f>'Table 3 Comm Assets '!E39+'Table 7 Merchant Bank Assets'!E39</f>
        <v>1308.4971872916999</v>
      </c>
      <c r="F39" s="1056">
        <f>'Table 3 Comm Assets '!F39+'Table 7 Merchant Bank Assets'!F39</f>
        <v>134.35122947434772</v>
      </c>
      <c r="G39" s="1057">
        <f>+'Table 3 Comm Assets '!G39+'Table 7 Merchant Bank Assets'!G39</f>
        <v>156.69206087546152</v>
      </c>
      <c r="H39" s="1057">
        <f>+'Table 3 Comm Assets '!H39+'Table 7 Merchant Bank Assets'!H39</f>
        <v>27.022394999999999</v>
      </c>
      <c r="I39" s="1057">
        <f>'Table 3 Comm Assets '!I39+'Table 7 Merchant Bank Assets'!I39</f>
        <v>1416.1811285299</v>
      </c>
      <c r="J39" s="1058">
        <f>'Table 3 Comm Assets '!J39+'Table 7 Merchant Bank Assets'!J39</f>
        <v>0</v>
      </c>
      <c r="K39" s="1058">
        <f>'Table 3 Comm Assets '!K39+'Table 7 Merchant Bank Assets'!K39</f>
        <v>15.341118960000001</v>
      </c>
      <c r="L39" s="1058">
        <f>'Table 7 Merchant Bank Assets'!L39+'Table 3 Comm Assets '!L39</f>
        <v>4.9419510000000004</v>
      </c>
      <c r="M39" s="1057">
        <f>'Table 3 Comm Assets '!M39+'Table 7 Merchant Bank Assets'!M39</f>
        <v>17.793823</v>
      </c>
      <c r="N39" s="1057">
        <f>'Table 3 Comm Assets '!N39+'Table 7 Merchant Bank Assets'!N39</f>
        <v>13.240949379999998</v>
      </c>
      <c r="O39" s="1057">
        <f>'Table 3 Comm Assets '!O39+'Table 7 Merchant Bank Assets'!O39</f>
        <v>70.369215370000006</v>
      </c>
      <c r="P39" s="1057">
        <f>'Table 3 Comm Assets '!R39+'Table 7 Merchant Bank Assets'!P39</f>
        <v>2439.9507610338746</v>
      </c>
      <c r="Q39" s="1057">
        <f>'Table 3 Comm Assets '!S39</f>
        <v>273.77574654</v>
      </c>
      <c r="R39" s="1057">
        <f>'Table 3 Comm Assets '!T39+'Table 7 Merchant Bank Assets'!Q39</f>
        <v>376.74725877473753</v>
      </c>
      <c r="S39" s="1057">
        <f>'Table 3 Comm Assets '!U39+'Table 7 Merchant Bank Assets'!R39</f>
        <v>283.5198448390999</v>
      </c>
      <c r="T39" s="1057">
        <f>+'Table 3 Comm Assets '!V39+'Table 7 Merchant Bank Assets'!S39</f>
        <v>493.82651318000006</v>
      </c>
      <c r="U39" s="1059">
        <f t="shared" si="0"/>
        <v>7145.3792201814222</v>
      </c>
      <c r="W39" s="1060">
        <f>+U39-'Table 7 Merchant Bank Assets'!T39-'Table 3 Comm Assets '!W39</f>
        <v>0</v>
      </c>
      <c r="X39" s="1061">
        <f t="shared" si="1"/>
        <v>0</v>
      </c>
      <c r="Y39" s="1030">
        <f t="shared" si="2"/>
        <v>0</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f>'Table 3 Comm Assets '!C42+'Table 7 Merchant Bank Assets'!C41</f>
        <v>17.719062670000003</v>
      </c>
      <c r="D42" s="1056">
        <f>'Table 3 Comm Assets '!D42+'Table 7 Merchant Bank Assets'!D41</f>
        <v>103.7542866723</v>
      </c>
      <c r="E42" s="1056">
        <f>'Table 3 Comm Assets '!E42+'Table 7 Merchant Bank Assets'!E41</f>
        <v>1322.3811501417001</v>
      </c>
      <c r="F42" s="1056">
        <f>'Table 3 Comm Assets '!F42+'Table 7 Merchant Bank Assets'!F41</f>
        <v>81.888622288832948</v>
      </c>
      <c r="G42" s="1057">
        <f>+'Table 3 Comm Assets '!G42+'Table 7 Merchant Bank Assets'!G41</f>
        <v>128.20668442856706</v>
      </c>
      <c r="H42" s="1057">
        <f>+'Table 3 Comm Assets '!H42+'Table 7 Merchant Bank Assets'!H41</f>
        <v>27.022455000000001</v>
      </c>
      <c r="I42" s="1057">
        <f>'Table 3 Comm Assets '!I42+'Table 7 Merchant Bank Assets'!I41</f>
        <v>1484.9597176099001</v>
      </c>
      <c r="J42" s="1058">
        <f>'Table 3 Comm Assets '!J42+'Table 7 Merchant Bank Assets'!J41</f>
        <v>0</v>
      </c>
      <c r="K42" s="1058">
        <f>'Table 3 Comm Assets '!K42+'Table 7 Merchant Bank Assets'!K41</f>
        <v>15.449965000000001</v>
      </c>
      <c r="L42" s="1058">
        <f>'Table 7 Merchant Bank Assets'!L41+'Table 3 Comm Assets '!L42</f>
        <v>3.6451880000000001</v>
      </c>
      <c r="M42" s="1057">
        <f>'Table 3 Comm Assets '!M42+'Table 7 Merchant Bank Assets'!M41</f>
        <v>15.885876</v>
      </c>
      <c r="N42" s="1057">
        <f>'Table 3 Comm Assets '!N42+'Table 7 Merchant Bank Assets'!N41</f>
        <v>15.10820249</v>
      </c>
      <c r="O42" s="1057">
        <f>'Table 3 Comm Assets '!O42+'Table 7 Merchant Bank Assets'!O41</f>
        <v>68.567446319999988</v>
      </c>
      <c r="P42" s="1057">
        <f>'Table 3 Comm Assets '!R42+'Table 7 Merchant Bank Assets'!P41</f>
        <v>2467.7082701199997</v>
      </c>
      <c r="Q42" s="1057">
        <f>'Table 3 Comm Assets '!S42</f>
        <v>53.855364039999998</v>
      </c>
      <c r="R42" s="1057">
        <f>'Table 3 Comm Assets '!T42+'Table 7 Merchant Bank Assets'!Q41</f>
        <v>395.72233977084448</v>
      </c>
      <c r="S42" s="1057">
        <f>'Table 3 Comm Assets '!U42+'Table 7 Merchant Bank Assets'!R41</f>
        <v>251.9228050360999</v>
      </c>
      <c r="T42" s="1057">
        <f>+'Table 3 Comm Assets '!V42+'Table 7 Merchant Bank Assets'!S41</f>
        <v>479.27541236000002</v>
      </c>
      <c r="U42" s="1059">
        <f>SUM(C42:T42)</f>
        <v>6933.0728479482432</v>
      </c>
      <c r="W42" s="1060">
        <f>+U42-'Table 7 Merchant Bank Assets'!T41-'Table 3 Comm Assets '!W42</f>
        <v>0</v>
      </c>
      <c r="X42" s="1061">
        <f>+W42/U42</f>
        <v>0</v>
      </c>
      <c r="Y42" s="1030">
        <f>+W42*1000000</f>
        <v>0</v>
      </c>
    </row>
    <row r="43" spans="2:25" ht="15" customHeight="1">
      <c r="B43" s="1057" t="s">
        <v>334</v>
      </c>
      <c r="C43" s="1055">
        <f>'Table 3 Comm Assets '!C43+'Table 7 Merchant Bank Assets'!C42</f>
        <v>16.29159971</v>
      </c>
      <c r="D43" s="1056">
        <f>'Table 3 Comm Assets '!D43+'Table 7 Merchant Bank Assets'!D42</f>
        <v>89.437781570000013</v>
      </c>
      <c r="E43" s="1056">
        <f>'Table 3 Comm Assets '!E43+'Table 7 Merchant Bank Assets'!E42</f>
        <v>1398.20066965</v>
      </c>
      <c r="F43" s="1056">
        <f>'Table 3 Comm Assets '!F43+'Table 7 Merchant Bank Assets'!F42</f>
        <v>96.158628078449212</v>
      </c>
      <c r="G43" s="1057">
        <f>+'Table 3 Comm Assets '!G43+'Table 7 Merchant Bank Assets'!G42</f>
        <v>137.33710031155076</v>
      </c>
      <c r="H43" s="1057">
        <f>+'Table 3 Comm Assets '!H43+'Table 7 Merchant Bank Assets'!H42</f>
        <v>48.6116952</v>
      </c>
      <c r="I43" s="1057">
        <f>'Table 3 Comm Assets '!I43+'Table 7 Merchant Bank Assets'!I42</f>
        <v>1502.70179067</v>
      </c>
      <c r="J43" s="1058">
        <f>'Table 3 Comm Assets '!J43+'Table 7 Merchant Bank Assets'!J42</f>
        <v>0</v>
      </c>
      <c r="K43" s="1058">
        <f>'Table 3 Comm Assets '!K43+'Table 7 Merchant Bank Assets'!K42</f>
        <v>15.548707</v>
      </c>
      <c r="L43" s="1058">
        <f>'Table 7 Merchant Bank Assets'!L42+'Table 3 Comm Assets '!L43</f>
        <v>3.2377630000000002</v>
      </c>
      <c r="M43" s="1057">
        <f>'Table 3 Comm Assets '!M43+'Table 7 Merchant Bank Assets'!M42</f>
        <v>14.96855</v>
      </c>
      <c r="N43" s="1057">
        <f>'Table 3 Comm Assets '!N43+'Table 7 Merchant Bank Assets'!N42</f>
        <v>14.900994539999999</v>
      </c>
      <c r="O43" s="1057">
        <f>'Table 3 Comm Assets '!O43+'Table 7 Merchant Bank Assets'!O42</f>
        <v>68.169878260000004</v>
      </c>
      <c r="P43" s="1057">
        <f>'Table 3 Comm Assets '!R43+'Table 7 Merchant Bank Assets'!P42</f>
        <v>2303.4549960300965</v>
      </c>
      <c r="Q43" s="1057">
        <f>'Table 3 Comm Assets '!S43</f>
        <v>239.71558916000001</v>
      </c>
      <c r="R43" s="1057">
        <f>'Table 3 Comm Assets '!T43+'Table 7 Merchant Bank Assets'!Q42</f>
        <v>398.50626927999997</v>
      </c>
      <c r="S43" s="1057">
        <f>'Table 3 Comm Assets '!U43+'Table 7 Merchant Bank Assets'!R42</f>
        <v>275.89671165145006</v>
      </c>
      <c r="T43" s="1057">
        <f>+'Table 3 Comm Assets '!V43+'Table 7 Merchant Bank Assets'!S42</f>
        <v>499.12967979000001</v>
      </c>
      <c r="U43" s="1059">
        <f>SUM(C43:T43)</f>
        <v>7122.2684039015467</v>
      </c>
      <c r="W43" s="1060">
        <f>+U43-'Table 7 Merchant Bank Assets'!T42-'Table 3 Comm Assets '!W43</f>
        <v>0</v>
      </c>
      <c r="X43" s="1061">
        <f>+W43/U43</f>
        <v>0</v>
      </c>
      <c r="Y43" s="1030">
        <f>+W43*1000000</f>
        <v>0</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5" width="12.77734375" style="1075" customWidth="1"/>
    <col min="6" max="7" width="17.21875" style="1075" customWidth="1"/>
    <col min="8" max="8" width="17.21875" style="1077" customWidth="1"/>
    <col min="9" max="9" width="17.21875" style="1075" customWidth="1"/>
    <col min="10" max="10" width="11.77734375" style="1075" customWidth="1"/>
    <col min="11" max="11" width="10.5546875" style="1077" customWidth="1"/>
    <col min="12" max="12" width="12.109375" style="1075" bestFit="1" customWidth="1"/>
    <col min="13" max="13" width="15.77734375" style="1075" customWidth="1"/>
    <col min="14" max="14" width="13.2187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77734375" style="1077" customWidth="1"/>
    <col min="21" max="21" width="14.6640625" style="1075" customWidth="1"/>
    <col min="22" max="22" width="18.77734375" style="1078" customWidth="1"/>
    <col min="23" max="23" width="15.21875" style="1075" customWidth="1"/>
    <col min="24" max="16384" width="8.77734375" style="1075"/>
  </cols>
  <sheetData>
    <row r="4" spans="4:24" ht="14.25">
      <c r="D4" s="1893" t="s">
        <v>1726</v>
      </c>
      <c r="E4" s="1893"/>
      <c r="F4" s="1893"/>
      <c r="G4" s="1893"/>
      <c r="H4" s="1893"/>
      <c r="I4" s="1893"/>
      <c r="J4" s="1893"/>
      <c r="K4" s="1893"/>
      <c r="L4" s="1893"/>
      <c r="M4" s="1893"/>
      <c r="N4" s="1893"/>
      <c r="O4" s="1893"/>
      <c r="P4" s="1893"/>
      <c r="Q4" s="1893"/>
      <c r="R4" s="1893"/>
      <c r="S4" s="1893"/>
      <c r="T4" s="1893"/>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890" t="s">
        <v>38</v>
      </c>
      <c r="F7" s="1891"/>
      <c r="G7" s="1891"/>
      <c r="H7" s="1891"/>
      <c r="I7" s="1891"/>
      <c r="J7" s="1891"/>
      <c r="K7" s="1892"/>
      <c r="L7" s="1087" t="s">
        <v>1694</v>
      </c>
      <c r="M7" s="1087" t="s">
        <v>1169</v>
      </c>
      <c r="N7" s="1890" t="s">
        <v>1166</v>
      </c>
      <c r="O7" s="1891"/>
      <c r="P7" s="1892"/>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77734375" style="1029" bestFit="1" customWidth="1"/>
    <col min="22" max="22" width="9.21875" style="1030" bestFit="1" customWidth="1"/>
    <col min="23" max="16384" width="8.6640625" style="614"/>
  </cols>
  <sheetData>
    <row r="1" spans="1:22" ht="27" customHeight="1">
      <c r="B1" s="1893" t="s">
        <v>1721</v>
      </c>
      <c r="C1" s="1893"/>
      <c r="D1" s="1893"/>
      <c r="E1" s="1893"/>
      <c r="F1" s="1893"/>
      <c r="G1" s="1893"/>
      <c r="H1" s="1893"/>
      <c r="I1" s="1893"/>
      <c r="J1" s="1893"/>
      <c r="K1" s="1893"/>
      <c r="L1" s="1893"/>
      <c r="M1" s="1893"/>
      <c r="N1" s="1893"/>
      <c r="O1" s="1893"/>
      <c r="P1" s="1893"/>
      <c r="Q1" s="1893"/>
      <c r="R1" s="1893"/>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886" t="s">
        <v>1349</v>
      </c>
      <c r="C3" s="1886"/>
      <c r="D3" s="1886"/>
      <c r="E3" s="1886"/>
      <c r="F3" s="1886"/>
      <c r="G3" s="1886"/>
      <c r="H3" s="1886"/>
      <c r="I3" s="1886"/>
      <c r="J3" s="1886"/>
      <c r="K3" s="1886"/>
      <c r="L3" s="1886"/>
      <c r="M3" s="1886"/>
      <c r="N3" s="1886"/>
      <c r="O3" s="1886"/>
      <c r="P3" s="1886"/>
      <c r="Q3" s="1886"/>
      <c r="R3" s="1886"/>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853"/>
      <c r="E6" s="1854"/>
      <c r="F6" s="1854"/>
      <c r="G6" s="1855"/>
      <c r="H6" s="1039"/>
      <c r="I6" s="1856"/>
      <c r="J6" s="1857"/>
      <c r="K6" s="1857"/>
      <c r="L6" s="1858"/>
      <c r="M6" s="1042"/>
      <c r="N6" s="1093"/>
      <c r="O6" s="1046"/>
      <c r="P6" s="1040"/>
      <c r="Q6" s="1040"/>
      <c r="R6" s="1040"/>
    </row>
    <row r="7" spans="1:22" ht="15" customHeight="1" thickTop="1" thickBot="1">
      <c r="B7" s="1041"/>
      <c r="C7" s="1041"/>
      <c r="D7" s="1040" t="s">
        <v>35</v>
      </c>
      <c r="E7" s="1040"/>
      <c r="F7" s="1040"/>
      <c r="G7" s="1040"/>
      <c r="H7" s="1042"/>
      <c r="I7" s="1890" t="s">
        <v>1694</v>
      </c>
      <c r="J7" s="1891"/>
      <c r="K7" s="1891"/>
      <c r="L7" s="1891"/>
      <c r="M7" s="1887" t="s">
        <v>1695</v>
      </c>
      <c r="N7" s="1888"/>
      <c r="O7" s="1889"/>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77734375" style="1075" customWidth="1"/>
    <col min="10" max="10" width="10.5546875" style="1077" customWidth="1"/>
    <col min="11" max="11" width="12.109375" style="1075" bestFit="1" customWidth="1"/>
    <col min="12" max="12" width="15.77734375" style="1075" customWidth="1"/>
    <col min="13" max="13" width="13.21875" style="1075" customWidth="1"/>
    <col min="14" max="14" width="12.77734375" style="1075" bestFit="1" customWidth="1"/>
    <col min="15" max="15" width="10.5546875" style="1075" bestFit="1" customWidth="1"/>
    <col min="16" max="16" width="11" style="1075" customWidth="1"/>
    <col min="17" max="17" width="11.5546875" style="1075" customWidth="1"/>
    <col min="18" max="18" width="13.77734375" style="1077" customWidth="1"/>
    <col min="19" max="19" width="14.6640625" style="1075" customWidth="1"/>
    <col min="20" max="20" width="18.77734375" style="1078" customWidth="1"/>
    <col min="21" max="21" width="15.21875" style="1075" customWidth="1"/>
    <col min="22" max="16384" width="8.77734375" style="1075"/>
  </cols>
  <sheetData>
    <row r="4" spans="4:22" ht="14.25">
      <c r="D4" s="1893" t="s">
        <v>1724</v>
      </c>
      <c r="E4" s="1893"/>
      <c r="F4" s="1893"/>
      <c r="G4" s="1893"/>
      <c r="H4" s="1893"/>
      <c r="I4" s="1893"/>
      <c r="J4" s="1893"/>
      <c r="K4" s="1893"/>
      <c r="L4" s="1893"/>
      <c r="M4" s="1893"/>
      <c r="N4" s="1893"/>
      <c r="O4" s="1893"/>
      <c r="P4" s="1893"/>
      <c r="Q4" s="1893"/>
      <c r="R4" s="1893"/>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91"/>
      <c r="F7" s="1891"/>
      <c r="G7" s="1891"/>
      <c r="H7" s="1891"/>
      <c r="I7" s="1891"/>
      <c r="J7" s="1892"/>
      <c r="K7" s="1087" t="s">
        <v>1694</v>
      </c>
      <c r="L7" s="1087" t="s">
        <v>1169</v>
      </c>
      <c r="M7" s="1890" t="s">
        <v>1166</v>
      </c>
      <c r="N7" s="1891"/>
      <c r="O7" s="1892"/>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77734375" style="530" customWidth="1"/>
    <col min="8" max="8" width="13.44140625" style="530" customWidth="1"/>
    <col min="9" max="9" width="11.77734375" style="530" bestFit="1" customWidth="1"/>
    <col min="10" max="10" width="12.21875" style="530" customWidth="1"/>
    <col min="11" max="11" width="11.2187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6.149999999999999" customHeight="1"/>
    <row r="2" spans="1:59" ht="20.25" customHeight="1">
      <c r="A2" s="531"/>
      <c r="B2" s="1894" t="s">
        <v>1736</v>
      </c>
      <c r="C2" s="1894"/>
      <c r="D2" s="1894"/>
      <c r="E2" s="1894"/>
      <c r="F2" s="1894"/>
      <c r="G2" s="1894"/>
      <c r="H2" s="1894"/>
      <c r="I2" s="1894"/>
      <c r="J2" s="1894"/>
      <c r="K2" s="1894"/>
      <c r="L2" s="1894"/>
      <c r="M2" s="1894"/>
      <c r="N2" s="1894"/>
      <c r="O2" s="1894"/>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894" t="s">
        <v>1788</v>
      </c>
      <c r="C4" s="1894"/>
      <c r="D4" s="1894"/>
      <c r="E4" s="1894"/>
      <c r="F4" s="1894"/>
      <c r="G4" s="1894"/>
      <c r="H4" s="1894"/>
      <c r="I4" s="1894"/>
      <c r="J4" s="1894"/>
      <c r="K4" s="1894"/>
      <c r="L4" s="1894"/>
      <c r="M4" s="1894"/>
      <c r="N4" s="1894"/>
      <c r="O4" s="1894"/>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68"/>
      <c r="G6" s="1778"/>
      <c r="H6" s="1769"/>
      <c r="I6" s="1778"/>
      <c r="J6" s="1786"/>
      <c r="K6" s="1778"/>
      <c r="L6" s="1778"/>
      <c r="M6" s="1787"/>
      <c r="N6" s="892"/>
      <c r="O6" s="892"/>
      <c r="P6" s="533"/>
      <c r="Q6" s="1367">
        <v>1000</v>
      </c>
      <c r="R6" s="534"/>
      <c r="S6" s="534"/>
      <c r="T6" s="534"/>
      <c r="U6" s="534"/>
    </row>
    <row r="7" spans="1:59" ht="19.899999999999999" customHeight="1">
      <c r="A7" s="531"/>
      <c r="B7" s="1490"/>
      <c r="C7" s="855" t="s">
        <v>392</v>
      </c>
      <c r="D7" s="856" t="s">
        <v>393</v>
      </c>
      <c r="E7" s="856" t="s">
        <v>395</v>
      </c>
      <c r="F7" s="856" t="s">
        <v>396</v>
      </c>
      <c r="G7" s="1758" t="s">
        <v>401</v>
      </c>
      <c r="H7" s="1747" t="s">
        <v>402</v>
      </c>
      <c r="I7" s="1758" t="s">
        <v>403</v>
      </c>
      <c r="J7" s="1758" t="s">
        <v>404</v>
      </c>
      <c r="K7" s="1758" t="s">
        <v>405</v>
      </c>
      <c r="L7" s="1758" t="s">
        <v>406</v>
      </c>
      <c r="M7" s="1747"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58" t="s">
        <v>408</v>
      </c>
      <c r="H8" s="1747" t="s">
        <v>409</v>
      </c>
      <c r="I8" s="1758" t="s">
        <v>296</v>
      </c>
      <c r="J8" s="1758" t="s">
        <v>296</v>
      </c>
      <c r="K8" s="1758" t="s">
        <v>296</v>
      </c>
      <c r="L8" s="1758" t="s">
        <v>296</v>
      </c>
      <c r="M8" s="1748"/>
      <c r="N8" s="855"/>
      <c r="O8" s="855"/>
      <c r="P8" s="533"/>
      <c r="Q8" s="534"/>
      <c r="R8" s="534"/>
      <c r="S8" s="534"/>
      <c r="T8" s="534"/>
      <c r="U8" s="534"/>
    </row>
    <row r="9" spans="1:59" ht="19.899999999999999" customHeight="1" thickBot="1">
      <c r="A9" s="531"/>
      <c r="B9" s="857"/>
      <c r="C9" s="857"/>
      <c r="D9" s="857"/>
      <c r="E9" s="857"/>
      <c r="F9" s="1739"/>
      <c r="G9" s="1759"/>
      <c r="H9" s="1749"/>
      <c r="I9" s="1759"/>
      <c r="J9" s="1759"/>
      <c r="K9" s="1788"/>
      <c r="L9" s="1788"/>
      <c r="M9" s="1749"/>
      <c r="N9" s="857"/>
      <c r="O9" s="858"/>
      <c r="P9" s="533"/>
      <c r="Q9" s="534"/>
      <c r="R9" s="534"/>
      <c r="S9" s="534"/>
      <c r="T9" s="534"/>
      <c r="U9" s="534"/>
    </row>
    <row r="10" spans="1:59" ht="19.5" hidden="1" customHeight="1" thickTop="1">
      <c r="A10" s="531"/>
      <c r="B10" s="859">
        <v>2009</v>
      </c>
      <c r="C10" s="860"/>
      <c r="D10" s="860"/>
      <c r="E10" s="860"/>
      <c r="F10" s="860"/>
      <c r="G10" s="1760"/>
      <c r="H10" s="1750"/>
      <c r="I10" s="1760"/>
      <c r="J10" s="1760"/>
      <c r="K10" s="1760"/>
      <c r="L10" s="1770"/>
      <c r="M10" s="1750"/>
      <c r="N10" s="860"/>
      <c r="O10" s="861"/>
      <c r="P10" s="533"/>
      <c r="Q10" s="534"/>
      <c r="R10" s="534"/>
      <c r="S10" s="534"/>
      <c r="T10" s="534"/>
      <c r="U10" s="534"/>
    </row>
    <row r="11" spans="1:59" ht="12" hidden="1" thickTop="1">
      <c r="B11" s="862"/>
      <c r="C11" s="860"/>
      <c r="D11" s="860"/>
      <c r="E11" s="860"/>
      <c r="F11" s="860"/>
      <c r="G11" s="1760"/>
      <c r="H11" s="1750"/>
      <c r="I11" s="1760"/>
      <c r="J11" s="1760"/>
      <c r="K11" s="1760"/>
      <c r="L11" s="1770"/>
      <c r="M11" s="1750"/>
      <c r="N11" s="860"/>
      <c r="O11" s="861"/>
    </row>
    <row r="12" spans="1:59" ht="12" hidden="1" thickTop="1">
      <c r="B12" s="613" t="s">
        <v>299</v>
      </c>
      <c r="C12" s="617">
        <v>26021242</v>
      </c>
      <c r="D12" s="617">
        <v>3439039</v>
      </c>
      <c r="E12" s="617">
        <v>0</v>
      </c>
      <c r="F12" s="1740">
        <v>8471455</v>
      </c>
      <c r="G12" s="1761">
        <v>85425.8</v>
      </c>
      <c r="H12" s="1779">
        <v>19611109</v>
      </c>
      <c r="I12" s="1761">
        <v>10868597</v>
      </c>
      <c r="J12" s="1761">
        <v>12918429</v>
      </c>
      <c r="K12" s="1761">
        <v>14807252</v>
      </c>
      <c r="L12" s="1771">
        <v>634503</v>
      </c>
      <c r="M12" s="1751">
        <v>18960000</v>
      </c>
      <c r="N12" s="617">
        <v>2219578</v>
      </c>
      <c r="O12" s="617">
        <f>SUM(C12:N12)</f>
        <v>118036629.8</v>
      </c>
    </row>
    <row r="13" spans="1:59" ht="12" hidden="1" thickTop="1">
      <c r="B13" s="613"/>
      <c r="C13" s="617"/>
      <c r="D13" s="617"/>
      <c r="E13" s="617"/>
      <c r="F13" s="1740"/>
      <c r="G13" s="1761"/>
      <c r="H13" s="1779"/>
      <c r="I13" s="1761"/>
      <c r="J13" s="1761"/>
      <c r="K13" s="1761"/>
      <c r="L13" s="1771"/>
      <c r="M13" s="1751"/>
      <c r="N13" s="617"/>
      <c r="O13" s="617"/>
    </row>
    <row r="14" spans="1:59" ht="12" hidden="1" thickTop="1">
      <c r="B14" s="613" t="s">
        <v>300</v>
      </c>
      <c r="C14" s="617">
        <v>25217746</v>
      </c>
      <c r="D14" s="617">
        <v>2170514</v>
      </c>
      <c r="E14" s="617">
        <v>148254</v>
      </c>
      <c r="F14" s="1740">
        <v>10974370</v>
      </c>
      <c r="G14" s="1761">
        <v>260101.7</v>
      </c>
      <c r="H14" s="1779">
        <v>17851016</v>
      </c>
      <c r="I14" s="1761">
        <v>11412152</v>
      </c>
      <c r="J14" s="1761">
        <v>12533450</v>
      </c>
      <c r="K14" s="1761">
        <v>12784468</v>
      </c>
      <c r="L14" s="1771">
        <v>728611</v>
      </c>
      <c r="M14" s="1751">
        <v>1323943</v>
      </c>
      <c r="N14" s="617">
        <v>1879589</v>
      </c>
      <c r="O14" s="617">
        <f>SUM(C14:N14)</f>
        <v>97284214.700000003</v>
      </c>
    </row>
    <row r="15" spans="1:59" ht="12" hidden="1" thickTop="1">
      <c r="B15" s="613"/>
      <c r="C15" s="617"/>
      <c r="D15" s="617"/>
      <c r="E15" s="617"/>
      <c r="F15" s="1740"/>
      <c r="G15" s="1761"/>
      <c r="H15" s="1779"/>
      <c r="I15" s="1761"/>
      <c r="J15" s="1761"/>
      <c r="K15" s="1761"/>
      <c r="L15" s="1771"/>
      <c r="M15" s="1751"/>
      <c r="N15" s="617"/>
      <c r="O15" s="617"/>
    </row>
    <row r="16" spans="1:59" ht="12" hidden="1" thickTop="1">
      <c r="B16" s="613" t="s">
        <v>301</v>
      </c>
      <c r="C16" s="617">
        <v>31977627</v>
      </c>
      <c r="D16" s="617">
        <v>2762518</v>
      </c>
      <c r="E16" s="617">
        <v>285506</v>
      </c>
      <c r="F16" s="1740">
        <v>20930038</v>
      </c>
      <c r="G16" s="1761">
        <v>1208205.7</v>
      </c>
      <c r="H16" s="1779">
        <v>15821698</v>
      </c>
      <c r="I16" s="1761">
        <v>12326901</v>
      </c>
      <c r="J16" s="1761">
        <v>18154502</v>
      </c>
      <c r="K16" s="1761">
        <v>19499463</v>
      </c>
      <c r="L16" s="1771">
        <v>3893283</v>
      </c>
      <c r="M16" s="1751">
        <v>5776306</v>
      </c>
      <c r="N16" s="617">
        <v>1872163</v>
      </c>
      <c r="O16" s="617">
        <f>SUM(C16:N16)</f>
        <v>134508210.69999999</v>
      </c>
    </row>
    <row r="17" spans="2:15" ht="12" hidden="1" thickTop="1">
      <c r="B17" s="613"/>
      <c r="C17" s="617"/>
      <c r="D17" s="617"/>
      <c r="E17" s="617"/>
      <c r="F17" s="1740"/>
      <c r="G17" s="1761"/>
      <c r="H17" s="1779"/>
      <c r="I17" s="1761"/>
      <c r="J17" s="1761"/>
      <c r="K17" s="1761"/>
      <c r="L17" s="1771"/>
      <c r="M17" s="1751"/>
      <c r="N17" s="617"/>
      <c r="O17" s="617"/>
    </row>
    <row r="18" spans="2:15" ht="12" hidden="1" thickTop="1">
      <c r="B18" s="613" t="s">
        <v>302</v>
      </c>
      <c r="C18" s="617">
        <v>37158997</v>
      </c>
      <c r="D18" s="617">
        <v>717613</v>
      </c>
      <c r="E18" s="617">
        <v>869291</v>
      </c>
      <c r="F18" s="1740">
        <v>37525610</v>
      </c>
      <c r="G18" s="1761">
        <v>81094</v>
      </c>
      <c r="H18" s="1779">
        <v>49684820</v>
      </c>
      <c r="I18" s="1761">
        <v>18622305</v>
      </c>
      <c r="J18" s="1761">
        <v>16767522</v>
      </c>
      <c r="K18" s="1761">
        <v>12510478</v>
      </c>
      <c r="L18" s="1771">
        <v>6736073</v>
      </c>
      <c r="M18" s="1751">
        <v>3532434</v>
      </c>
      <c r="N18" s="617">
        <v>1873408</v>
      </c>
      <c r="O18" s="617">
        <f>SUM(C18:N18)</f>
        <v>186079645</v>
      </c>
    </row>
    <row r="19" spans="2:15" ht="12" hidden="1" thickTop="1">
      <c r="B19" s="613"/>
      <c r="C19" s="617"/>
      <c r="D19" s="617"/>
      <c r="E19" s="617"/>
      <c r="F19" s="1740"/>
      <c r="G19" s="1761"/>
      <c r="H19" s="1779"/>
      <c r="I19" s="1761"/>
      <c r="J19" s="1761"/>
      <c r="K19" s="1761"/>
      <c r="L19" s="1771"/>
      <c r="M19" s="1751"/>
      <c r="N19" s="617"/>
      <c r="O19" s="617"/>
    </row>
    <row r="20" spans="2:15" ht="12" hidden="1" thickTop="1">
      <c r="B20" s="613" t="s">
        <v>303</v>
      </c>
      <c r="C20" s="617">
        <v>60649728</v>
      </c>
      <c r="D20" s="617">
        <v>2717375</v>
      </c>
      <c r="E20" s="617">
        <v>114977</v>
      </c>
      <c r="F20" s="1740">
        <v>63147870</v>
      </c>
      <c r="G20" s="1761">
        <v>6437</v>
      </c>
      <c r="H20" s="1779">
        <v>18918170</v>
      </c>
      <c r="I20" s="1761">
        <v>21023280</v>
      </c>
      <c r="J20" s="1761">
        <v>32087232</v>
      </c>
      <c r="K20" s="1761">
        <v>14378180</v>
      </c>
      <c r="L20" s="1771">
        <v>5238914</v>
      </c>
      <c r="M20" s="1751">
        <v>4618150</v>
      </c>
      <c r="N20" s="617">
        <v>3027982</v>
      </c>
      <c r="O20" s="617">
        <f>SUM(C20:N20)</f>
        <v>225928295</v>
      </c>
    </row>
    <row r="21" spans="2:15" ht="12" hidden="1" thickTop="1">
      <c r="B21" s="613"/>
      <c r="C21" s="617"/>
      <c r="D21" s="617"/>
      <c r="E21" s="617"/>
      <c r="F21" s="1740"/>
      <c r="G21" s="1761"/>
      <c r="H21" s="1779"/>
      <c r="I21" s="1761"/>
      <c r="J21" s="1761"/>
      <c r="K21" s="1761"/>
      <c r="L21" s="1771"/>
      <c r="M21" s="1751"/>
      <c r="N21" s="617"/>
      <c r="O21" s="617"/>
    </row>
    <row r="22" spans="2:15" ht="12" hidden="1" thickTop="1">
      <c r="B22" s="613" t="s">
        <v>304</v>
      </c>
      <c r="C22" s="617">
        <v>71959378</v>
      </c>
      <c r="D22" s="617">
        <v>1612127</v>
      </c>
      <c r="E22" s="617">
        <v>494612</v>
      </c>
      <c r="F22" s="1740">
        <v>88289148</v>
      </c>
      <c r="G22" s="1761">
        <v>2058131</v>
      </c>
      <c r="H22" s="1779">
        <v>15896680</v>
      </c>
      <c r="I22" s="1761">
        <v>45291709</v>
      </c>
      <c r="J22" s="1761">
        <v>13421853</v>
      </c>
      <c r="K22" s="1761">
        <v>17329820</v>
      </c>
      <c r="L22" s="1771">
        <v>5804314</v>
      </c>
      <c r="M22" s="1751">
        <v>7581296</v>
      </c>
      <c r="N22" s="617">
        <v>3965040</v>
      </c>
      <c r="O22" s="617">
        <f>SUM(C22:N22)</f>
        <v>273704108</v>
      </c>
    </row>
    <row r="23" spans="2:15" ht="12" hidden="1" thickTop="1">
      <c r="B23" s="632"/>
      <c r="C23" s="617"/>
      <c r="D23" s="617"/>
      <c r="E23" s="617"/>
      <c r="F23" s="1740"/>
      <c r="G23" s="1761"/>
      <c r="H23" s="1779"/>
      <c r="I23" s="1761"/>
      <c r="J23" s="1761"/>
      <c r="K23" s="1761"/>
      <c r="L23" s="1771"/>
      <c r="M23" s="1751"/>
      <c r="N23" s="617"/>
      <c r="O23" s="617"/>
    </row>
    <row r="24" spans="2:15" ht="12" hidden="1" thickTop="1">
      <c r="B24" s="613" t="s">
        <v>305</v>
      </c>
      <c r="C24" s="617">
        <v>75293750</v>
      </c>
      <c r="D24" s="617">
        <v>4042618</v>
      </c>
      <c r="E24" s="617">
        <v>2776378</v>
      </c>
      <c r="F24" s="1740">
        <v>110366777</v>
      </c>
      <c r="G24" s="1761">
        <v>2328797</v>
      </c>
      <c r="H24" s="1779">
        <v>19028432</v>
      </c>
      <c r="I24" s="1761">
        <v>58827545</v>
      </c>
      <c r="J24" s="1761">
        <v>24737863</v>
      </c>
      <c r="K24" s="1761">
        <v>24412367</v>
      </c>
      <c r="L24" s="1771">
        <v>7411649</v>
      </c>
      <c r="M24" s="1751">
        <v>10683052</v>
      </c>
      <c r="N24" s="617">
        <v>1131294</v>
      </c>
      <c r="O24" s="617">
        <f>SUM(C24:N24)</f>
        <v>341040522</v>
      </c>
    </row>
    <row r="25" spans="2:15" ht="12" hidden="1" thickTop="1">
      <c r="B25" s="613"/>
      <c r="C25" s="617"/>
      <c r="D25" s="617"/>
      <c r="E25" s="617"/>
      <c r="F25" s="1740"/>
      <c r="G25" s="1763"/>
      <c r="H25" s="1779"/>
      <c r="I25" s="1761"/>
      <c r="J25" s="1761"/>
      <c r="K25" s="1761"/>
      <c r="L25" s="1771"/>
      <c r="M25" s="1751"/>
      <c r="N25" s="617"/>
      <c r="O25" s="617"/>
    </row>
    <row r="26" spans="2:15" ht="12" hidden="1" thickTop="1">
      <c r="B26" s="613" t="s">
        <v>306</v>
      </c>
      <c r="C26" s="617">
        <v>89385054</v>
      </c>
      <c r="D26" s="617">
        <v>7001930</v>
      </c>
      <c r="E26" s="617">
        <v>365490</v>
      </c>
      <c r="F26" s="1740">
        <v>119125294</v>
      </c>
      <c r="G26" s="1761">
        <v>125534</v>
      </c>
      <c r="H26" s="1779">
        <v>23640794</v>
      </c>
      <c r="I26" s="1761">
        <v>74835010</v>
      </c>
      <c r="J26" s="1761">
        <v>17470843</v>
      </c>
      <c r="K26" s="1761">
        <v>28860694</v>
      </c>
      <c r="L26" s="1771">
        <v>8579169</v>
      </c>
      <c r="M26" s="1751">
        <v>12870973</v>
      </c>
      <c r="N26" s="617">
        <v>448477</v>
      </c>
      <c r="O26" s="617">
        <f>SUM(C26:N26)</f>
        <v>382709262</v>
      </c>
    </row>
    <row r="27" spans="2:15" ht="12" hidden="1" thickTop="1">
      <c r="B27" s="613"/>
      <c r="C27" s="617"/>
      <c r="D27" s="617"/>
      <c r="E27" s="617"/>
      <c r="F27" s="1740"/>
      <c r="G27" s="1761"/>
      <c r="H27" s="1779"/>
      <c r="I27" s="1761"/>
      <c r="J27" s="1761"/>
      <c r="K27" s="1761"/>
      <c r="L27" s="1771"/>
      <c r="M27" s="1751"/>
      <c r="N27" s="617"/>
      <c r="O27" s="617"/>
    </row>
    <row r="28" spans="2:15" ht="12" hidden="1" thickTop="1">
      <c r="B28" s="613" t="s">
        <v>307</v>
      </c>
      <c r="C28" s="617">
        <v>110009533</v>
      </c>
      <c r="D28" s="617">
        <v>7763050</v>
      </c>
      <c r="E28" s="617">
        <v>1616957</v>
      </c>
      <c r="F28" s="1740">
        <v>117495193</v>
      </c>
      <c r="G28" s="1761">
        <v>446967</v>
      </c>
      <c r="H28" s="1779">
        <v>23557936</v>
      </c>
      <c r="I28" s="1761">
        <v>85825069</v>
      </c>
      <c r="J28" s="1761">
        <v>23784207</v>
      </c>
      <c r="K28" s="1761">
        <v>31810583</v>
      </c>
      <c r="L28" s="1771">
        <v>8871096</v>
      </c>
      <c r="M28" s="1751">
        <v>14460771</v>
      </c>
      <c r="N28" s="617">
        <v>1132022</v>
      </c>
      <c r="O28" s="617">
        <f>SUM(C28:N28)</f>
        <v>426773384</v>
      </c>
    </row>
    <row r="29" spans="2:15" ht="12" hidden="1" thickTop="1">
      <c r="B29" s="613"/>
      <c r="C29" s="617"/>
      <c r="D29" s="617"/>
      <c r="E29" s="617"/>
      <c r="F29" s="1740"/>
      <c r="G29" s="1763"/>
      <c r="H29" s="1779"/>
      <c r="I29" s="1761"/>
      <c r="J29" s="1761"/>
      <c r="K29" s="1761"/>
      <c r="L29" s="1771"/>
      <c r="M29" s="1751"/>
      <c r="N29" s="617"/>
      <c r="O29" s="617"/>
    </row>
    <row r="30" spans="2:15" ht="12" hidden="1" thickTop="1">
      <c r="B30" s="613" t="s">
        <v>308</v>
      </c>
      <c r="C30" s="617">
        <v>110086065</v>
      </c>
      <c r="D30" s="617">
        <v>7760431</v>
      </c>
      <c r="E30" s="617">
        <v>1679889</v>
      </c>
      <c r="F30" s="1740">
        <v>117127947</v>
      </c>
      <c r="G30" s="1761">
        <v>446982</v>
      </c>
      <c r="H30" s="1779">
        <v>23557957</v>
      </c>
      <c r="I30" s="1761">
        <v>85852322</v>
      </c>
      <c r="J30" s="1761">
        <v>23790672</v>
      </c>
      <c r="K30" s="1761">
        <v>31910583</v>
      </c>
      <c r="L30" s="1771">
        <v>8870820</v>
      </c>
      <c r="M30" s="1751">
        <v>14108182</v>
      </c>
      <c r="N30" s="617">
        <v>1632569</v>
      </c>
      <c r="O30" s="617">
        <f>SUM(C30:N30)</f>
        <v>426824419</v>
      </c>
    </row>
    <row r="31" spans="2:15" ht="12" hidden="1" thickTop="1">
      <c r="B31" s="613"/>
      <c r="C31" s="617"/>
      <c r="D31" s="617"/>
      <c r="E31" s="617"/>
      <c r="F31" s="1740"/>
      <c r="G31" s="1761"/>
      <c r="H31" s="1779"/>
      <c r="I31" s="1761"/>
      <c r="J31" s="1761"/>
      <c r="K31" s="1761"/>
      <c r="L31" s="1771"/>
      <c r="M31" s="1751"/>
      <c r="N31" s="617"/>
      <c r="O31" s="617"/>
    </row>
    <row r="32" spans="2:15" ht="12" hidden="1" thickTop="1">
      <c r="B32" s="613" t="s">
        <v>311</v>
      </c>
      <c r="C32" s="617">
        <v>110230371</v>
      </c>
      <c r="D32" s="617">
        <v>12406596</v>
      </c>
      <c r="E32" s="617">
        <v>10948327</v>
      </c>
      <c r="F32" s="1740">
        <v>151169935</v>
      </c>
      <c r="G32" s="1761">
        <v>345035</v>
      </c>
      <c r="H32" s="1779">
        <v>32093204</v>
      </c>
      <c r="I32" s="1761">
        <v>116375509</v>
      </c>
      <c r="J32" s="1761">
        <v>36259743</v>
      </c>
      <c r="K32" s="1761">
        <v>35593340</v>
      </c>
      <c r="L32" s="1771">
        <v>12726097</v>
      </c>
      <c r="M32" s="1751">
        <v>23212507</v>
      </c>
      <c r="N32" s="617">
        <v>1016065</v>
      </c>
      <c r="O32" s="617">
        <f>SUM(C32:N32)</f>
        <v>542376729</v>
      </c>
    </row>
    <row r="33" spans="2:15" ht="12" hidden="1" thickTop="1">
      <c r="B33" s="613"/>
      <c r="C33" s="617"/>
      <c r="D33" s="617"/>
      <c r="E33" s="617"/>
      <c r="F33" s="1740"/>
      <c r="G33" s="1761"/>
      <c r="H33" s="1779"/>
      <c r="I33" s="1761"/>
      <c r="J33" s="1761"/>
      <c r="K33" s="1761"/>
      <c r="L33" s="1771"/>
      <c r="M33" s="1751"/>
      <c r="N33" s="617"/>
      <c r="O33" s="617"/>
    </row>
    <row r="34" spans="2:15" ht="12.75" hidden="1" thickTop="1" thickBot="1">
      <c r="B34" s="863"/>
      <c r="C34" s="865"/>
      <c r="D34" s="864"/>
      <c r="E34" s="864"/>
      <c r="F34" s="1785"/>
      <c r="G34" s="1762"/>
      <c r="H34" s="1780"/>
      <c r="I34" s="1762"/>
      <c r="J34" s="1762"/>
      <c r="K34" s="1762"/>
      <c r="L34" s="1772"/>
      <c r="M34" s="1752"/>
      <c r="N34" s="864"/>
      <c r="O34" s="618"/>
    </row>
    <row r="35" spans="2:15" ht="12" hidden="1" thickTop="1">
      <c r="B35" s="613"/>
      <c r="C35" s="617"/>
      <c r="D35" s="617"/>
      <c r="E35" s="617"/>
      <c r="F35" s="1740"/>
      <c r="G35" s="1761"/>
      <c r="H35" s="1779"/>
      <c r="I35" s="1761"/>
      <c r="J35" s="1761"/>
      <c r="K35" s="1761"/>
      <c r="L35" s="1771"/>
      <c r="M35" s="1751"/>
      <c r="N35" s="617"/>
      <c r="O35" s="617"/>
    </row>
    <row r="36" spans="2:15" ht="12" hidden="1" thickTop="1">
      <c r="B36" s="613" t="s">
        <v>298</v>
      </c>
      <c r="C36" s="617">
        <v>126806641</v>
      </c>
      <c r="D36" s="617">
        <v>13557619</v>
      </c>
      <c r="E36" s="617">
        <v>10452523</v>
      </c>
      <c r="F36" s="1740">
        <v>166638417</v>
      </c>
      <c r="G36" s="1763">
        <v>324394</v>
      </c>
      <c r="H36" s="1779">
        <v>31606952</v>
      </c>
      <c r="I36" s="1761">
        <v>124451366</v>
      </c>
      <c r="J36" s="1761">
        <v>34187664</v>
      </c>
      <c r="K36" s="1761">
        <v>44462348</v>
      </c>
      <c r="L36" s="1771">
        <v>8589982</v>
      </c>
      <c r="M36" s="1751">
        <v>29965936</v>
      </c>
      <c r="N36" s="617">
        <v>1050475</v>
      </c>
      <c r="O36" s="617">
        <f>SUM(C36:N36)</f>
        <v>592094317</v>
      </c>
    </row>
    <row r="37" spans="2:15" ht="12" hidden="1" thickTop="1">
      <c r="B37" s="613"/>
      <c r="C37" s="617"/>
      <c r="D37" s="617"/>
      <c r="E37" s="617"/>
      <c r="F37" s="1740"/>
      <c r="G37" s="1761"/>
      <c r="H37" s="1779"/>
      <c r="I37" s="1761"/>
      <c r="J37" s="1761"/>
      <c r="K37" s="1761"/>
      <c r="L37" s="1771"/>
      <c r="M37" s="1751"/>
      <c r="N37" s="617"/>
      <c r="O37" s="617"/>
    </row>
    <row r="38" spans="2:15" ht="12" hidden="1" thickTop="1">
      <c r="B38" s="613" t="s">
        <v>299</v>
      </c>
      <c r="C38" s="617">
        <v>134257590</v>
      </c>
      <c r="D38" s="617">
        <v>13751428</v>
      </c>
      <c r="E38" s="617">
        <v>4589266</v>
      </c>
      <c r="F38" s="1740">
        <v>168902531</v>
      </c>
      <c r="G38" s="1761">
        <v>636124</v>
      </c>
      <c r="H38" s="1779">
        <v>34954809</v>
      </c>
      <c r="I38" s="1761">
        <v>132703218</v>
      </c>
      <c r="J38" s="1761">
        <v>40798291</v>
      </c>
      <c r="K38" s="1761">
        <v>54744240</v>
      </c>
      <c r="L38" s="1771">
        <v>13683640</v>
      </c>
      <c r="M38" s="1751">
        <v>24011967</v>
      </c>
      <c r="N38" s="617">
        <v>1048086</v>
      </c>
      <c r="O38" s="617">
        <f>SUM(C38:N38)</f>
        <v>624081190</v>
      </c>
    </row>
    <row r="39" spans="2:15" ht="12" hidden="1" thickTop="1">
      <c r="B39" s="613"/>
      <c r="C39" s="617"/>
      <c r="D39" s="617"/>
      <c r="E39" s="617"/>
      <c r="F39" s="1740"/>
      <c r="G39" s="1761"/>
      <c r="H39" s="1779"/>
      <c r="I39" s="1761"/>
      <c r="J39" s="1761"/>
      <c r="K39" s="1761"/>
      <c r="L39" s="1771"/>
      <c r="M39" s="1751"/>
      <c r="N39" s="617"/>
      <c r="O39" s="617"/>
    </row>
    <row r="40" spans="2:15" ht="12" hidden="1" thickTop="1">
      <c r="B40" s="613" t="s">
        <v>300</v>
      </c>
      <c r="C40" s="617">
        <v>113573036</v>
      </c>
      <c r="D40" s="617">
        <v>15437672</v>
      </c>
      <c r="E40" s="617">
        <v>14235853</v>
      </c>
      <c r="F40" s="1740">
        <v>248576130</v>
      </c>
      <c r="G40" s="1763">
        <v>698257</v>
      </c>
      <c r="H40" s="1779">
        <v>44086427</v>
      </c>
      <c r="I40" s="1761">
        <v>150409728</v>
      </c>
      <c r="J40" s="1761">
        <v>43043770</v>
      </c>
      <c r="K40" s="1761">
        <v>54527803</v>
      </c>
      <c r="L40" s="1771">
        <v>18847812</v>
      </c>
      <c r="M40" s="1751">
        <v>27490973</v>
      </c>
      <c r="N40" s="617">
        <v>1146358</v>
      </c>
      <c r="O40" s="617">
        <f>SUM(C40:N40)</f>
        <v>732073819</v>
      </c>
    </row>
    <row r="41" spans="2:15" ht="12" hidden="1" thickTop="1">
      <c r="B41" s="613"/>
      <c r="C41" s="617"/>
      <c r="D41" s="617"/>
      <c r="E41" s="617"/>
      <c r="F41" s="1740"/>
      <c r="G41" s="1761"/>
      <c r="H41" s="1781"/>
      <c r="I41" s="1761"/>
      <c r="J41" s="1763"/>
      <c r="K41" s="1761"/>
      <c r="L41" s="1771"/>
      <c r="M41" s="1751"/>
      <c r="N41" s="617"/>
      <c r="O41" s="617"/>
    </row>
    <row r="42" spans="2:15" ht="12" hidden="1" thickTop="1">
      <c r="B42" s="613" t="s">
        <v>301</v>
      </c>
      <c r="C42" s="617">
        <v>169847116</v>
      </c>
      <c r="D42" s="617">
        <v>13763848</v>
      </c>
      <c r="E42" s="617">
        <v>8857550</v>
      </c>
      <c r="F42" s="1740">
        <v>177958572</v>
      </c>
      <c r="G42" s="1761">
        <v>615967</v>
      </c>
      <c r="H42" s="1779">
        <v>47074396</v>
      </c>
      <c r="I42" s="1761">
        <v>136299370</v>
      </c>
      <c r="J42" s="1761">
        <v>52387305</v>
      </c>
      <c r="K42" s="1761">
        <v>72529468</v>
      </c>
      <c r="L42" s="1771">
        <v>15494579</v>
      </c>
      <c r="M42" s="1751">
        <v>42421832</v>
      </c>
      <c r="N42" s="617">
        <v>1142329</v>
      </c>
      <c r="O42" s="617">
        <f>SUM(C42:N42)</f>
        <v>738392332</v>
      </c>
    </row>
    <row r="43" spans="2:15" ht="12" hidden="1" thickTop="1">
      <c r="B43" s="613"/>
      <c r="C43" s="617"/>
      <c r="D43" s="617"/>
      <c r="E43" s="617"/>
      <c r="F43" s="1740"/>
      <c r="G43" s="1761"/>
      <c r="H43" s="1779"/>
      <c r="I43" s="1761"/>
      <c r="J43" s="1761"/>
      <c r="K43" s="1761"/>
      <c r="L43" s="1771"/>
      <c r="M43" s="1751"/>
      <c r="N43" s="617"/>
      <c r="O43" s="617"/>
    </row>
    <row r="44" spans="2:15" ht="12" hidden="1" thickTop="1">
      <c r="B44" s="613" t="s">
        <v>302</v>
      </c>
      <c r="C44" s="617">
        <v>158118930</v>
      </c>
      <c r="D44" s="617">
        <v>13674590</v>
      </c>
      <c r="E44" s="617">
        <v>10286935</v>
      </c>
      <c r="F44" s="1740">
        <v>202105314</v>
      </c>
      <c r="G44" s="1761">
        <v>3348985</v>
      </c>
      <c r="H44" s="1779">
        <v>40814283</v>
      </c>
      <c r="I44" s="1761">
        <v>151302531</v>
      </c>
      <c r="J44" s="1761">
        <v>60951695</v>
      </c>
      <c r="K44" s="1761">
        <v>74946718</v>
      </c>
      <c r="L44" s="1771">
        <v>19682044</v>
      </c>
      <c r="M44" s="1751">
        <v>54314902</v>
      </c>
      <c r="N44" s="617">
        <v>954937</v>
      </c>
      <c r="O44" s="617">
        <f>SUM(C44:N44)</f>
        <v>790501864</v>
      </c>
    </row>
    <row r="45" spans="2:15" ht="12" hidden="1" thickTop="1">
      <c r="B45" s="613"/>
      <c r="C45" s="617"/>
      <c r="D45" s="617"/>
      <c r="E45" s="617"/>
      <c r="F45" s="1740"/>
      <c r="G45" s="1761"/>
      <c r="H45" s="1779"/>
      <c r="I45" s="1761"/>
      <c r="J45" s="1761"/>
      <c r="K45" s="1761"/>
      <c r="L45" s="1771"/>
      <c r="M45" s="1751"/>
      <c r="N45" s="617"/>
      <c r="O45" s="617"/>
    </row>
    <row r="46" spans="2:15" ht="12" hidden="1" thickTop="1">
      <c r="B46" s="613" t="s">
        <v>303</v>
      </c>
      <c r="C46" s="617">
        <v>206231613</v>
      </c>
      <c r="D46" s="617">
        <v>1324092</v>
      </c>
      <c r="E46" s="617">
        <v>11212304</v>
      </c>
      <c r="F46" s="1740">
        <v>173269267</v>
      </c>
      <c r="G46" s="1761">
        <v>3298193</v>
      </c>
      <c r="H46" s="1779">
        <v>27666281</v>
      </c>
      <c r="I46" s="1761">
        <v>142099512</v>
      </c>
      <c r="J46" s="1761">
        <v>55611315</v>
      </c>
      <c r="K46" s="1761">
        <v>95509373</v>
      </c>
      <c r="L46" s="1771">
        <v>17105143</v>
      </c>
      <c r="M46" s="1751">
        <v>49979972</v>
      </c>
      <c r="N46" s="617">
        <v>15742204</v>
      </c>
      <c r="O46" s="617">
        <f>SUM(C46:N46)</f>
        <v>799049269</v>
      </c>
    </row>
    <row r="47" spans="2:15" ht="12" hidden="1" thickTop="1">
      <c r="B47" s="613"/>
      <c r="C47" s="617"/>
      <c r="D47" s="617"/>
      <c r="E47" s="617"/>
      <c r="F47" s="1740"/>
      <c r="G47" s="1761"/>
      <c r="H47" s="1779"/>
      <c r="I47" s="1761"/>
      <c r="J47" s="1761"/>
      <c r="K47" s="1761"/>
      <c r="L47" s="1771"/>
      <c r="M47" s="1751"/>
      <c r="N47" s="617"/>
      <c r="O47" s="617"/>
    </row>
    <row r="48" spans="2:15" ht="12" hidden="1" thickTop="1">
      <c r="B48" s="613" t="s">
        <v>304</v>
      </c>
      <c r="C48" s="617">
        <v>193573089</v>
      </c>
      <c r="D48" s="617">
        <v>15645372</v>
      </c>
      <c r="E48" s="617">
        <v>6933538</v>
      </c>
      <c r="F48" s="1740">
        <v>188003475</v>
      </c>
      <c r="G48" s="1761">
        <v>4981402</v>
      </c>
      <c r="H48" s="1779">
        <v>53420360</v>
      </c>
      <c r="I48" s="1761">
        <v>162534588</v>
      </c>
      <c r="J48" s="1761">
        <v>65789251</v>
      </c>
      <c r="K48" s="1761">
        <v>96519288</v>
      </c>
      <c r="L48" s="1771">
        <v>16652154</v>
      </c>
      <c r="M48" s="1751">
        <v>71341798</v>
      </c>
      <c r="N48" s="617">
        <v>816295</v>
      </c>
      <c r="O48" s="617">
        <f>SUM(C48:N48)</f>
        <v>876210610</v>
      </c>
    </row>
    <row r="49" spans="2:15" ht="12" hidden="1" thickTop="1">
      <c r="B49" s="613"/>
      <c r="C49" s="617"/>
      <c r="D49" s="617"/>
      <c r="E49" s="617"/>
      <c r="F49" s="1740"/>
      <c r="G49" s="1761"/>
      <c r="H49" s="1779"/>
      <c r="I49" s="1761"/>
      <c r="J49" s="1761"/>
      <c r="K49" s="1761"/>
      <c r="L49" s="1771"/>
      <c r="M49" s="1751"/>
      <c r="N49" s="617"/>
      <c r="O49" s="617"/>
    </row>
    <row r="50" spans="2:15" ht="12" hidden="1" thickTop="1">
      <c r="B50" s="613" t="s">
        <v>305</v>
      </c>
      <c r="C50" s="617">
        <v>201135528</v>
      </c>
      <c r="D50" s="617">
        <v>16718000</v>
      </c>
      <c r="E50" s="617">
        <v>16542469</v>
      </c>
      <c r="F50" s="1740">
        <v>207903061</v>
      </c>
      <c r="G50" s="1763">
        <v>798737</v>
      </c>
      <c r="H50" s="1779">
        <v>57230308</v>
      </c>
      <c r="I50" s="1761">
        <v>183180663</v>
      </c>
      <c r="J50" s="1761">
        <v>65285564</v>
      </c>
      <c r="K50" s="1761">
        <v>93229562</v>
      </c>
      <c r="L50" s="1771">
        <v>18680786</v>
      </c>
      <c r="M50" s="1751">
        <v>76944931</v>
      </c>
      <c r="N50" s="617">
        <v>879101</v>
      </c>
      <c r="O50" s="617">
        <f>SUM(C50:N50)</f>
        <v>938528710</v>
      </c>
    </row>
    <row r="51" spans="2:15" ht="12" hidden="1" thickTop="1">
      <c r="B51" s="613"/>
      <c r="C51" s="617"/>
      <c r="D51" s="617"/>
      <c r="E51" s="617"/>
      <c r="F51" s="1740"/>
      <c r="G51" s="1761"/>
      <c r="H51" s="1781"/>
      <c r="I51" s="1761"/>
      <c r="J51" s="1763"/>
      <c r="K51" s="1761"/>
      <c r="L51" s="1771"/>
      <c r="M51" s="1751"/>
      <c r="N51" s="617"/>
      <c r="O51" s="617"/>
    </row>
    <row r="52" spans="2:15" ht="12" hidden="1" thickTop="1">
      <c r="B52" s="613" t="s">
        <v>306</v>
      </c>
      <c r="C52" s="617">
        <v>213277856</v>
      </c>
      <c r="D52" s="617">
        <v>17004135</v>
      </c>
      <c r="E52" s="617">
        <v>14513760</v>
      </c>
      <c r="F52" s="1740">
        <v>217275138</v>
      </c>
      <c r="G52" s="1761">
        <v>1802040</v>
      </c>
      <c r="H52" s="1779">
        <v>70523343</v>
      </c>
      <c r="I52" s="1761">
        <v>204046735</v>
      </c>
      <c r="J52" s="1761">
        <v>67892379</v>
      </c>
      <c r="K52" s="1761">
        <v>102020636</v>
      </c>
      <c r="L52" s="1771">
        <v>19623689</v>
      </c>
      <c r="M52" s="1751">
        <v>75364041</v>
      </c>
      <c r="N52" s="617">
        <v>1014993</v>
      </c>
      <c r="O52" s="617">
        <f>SUM(C52:N52)</f>
        <v>1004358745</v>
      </c>
    </row>
    <row r="53" spans="2:15" ht="12" hidden="1" thickTop="1">
      <c r="B53" s="613"/>
      <c r="C53" s="617"/>
      <c r="D53" s="617"/>
      <c r="E53" s="617"/>
      <c r="F53" s="1740"/>
      <c r="G53" s="1761"/>
      <c r="H53" s="1779"/>
      <c r="I53" s="1761"/>
      <c r="J53" s="1761"/>
      <c r="K53" s="1761"/>
      <c r="L53" s="1771"/>
      <c r="M53" s="1751"/>
      <c r="N53" s="617"/>
      <c r="O53" s="617"/>
    </row>
    <row r="54" spans="2:15" ht="12" hidden="1" thickTop="1">
      <c r="B54" s="613" t="s">
        <v>307</v>
      </c>
      <c r="C54" s="617">
        <v>228476002</v>
      </c>
      <c r="D54" s="617">
        <v>17846996</v>
      </c>
      <c r="E54" s="617">
        <v>15447909</v>
      </c>
      <c r="F54" s="1740">
        <v>223141265</v>
      </c>
      <c r="G54" s="1761">
        <v>3087436</v>
      </c>
      <c r="H54" s="1779">
        <v>72709632</v>
      </c>
      <c r="I54" s="1761">
        <v>208774541</v>
      </c>
      <c r="J54" s="1761">
        <v>68465125</v>
      </c>
      <c r="K54" s="1761">
        <v>107447537</v>
      </c>
      <c r="L54" s="1771">
        <v>23324173</v>
      </c>
      <c r="M54" s="1751">
        <v>80073123</v>
      </c>
      <c r="N54" s="617">
        <v>787355</v>
      </c>
      <c r="O54" s="617">
        <f>SUM(C54:N54)</f>
        <v>1049581094</v>
      </c>
    </row>
    <row r="55" spans="2:15" ht="12" hidden="1" thickTop="1">
      <c r="B55" s="613"/>
      <c r="C55" s="581"/>
      <c r="D55" s="617"/>
      <c r="E55" s="617"/>
      <c r="F55" s="1742"/>
      <c r="G55" s="1761"/>
      <c r="H55" s="1779"/>
      <c r="I55" s="1761"/>
      <c r="J55" s="1761"/>
      <c r="K55" s="1761"/>
      <c r="L55" s="1771"/>
      <c r="M55" s="1751"/>
      <c r="N55" s="617"/>
      <c r="O55" s="617"/>
    </row>
    <row r="56" spans="2:15" ht="12" hidden="1" thickTop="1">
      <c r="B56" s="613" t="s">
        <v>308</v>
      </c>
      <c r="C56" s="617">
        <v>236381431</v>
      </c>
      <c r="D56" s="617">
        <v>22499176</v>
      </c>
      <c r="E56" s="617">
        <v>16024146</v>
      </c>
      <c r="F56" s="1740">
        <v>211197900</v>
      </c>
      <c r="G56" s="1761">
        <v>413703</v>
      </c>
      <c r="H56" s="1779">
        <v>72693042</v>
      </c>
      <c r="I56" s="1761">
        <v>215367746</v>
      </c>
      <c r="J56" s="1761">
        <v>75412024</v>
      </c>
      <c r="K56" s="1761">
        <v>117037786</v>
      </c>
      <c r="L56" s="1771">
        <v>22315554</v>
      </c>
      <c r="M56" s="1751">
        <v>87760623</v>
      </c>
      <c r="N56" s="617">
        <v>1122125</v>
      </c>
      <c r="O56" s="617">
        <f>SUM(C56:N56)</f>
        <v>1078225256</v>
      </c>
    </row>
    <row r="57" spans="2:15" ht="12" hidden="1" thickTop="1">
      <c r="B57" s="613"/>
      <c r="C57" s="617"/>
      <c r="D57" s="617"/>
      <c r="E57" s="617"/>
      <c r="F57" s="1740"/>
      <c r="G57" s="1763"/>
      <c r="H57" s="1779"/>
      <c r="I57" s="1761"/>
      <c r="J57" s="1761"/>
      <c r="K57" s="1761"/>
      <c r="L57" s="1771"/>
      <c r="M57" s="1751"/>
      <c r="N57" s="617"/>
      <c r="O57" s="617"/>
    </row>
    <row r="58" spans="2:15" ht="12" hidden="1" thickTop="1">
      <c r="B58" s="613" t="s">
        <v>311</v>
      </c>
      <c r="C58" s="617">
        <v>238969772</v>
      </c>
      <c r="D58" s="617">
        <v>24075466</v>
      </c>
      <c r="E58" s="617">
        <v>15855738</v>
      </c>
      <c r="F58" s="1740">
        <v>225277028</v>
      </c>
      <c r="G58" s="1761">
        <v>384554</v>
      </c>
      <c r="H58" s="1779">
        <v>72693089</v>
      </c>
      <c r="I58" s="1761">
        <v>218621381</v>
      </c>
      <c r="J58" s="1761">
        <v>71729905</v>
      </c>
      <c r="K58" s="1761">
        <v>112325194</v>
      </c>
      <c r="L58" s="1771">
        <v>22015593</v>
      </c>
      <c r="M58" s="1751">
        <v>86980598</v>
      </c>
      <c r="N58" s="617">
        <v>1122125</v>
      </c>
      <c r="O58" s="617">
        <f>SUM(C58:N58)</f>
        <v>1090050443</v>
      </c>
    </row>
    <row r="59" spans="2:15" ht="12" hidden="1" thickTop="1">
      <c r="B59" s="859">
        <v>2011</v>
      </c>
      <c r="C59" s="617"/>
      <c r="D59" s="617"/>
      <c r="E59" s="617"/>
      <c r="F59" s="1740"/>
      <c r="G59" s="1761"/>
      <c r="H59" s="1779"/>
      <c r="I59" s="1761"/>
      <c r="J59" s="1761"/>
      <c r="K59" s="1761"/>
      <c r="L59" s="1771"/>
      <c r="M59" s="1751"/>
      <c r="N59" s="617"/>
      <c r="O59" s="617"/>
    </row>
    <row r="60" spans="2:15" ht="12" hidden="1" thickTop="1">
      <c r="B60" s="613"/>
      <c r="C60" s="617"/>
      <c r="D60" s="617"/>
      <c r="E60" s="617"/>
      <c r="F60" s="1740"/>
      <c r="G60" s="1761"/>
      <c r="H60" s="1779"/>
      <c r="I60" s="1761"/>
      <c r="J60" s="1761"/>
      <c r="K60" s="1761"/>
      <c r="L60" s="1771"/>
      <c r="M60" s="1751"/>
      <c r="N60" s="617"/>
      <c r="O60" s="617"/>
    </row>
    <row r="61" spans="2:15" ht="12" hidden="1" thickTop="1">
      <c r="B61" s="613" t="s">
        <v>298</v>
      </c>
      <c r="C61" s="617">
        <v>248101</v>
      </c>
      <c r="D61" s="617">
        <v>24196.400000000001</v>
      </c>
      <c r="E61" s="617">
        <v>25232.799999999999</v>
      </c>
      <c r="F61" s="1740">
        <v>214184</v>
      </c>
      <c r="G61" s="1784">
        <v>1379.6</v>
      </c>
      <c r="H61" s="1779">
        <v>70319.3</v>
      </c>
      <c r="I61" s="1761">
        <v>231581</v>
      </c>
      <c r="J61" s="1761">
        <v>79356.2</v>
      </c>
      <c r="K61" s="1761">
        <v>140098.6</v>
      </c>
      <c r="L61" s="1771">
        <v>31181.8</v>
      </c>
      <c r="M61" s="1751">
        <v>100618.4</v>
      </c>
      <c r="N61" s="617">
        <v>1190.0999999999999</v>
      </c>
      <c r="O61" s="617">
        <v>1167439.3</v>
      </c>
    </row>
    <row r="62" spans="2:15" ht="12" hidden="1" thickTop="1">
      <c r="B62" s="613" t="s">
        <v>299</v>
      </c>
      <c r="C62" s="617">
        <v>246306.9</v>
      </c>
      <c r="D62" s="617">
        <v>26640.400000000001</v>
      </c>
      <c r="E62" s="617">
        <v>18348.599999999999</v>
      </c>
      <c r="F62" s="1740">
        <v>251404</v>
      </c>
      <c r="G62" s="1761">
        <v>952.5</v>
      </c>
      <c r="H62" s="1782">
        <v>71844.2</v>
      </c>
      <c r="I62" s="1761">
        <v>249530.6</v>
      </c>
      <c r="J62" s="1784">
        <v>72882.100000000006</v>
      </c>
      <c r="K62" s="1761">
        <v>128101.1</v>
      </c>
      <c r="L62" s="1771">
        <v>33021.699999999997</v>
      </c>
      <c r="M62" s="1751">
        <v>105899</v>
      </c>
      <c r="N62" s="617">
        <v>1278.5999999999999</v>
      </c>
      <c r="O62" s="617">
        <v>1206209.7</v>
      </c>
    </row>
    <row r="63" spans="2:15" ht="12" hidden="1" thickTop="1">
      <c r="B63" s="613" t="s">
        <v>301</v>
      </c>
      <c r="C63" s="617">
        <v>257571.4</v>
      </c>
      <c r="D63" s="617">
        <v>31141.3</v>
      </c>
      <c r="E63" s="617">
        <v>26562.400000000001</v>
      </c>
      <c r="F63" s="1740">
        <v>275966.8</v>
      </c>
      <c r="G63" s="1761">
        <v>1583.2</v>
      </c>
      <c r="H63" s="1779">
        <v>64759.1</v>
      </c>
      <c r="I63" s="1761">
        <v>269699.40000000002</v>
      </c>
      <c r="J63" s="1761">
        <v>74819.600000000006</v>
      </c>
      <c r="K63" s="1761">
        <v>130687.1</v>
      </c>
      <c r="L63" s="1771">
        <v>37645.4</v>
      </c>
      <c r="M63" s="1751">
        <v>129424.1</v>
      </c>
      <c r="N63" s="617">
        <v>1179.9000000000001</v>
      </c>
      <c r="O63" s="617">
        <v>1301039.8</v>
      </c>
    </row>
    <row r="64" spans="2:15" ht="12" hidden="1" thickTop="1">
      <c r="B64" s="613" t="s">
        <v>300</v>
      </c>
      <c r="C64" s="617">
        <v>257571.416</v>
      </c>
      <c r="D64" s="617">
        <v>31141.31</v>
      </c>
      <c r="E64" s="617">
        <v>26562.395</v>
      </c>
      <c r="F64" s="1740">
        <v>275966.76</v>
      </c>
      <c r="G64" s="1761">
        <v>1583.24</v>
      </c>
      <c r="H64" s="1779">
        <v>64759.084999999999</v>
      </c>
      <c r="I64" s="1761">
        <v>269699.44900000002</v>
      </c>
      <c r="J64" s="1761">
        <v>74819.562000000005</v>
      </c>
      <c r="K64" s="1761">
        <v>131698.117</v>
      </c>
      <c r="L64" s="1771">
        <v>37645.430999999997</v>
      </c>
      <c r="M64" s="1751">
        <v>129424.121</v>
      </c>
      <c r="N64" s="617">
        <v>1179.9110000000001</v>
      </c>
      <c r="O64" s="617">
        <f>+SUM(C64:N64)</f>
        <v>1302050.7970000003</v>
      </c>
    </row>
    <row r="65" spans="2:15" ht="12" hidden="1" thickTop="1">
      <c r="B65" s="613" t="s">
        <v>302</v>
      </c>
      <c r="C65" s="617">
        <v>319706.09999999998</v>
      </c>
      <c r="D65" s="617">
        <v>31801.1</v>
      </c>
      <c r="E65" s="617">
        <v>21097.4</v>
      </c>
      <c r="F65" s="1740">
        <v>293801.90000000002</v>
      </c>
      <c r="G65" s="1761">
        <v>19061.7</v>
      </c>
      <c r="H65" s="1779">
        <v>92452.2</v>
      </c>
      <c r="I65" s="1761">
        <v>277047.8</v>
      </c>
      <c r="J65" s="1761">
        <v>74438.899999999994</v>
      </c>
      <c r="K65" s="1761">
        <v>111134.2</v>
      </c>
      <c r="L65" s="1771">
        <v>41107.300000000003</v>
      </c>
      <c r="M65" s="1751">
        <v>135736.70000000001</v>
      </c>
      <c r="N65" s="617">
        <v>1344.8</v>
      </c>
      <c r="O65" s="617">
        <v>1418730.1</v>
      </c>
    </row>
    <row r="66" spans="2:15" ht="12" hidden="1" thickTop="1">
      <c r="B66" s="613" t="s">
        <v>303</v>
      </c>
      <c r="C66" s="617">
        <v>316350.09999999998</v>
      </c>
      <c r="D66" s="617">
        <v>31832</v>
      </c>
      <c r="E66" s="617">
        <v>26185.8</v>
      </c>
      <c r="F66" s="1740">
        <v>283750.3</v>
      </c>
      <c r="G66" s="1761">
        <v>1805.6</v>
      </c>
      <c r="H66" s="1779">
        <v>129730.9</v>
      </c>
      <c r="I66" s="1761">
        <v>268223.8</v>
      </c>
      <c r="J66" s="1761">
        <v>76460.5</v>
      </c>
      <c r="K66" s="1761">
        <v>109775.8</v>
      </c>
      <c r="L66" s="1771">
        <v>36538.9</v>
      </c>
      <c r="M66" s="1751">
        <v>151781.1</v>
      </c>
      <c r="N66" s="617">
        <v>1555</v>
      </c>
      <c r="O66" s="617">
        <v>1433989.9</v>
      </c>
    </row>
    <row r="67" spans="2:15" ht="12" hidden="1" thickTop="1">
      <c r="B67" s="613" t="s">
        <v>304</v>
      </c>
      <c r="C67" s="617">
        <v>333578.7</v>
      </c>
      <c r="D67" s="617">
        <v>26846</v>
      </c>
      <c r="E67" s="617">
        <v>25889.3</v>
      </c>
      <c r="F67" s="1740">
        <v>308559.5</v>
      </c>
      <c r="G67" s="1761">
        <v>966.1</v>
      </c>
      <c r="H67" s="1779">
        <v>140823.4</v>
      </c>
      <c r="I67" s="1761">
        <v>283992.90000000002</v>
      </c>
      <c r="J67" s="1761">
        <v>72152.800000000003</v>
      </c>
      <c r="K67" s="1761">
        <v>113101.5</v>
      </c>
      <c r="L67" s="1771">
        <v>41983</v>
      </c>
      <c r="M67" s="1751">
        <v>161051.29999999999</v>
      </c>
      <c r="N67" s="617">
        <v>1668.4</v>
      </c>
      <c r="O67" s="617">
        <v>1510612.9</v>
      </c>
    </row>
    <row r="68" spans="2:15" ht="12" hidden="1" thickTop="1">
      <c r="B68" s="613" t="s">
        <v>305</v>
      </c>
      <c r="C68" s="617">
        <v>332796.09999999998</v>
      </c>
      <c r="D68" s="617">
        <v>44134.7</v>
      </c>
      <c r="E68" s="617">
        <v>24796.9</v>
      </c>
      <c r="F68" s="1740">
        <v>315240.5</v>
      </c>
      <c r="G68" s="1761">
        <v>96774.1</v>
      </c>
      <c r="H68" s="1781">
        <v>447.7</v>
      </c>
      <c r="I68" s="1761">
        <v>306216</v>
      </c>
      <c r="J68" s="1761">
        <v>77595.899999999994</v>
      </c>
      <c r="K68" s="1761">
        <v>129450.6</v>
      </c>
      <c r="L68" s="1771">
        <v>27445.1</v>
      </c>
      <c r="M68" s="1751">
        <v>173033.1</v>
      </c>
      <c r="N68" s="617">
        <v>1691.1</v>
      </c>
      <c r="O68" s="617">
        <v>1529799.8</v>
      </c>
    </row>
    <row r="69" spans="2:15" ht="12" hidden="1" thickTop="1">
      <c r="B69" s="613" t="s">
        <v>306</v>
      </c>
      <c r="C69" s="617">
        <v>329948.79999999999</v>
      </c>
      <c r="D69" s="617">
        <v>28973.8</v>
      </c>
      <c r="E69" s="617">
        <v>25205.5</v>
      </c>
      <c r="F69" s="1740">
        <v>343973.3</v>
      </c>
      <c r="G69" s="1761">
        <v>1106.3</v>
      </c>
      <c r="H69" s="1779">
        <v>95277.9</v>
      </c>
      <c r="I69" s="1761">
        <v>319798.5</v>
      </c>
      <c r="J69" s="1761">
        <v>79764.399999999994</v>
      </c>
      <c r="K69" s="1761">
        <v>123027.1</v>
      </c>
      <c r="L69" s="1771">
        <v>45935.1</v>
      </c>
      <c r="M69" s="1751">
        <v>195852.2</v>
      </c>
      <c r="N69" s="617">
        <v>1597.8</v>
      </c>
      <c r="O69" s="617">
        <v>1590460.9</v>
      </c>
    </row>
    <row r="70" spans="2:15" ht="12" hidden="1" thickTop="1">
      <c r="B70" s="613" t="s">
        <v>307</v>
      </c>
      <c r="C70" s="617">
        <v>338584.5</v>
      </c>
      <c r="D70" s="617">
        <v>31789.8</v>
      </c>
      <c r="E70" s="617">
        <v>31700</v>
      </c>
      <c r="F70" s="1740">
        <v>367819.7</v>
      </c>
      <c r="G70" s="1761">
        <v>88231</v>
      </c>
      <c r="H70" s="1779">
        <v>3022.7</v>
      </c>
      <c r="I70" s="1761">
        <v>295604.5</v>
      </c>
      <c r="J70" s="1761">
        <v>88673.3</v>
      </c>
      <c r="K70" s="1761">
        <v>136534.5</v>
      </c>
      <c r="L70" s="1771">
        <v>44887</v>
      </c>
      <c r="M70" s="1751">
        <v>215665.9</v>
      </c>
      <c r="N70" s="617">
        <v>1592.5</v>
      </c>
      <c r="O70" s="617">
        <v>1644846.2</v>
      </c>
    </row>
    <row r="71" spans="2:15" ht="12" hidden="1" thickTop="1">
      <c r="B71" s="613" t="s">
        <v>308</v>
      </c>
      <c r="C71" s="617">
        <v>340028</v>
      </c>
      <c r="D71" s="617">
        <v>33626</v>
      </c>
      <c r="E71" s="617">
        <v>27319.9</v>
      </c>
      <c r="F71" s="1740">
        <v>361122.8</v>
      </c>
      <c r="G71" s="1761">
        <v>89338.4</v>
      </c>
      <c r="H71" s="1779">
        <v>2950.9</v>
      </c>
      <c r="I71" s="1761">
        <v>293019.3</v>
      </c>
      <c r="J71" s="1761">
        <v>92514.5</v>
      </c>
      <c r="K71" s="1761">
        <v>147837.29999999999</v>
      </c>
      <c r="L71" s="1771">
        <v>52656.7</v>
      </c>
      <c r="M71" s="1751">
        <v>204873.8</v>
      </c>
      <c r="N71" s="617">
        <v>5371.9</v>
      </c>
      <c r="O71" s="617">
        <v>1650659.5</v>
      </c>
    </row>
    <row r="72" spans="2:15" ht="12" hidden="1" thickTop="1">
      <c r="B72" s="613" t="s">
        <v>311</v>
      </c>
      <c r="C72" s="617">
        <v>366827.1</v>
      </c>
      <c r="D72" s="617">
        <v>36043.9</v>
      </c>
      <c r="E72" s="617">
        <v>24836.9</v>
      </c>
      <c r="F72" s="1740" t="s">
        <v>1209</v>
      </c>
      <c r="G72" s="1761">
        <v>3720.8</v>
      </c>
      <c r="H72" s="1779">
        <v>87963.3</v>
      </c>
      <c r="I72" s="1761">
        <v>310488.5</v>
      </c>
      <c r="J72" s="1761">
        <v>75310.399999999994</v>
      </c>
      <c r="K72" s="1761">
        <v>191534.5</v>
      </c>
      <c r="L72" s="1771">
        <v>55295.7</v>
      </c>
      <c r="M72" s="1751">
        <v>180205</v>
      </c>
      <c r="N72" s="617">
        <v>4726.2</v>
      </c>
      <c r="O72" s="893">
        <v>1660274.6</v>
      </c>
    </row>
    <row r="73" spans="2:15" ht="12" hidden="1" thickTop="1">
      <c r="B73" s="613"/>
      <c r="C73" s="617"/>
      <c r="D73" s="617"/>
      <c r="E73" s="617"/>
      <c r="F73" s="1740"/>
      <c r="G73" s="1761"/>
      <c r="H73" s="1779"/>
      <c r="I73" s="1761"/>
      <c r="J73" s="1761"/>
      <c r="K73" s="1761"/>
      <c r="L73" s="1771"/>
      <c r="M73" s="1751"/>
      <c r="N73" s="617"/>
      <c r="O73" s="617"/>
    </row>
    <row r="74" spans="2:15" ht="12" hidden="1" thickTop="1">
      <c r="B74" s="859">
        <v>2012</v>
      </c>
      <c r="C74" s="581"/>
      <c r="D74" s="581"/>
      <c r="E74" s="581"/>
      <c r="F74" s="1742"/>
      <c r="G74" s="1763"/>
      <c r="H74" s="1781"/>
      <c r="I74" s="1763"/>
      <c r="J74" s="1763"/>
      <c r="K74" s="1763"/>
      <c r="L74" s="1773"/>
      <c r="M74" s="1753"/>
      <c r="N74" s="581"/>
      <c r="O74" s="581"/>
    </row>
    <row r="75" spans="2:15" ht="12" hidden="1" thickTop="1">
      <c r="B75" s="613"/>
      <c r="C75" s="581"/>
      <c r="D75" s="581"/>
      <c r="E75" s="581"/>
      <c r="F75" s="1742"/>
      <c r="G75" s="1763"/>
      <c r="H75" s="1781"/>
      <c r="I75" s="1763"/>
      <c r="J75" s="1763"/>
      <c r="K75" s="1763"/>
      <c r="L75" s="1773"/>
      <c r="M75" s="1753"/>
      <c r="N75" s="581"/>
      <c r="O75" s="581"/>
    </row>
    <row r="76" spans="2:15" ht="12" hidden="1" thickTop="1">
      <c r="B76" s="613" t="s">
        <v>298</v>
      </c>
      <c r="C76" s="617">
        <v>363990.9</v>
      </c>
      <c r="D76" s="617">
        <v>39589.599999999999</v>
      </c>
      <c r="E76" s="617">
        <v>27332.799999999999</v>
      </c>
      <c r="F76" s="1740">
        <v>322510.09999999998</v>
      </c>
      <c r="G76" s="1761">
        <v>8749.9</v>
      </c>
      <c r="H76" s="1779">
        <v>74636.2</v>
      </c>
      <c r="I76" s="1761">
        <v>336196.7</v>
      </c>
      <c r="J76" s="1761">
        <v>77655.7</v>
      </c>
      <c r="K76" s="1761">
        <v>198437.3</v>
      </c>
      <c r="L76" s="1771">
        <v>52515.7</v>
      </c>
      <c r="M76" s="1751">
        <v>171956.3</v>
      </c>
      <c r="N76" s="617">
        <v>1013.2</v>
      </c>
      <c r="O76" s="893">
        <v>1674584.5</v>
      </c>
    </row>
    <row r="77" spans="2:15" ht="12" hidden="1" thickTop="1">
      <c r="B77" s="613" t="s">
        <v>299</v>
      </c>
      <c r="C77" s="617">
        <v>352190.2</v>
      </c>
      <c r="D77" s="617">
        <v>36718.69</v>
      </c>
      <c r="E77" s="617">
        <v>26551.03</v>
      </c>
      <c r="F77" s="1740">
        <v>284567.87</v>
      </c>
      <c r="G77" s="1761">
        <v>9291.08</v>
      </c>
      <c r="H77" s="1779">
        <v>85886.99</v>
      </c>
      <c r="I77" s="1761">
        <v>336261.49</v>
      </c>
      <c r="J77" s="1761">
        <v>88738.25</v>
      </c>
      <c r="K77" s="1761">
        <v>202845.2</v>
      </c>
      <c r="L77" s="1771">
        <v>53191.93</v>
      </c>
      <c r="M77" s="1751">
        <v>172424.01</v>
      </c>
      <c r="N77" s="617">
        <v>1567.65</v>
      </c>
      <c r="O77" s="893">
        <v>1650234.17</v>
      </c>
    </row>
    <row r="78" spans="2:15" ht="12" hidden="1" thickTop="1">
      <c r="B78" s="613" t="s">
        <v>300</v>
      </c>
      <c r="C78" s="617">
        <v>354440.8</v>
      </c>
      <c r="D78" s="617">
        <v>37811</v>
      </c>
      <c r="E78" s="617">
        <v>31484.9</v>
      </c>
      <c r="F78" s="1740">
        <v>328381.09999999998</v>
      </c>
      <c r="G78" s="1761">
        <v>8193.5</v>
      </c>
      <c r="H78" s="1779">
        <v>92178.6</v>
      </c>
      <c r="I78" s="1761">
        <v>324375.5</v>
      </c>
      <c r="J78" s="1761">
        <v>108000.1</v>
      </c>
      <c r="K78" s="1761">
        <v>205453.7</v>
      </c>
      <c r="L78" s="1771">
        <v>32088.9</v>
      </c>
      <c r="M78" s="1751">
        <v>174479.6</v>
      </c>
      <c r="N78" s="617">
        <v>1583.8</v>
      </c>
      <c r="O78" s="893">
        <v>1698471.4</v>
      </c>
    </row>
    <row r="79" spans="2:15" ht="12" hidden="1" thickTop="1">
      <c r="B79" s="613" t="s">
        <v>301</v>
      </c>
      <c r="C79" s="617">
        <v>341893.5</v>
      </c>
      <c r="D79" s="617">
        <v>30462</v>
      </c>
      <c r="E79" s="617">
        <v>33633.800000000003</v>
      </c>
      <c r="F79" s="1740">
        <v>358038</v>
      </c>
      <c r="G79" s="1761">
        <v>5558.5</v>
      </c>
      <c r="H79" s="1779">
        <v>78498.399999999994</v>
      </c>
      <c r="I79" s="1761">
        <v>334699.5</v>
      </c>
      <c r="J79" s="1761">
        <v>110765.7</v>
      </c>
      <c r="K79" s="1761">
        <v>220956.5</v>
      </c>
      <c r="L79" s="1771">
        <v>26181.8</v>
      </c>
      <c r="M79" s="1751">
        <v>179845.8</v>
      </c>
      <c r="N79" s="617">
        <v>1355.3</v>
      </c>
      <c r="O79" s="893">
        <v>1721888.8</v>
      </c>
    </row>
    <row r="80" spans="2:15" ht="12" hidden="1" thickTop="1">
      <c r="B80" s="613" t="s">
        <v>302</v>
      </c>
      <c r="C80" s="617">
        <v>375541</v>
      </c>
      <c r="D80" s="617">
        <v>30286.7</v>
      </c>
      <c r="E80" s="617">
        <v>31158.400000000001</v>
      </c>
      <c r="F80" s="1740">
        <v>350097.9</v>
      </c>
      <c r="G80" s="1761">
        <v>7623.4</v>
      </c>
      <c r="H80" s="1779">
        <v>97695.7</v>
      </c>
      <c r="I80" s="1761">
        <v>327187.7</v>
      </c>
      <c r="J80" s="1761">
        <v>113796.7</v>
      </c>
      <c r="K80" s="1761">
        <v>207041.1</v>
      </c>
      <c r="L80" s="1771">
        <v>28432.9</v>
      </c>
      <c r="M80" s="1751">
        <v>202146.6</v>
      </c>
      <c r="N80" s="617">
        <v>1738.3</v>
      </c>
      <c r="O80" s="893">
        <v>1772746.5</v>
      </c>
    </row>
    <row r="81" spans="2:15" ht="12" hidden="1" thickTop="1">
      <c r="B81" s="613" t="s">
        <v>303</v>
      </c>
      <c r="C81" s="617">
        <v>402314.1</v>
      </c>
      <c r="D81" s="617">
        <v>30399.7</v>
      </c>
      <c r="E81" s="617">
        <v>37466.6</v>
      </c>
      <c r="F81" s="1740">
        <v>356842.2</v>
      </c>
      <c r="G81" s="1761">
        <v>7580.8</v>
      </c>
      <c r="H81" s="1779">
        <v>28025.9</v>
      </c>
      <c r="I81" s="1761">
        <v>337059.2</v>
      </c>
      <c r="J81" s="1761">
        <v>130973.8</v>
      </c>
      <c r="K81" s="1761">
        <v>201898</v>
      </c>
      <c r="L81" s="1771">
        <v>40295.4</v>
      </c>
      <c r="M81" s="1751">
        <v>219606.7</v>
      </c>
      <c r="N81" s="617">
        <v>1649.8</v>
      </c>
      <c r="O81" s="893">
        <v>1794112.2</v>
      </c>
    </row>
    <row r="82" spans="2:15" ht="12" hidden="1" thickTop="1">
      <c r="B82" s="613" t="s">
        <v>304</v>
      </c>
      <c r="C82" s="617">
        <v>416536.2</v>
      </c>
      <c r="D82" s="617">
        <v>26795.9</v>
      </c>
      <c r="E82" s="617">
        <v>36424.199999999997</v>
      </c>
      <c r="F82" s="1740">
        <v>369410.8</v>
      </c>
      <c r="G82" s="1761">
        <v>8174</v>
      </c>
      <c r="H82" s="1779">
        <v>26119.1</v>
      </c>
      <c r="I82" s="1761">
        <v>348484.2</v>
      </c>
      <c r="J82" s="1761">
        <v>136934.20000000001</v>
      </c>
      <c r="K82" s="1761">
        <v>203314.6</v>
      </c>
      <c r="L82" s="1771">
        <v>36869.5</v>
      </c>
      <c r="M82" s="1751">
        <v>249542.8</v>
      </c>
      <c r="N82" s="617">
        <v>3382.6</v>
      </c>
      <c r="O82" s="893">
        <v>1861988</v>
      </c>
    </row>
    <row r="83" spans="2:15" ht="12" hidden="1" thickTop="1">
      <c r="B83" s="613" t="s">
        <v>305</v>
      </c>
      <c r="C83" s="617">
        <v>422545.8</v>
      </c>
      <c r="D83" s="617">
        <v>30950.3</v>
      </c>
      <c r="E83" s="617">
        <v>43395.1</v>
      </c>
      <c r="F83" s="1740">
        <v>390558.4</v>
      </c>
      <c r="G83" s="1761">
        <v>8333</v>
      </c>
      <c r="H83" s="1779">
        <v>29323.9</v>
      </c>
      <c r="I83" s="1761">
        <v>348252</v>
      </c>
      <c r="J83" s="1761">
        <v>146338.5</v>
      </c>
      <c r="K83" s="1761">
        <v>173945.4</v>
      </c>
      <c r="L83" s="1771">
        <v>55950.3</v>
      </c>
      <c r="M83" s="1751">
        <v>254919.8</v>
      </c>
      <c r="N83" s="617">
        <v>3523.5</v>
      </c>
      <c r="O83" s="893">
        <v>1907991.4</v>
      </c>
    </row>
    <row r="84" spans="2:15" ht="12" hidden="1" thickTop="1">
      <c r="B84" s="613" t="s">
        <v>306</v>
      </c>
      <c r="C84" s="617">
        <v>431501.7</v>
      </c>
      <c r="D84" s="617">
        <v>36637.9</v>
      </c>
      <c r="E84" s="617">
        <v>38487.800000000003</v>
      </c>
      <c r="F84" s="1740">
        <v>384840.8</v>
      </c>
      <c r="G84" s="1761">
        <v>6828.2</v>
      </c>
      <c r="H84" s="1779">
        <v>37420.1</v>
      </c>
      <c r="I84" s="1761">
        <v>396813.5</v>
      </c>
      <c r="J84" s="1761">
        <v>145657.9</v>
      </c>
      <c r="K84" s="1761">
        <v>219452.1</v>
      </c>
      <c r="L84" s="1771">
        <v>29378.2</v>
      </c>
      <c r="M84" s="1751">
        <v>254248.3</v>
      </c>
      <c r="N84" s="617">
        <v>5036.1000000000004</v>
      </c>
      <c r="O84" s="893">
        <v>1986302.5</v>
      </c>
    </row>
    <row r="85" spans="2:15" ht="12.75" hidden="1" thickTop="1" thickBot="1">
      <c r="B85" s="613" t="s">
        <v>307</v>
      </c>
      <c r="C85" s="864">
        <v>444653.7</v>
      </c>
      <c r="D85" s="864">
        <v>33583.199999999997</v>
      </c>
      <c r="E85" s="864">
        <v>34764.400000000001</v>
      </c>
      <c r="F85" s="1741">
        <v>411489.2</v>
      </c>
      <c r="G85" s="1762">
        <v>9551.4</v>
      </c>
      <c r="H85" s="1780">
        <v>29439.4</v>
      </c>
      <c r="I85" s="1762">
        <v>401206.1</v>
      </c>
      <c r="J85" s="1762">
        <v>144223.4</v>
      </c>
      <c r="K85" s="1762">
        <v>230809.2</v>
      </c>
      <c r="L85" s="1772">
        <v>35103.599999999999</v>
      </c>
      <c r="M85" s="1752">
        <v>271795.8</v>
      </c>
      <c r="N85" s="864">
        <v>6715.9</v>
      </c>
      <c r="O85" s="893">
        <v>2053335.2</v>
      </c>
    </row>
    <row r="86" spans="2:15" ht="12" hidden="1" thickTop="1">
      <c r="B86" s="613" t="s">
        <v>308</v>
      </c>
      <c r="C86" s="617">
        <v>444527.3</v>
      </c>
      <c r="D86" s="617">
        <v>33548</v>
      </c>
      <c r="E86" s="617">
        <v>37207.300000000003</v>
      </c>
      <c r="F86" s="1740">
        <v>428008.3</v>
      </c>
      <c r="G86" s="1761">
        <v>10704.6</v>
      </c>
      <c r="H86" s="1779">
        <v>32236.2</v>
      </c>
      <c r="I86" s="1761">
        <v>417838.2</v>
      </c>
      <c r="J86" s="1761">
        <v>142715</v>
      </c>
      <c r="K86" s="1761">
        <v>228088.4</v>
      </c>
      <c r="L86" s="1771">
        <v>36568</v>
      </c>
      <c r="M86" s="1751">
        <v>267282</v>
      </c>
      <c r="N86" s="617">
        <v>8055.2</v>
      </c>
      <c r="O86" s="893">
        <v>2087778.7</v>
      </c>
    </row>
    <row r="87" spans="2:15" ht="12" hidden="1" thickTop="1">
      <c r="B87" s="613" t="s">
        <v>311</v>
      </c>
      <c r="C87" s="617">
        <v>444341</v>
      </c>
      <c r="D87" s="617">
        <v>32622.799999999999</v>
      </c>
      <c r="E87" s="617">
        <v>37353.199999999997</v>
      </c>
      <c r="F87" s="1740">
        <v>428782.2</v>
      </c>
      <c r="G87" s="1761">
        <v>8513.2000000000007</v>
      </c>
      <c r="H87" s="1779">
        <v>31513.9</v>
      </c>
      <c r="I87" s="1761">
        <v>414044.9</v>
      </c>
      <c r="J87" s="1761">
        <v>148927.9</v>
      </c>
      <c r="K87" s="1761">
        <v>233864.4</v>
      </c>
      <c r="L87" s="1771">
        <v>33116.1</v>
      </c>
      <c r="M87" s="1751">
        <v>288628.5</v>
      </c>
      <c r="N87" s="617">
        <v>9370.9</v>
      </c>
      <c r="O87" s="893">
        <v>2111078.9</v>
      </c>
    </row>
    <row r="88" spans="2:15" ht="12" hidden="1" thickTop="1">
      <c r="B88" s="613"/>
      <c r="C88" s="617"/>
      <c r="D88" s="617"/>
      <c r="E88" s="617"/>
      <c r="F88" s="1740"/>
      <c r="G88" s="1761"/>
      <c r="H88" s="1779"/>
      <c r="I88" s="1761"/>
      <c r="J88" s="1761"/>
      <c r="K88" s="1761"/>
      <c r="L88" s="1771"/>
      <c r="M88" s="1751"/>
      <c r="N88" s="617"/>
      <c r="O88" s="617"/>
    </row>
    <row r="89" spans="2:15" ht="12" hidden="1" thickTop="1">
      <c r="B89" s="859">
        <v>2013</v>
      </c>
      <c r="C89" s="617"/>
      <c r="D89" s="617"/>
      <c r="E89" s="617"/>
      <c r="F89" s="1740"/>
      <c r="G89" s="1761"/>
      <c r="H89" s="1779"/>
      <c r="I89" s="1761"/>
      <c r="J89" s="1761"/>
      <c r="K89" s="1761"/>
      <c r="L89" s="1771"/>
      <c r="M89" s="1751"/>
      <c r="N89" s="617"/>
      <c r="O89" s="866"/>
    </row>
    <row r="90" spans="2:15" ht="12" hidden="1" thickTop="1">
      <c r="B90" s="745" t="s">
        <v>345</v>
      </c>
      <c r="C90" s="894">
        <v>450170</v>
      </c>
      <c r="D90" s="894">
        <v>31073.4</v>
      </c>
      <c r="E90" s="894">
        <v>38762.300000000003</v>
      </c>
      <c r="F90" s="1743">
        <v>426050.9</v>
      </c>
      <c r="G90" s="1764">
        <v>11967.9</v>
      </c>
      <c r="H90" s="924">
        <v>31547.4</v>
      </c>
      <c r="I90" s="1764">
        <v>417961.3</v>
      </c>
      <c r="J90" s="1764">
        <v>144645.1</v>
      </c>
      <c r="K90" s="1764">
        <v>237323.7</v>
      </c>
      <c r="L90" s="1774">
        <v>33906.5</v>
      </c>
      <c r="M90" s="1754">
        <v>300841.09999999998</v>
      </c>
      <c r="N90" s="895">
        <v>9373.1</v>
      </c>
      <c r="O90" s="894">
        <v>2133622.7000000002</v>
      </c>
    </row>
    <row r="91" spans="2:15" ht="12" hidden="1" thickTop="1">
      <c r="B91" s="607" t="s">
        <v>1278</v>
      </c>
      <c r="C91" s="868">
        <v>494536.6</v>
      </c>
      <c r="D91" s="868">
        <v>33786.9</v>
      </c>
      <c r="E91" s="868">
        <v>28372</v>
      </c>
      <c r="F91" s="1744">
        <v>439556.7</v>
      </c>
      <c r="G91" s="1764">
        <v>14811.4</v>
      </c>
      <c r="H91" s="924">
        <v>33948.5</v>
      </c>
      <c r="I91" s="1764">
        <v>409692.7</v>
      </c>
      <c r="J91" s="1764">
        <v>128242.7</v>
      </c>
      <c r="K91" s="1764">
        <v>303269.90000000002</v>
      </c>
      <c r="L91" s="1774">
        <v>38235.9</v>
      </c>
      <c r="M91" s="1755">
        <v>298171.5</v>
      </c>
      <c r="N91" s="868">
        <v>3685.5</v>
      </c>
      <c r="O91" s="894">
        <v>2226310.2000000002</v>
      </c>
    </row>
    <row r="92" spans="2:15" ht="12" hidden="1" thickTop="1">
      <c r="B92" s="607" t="s">
        <v>335</v>
      </c>
      <c r="C92" s="894">
        <v>467873.97</v>
      </c>
      <c r="D92" s="894">
        <v>41532.699999999997</v>
      </c>
      <c r="E92" s="894">
        <v>68987.199999999997</v>
      </c>
      <c r="F92" s="1743">
        <v>433337.1</v>
      </c>
      <c r="G92" s="1764">
        <v>16118.8</v>
      </c>
      <c r="H92" s="924">
        <v>34704.699999999997</v>
      </c>
      <c r="I92" s="1764">
        <v>471204.9</v>
      </c>
      <c r="J92" s="1764">
        <v>159925.70000000001</v>
      </c>
      <c r="K92" s="1764">
        <v>307134.7</v>
      </c>
      <c r="L92" s="1774">
        <v>44413.57</v>
      </c>
      <c r="M92" s="1754">
        <v>370123.5</v>
      </c>
      <c r="N92" s="895">
        <v>4491.7</v>
      </c>
      <c r="O92" s="894">
        <v>2419848.6</v>
      </c>
    </row>
    <row r="93" spans="2:15" ht="12" hidden="1" thickTop="1">
      <c r="B93" s="607" t="s">
        <v>336</v>
      </c>
      <c r="C93" s="894">
        <v>455178.9</v>
      </c>
      <c r="D93" s="894">
        <v>43628.2</v>
      </c>
      <c r="E93" s="894">
        <v>23433.4</v>
      </c>
      <c r="F93" s="1743">
        <v>428381.7</v>
      </c>
      <c r="G93" s="1764">
        <v>14997.8</v>
      </c>
      <c r="H93" s="924">
        <v>35589.1</v>
      </c>
      <c r="I93" s="1764">
        <v>444798.7</v>
      </c>
      <c r="J93" s="1764">
        <v>135046.20000000001</v>
      </c>
      <c r="K93" s="1764">
        <v>288857.59999999998</v>
      </c>
      <c r="L93" s="1774">
        <v>45643.6</v>
      </c>
      <c r="M93" s="1754">
        <v>377037</v>
      </c>
      <c r="N93" s="895">
        <v>7693.7</v>
      </c>
      <c r="O93" s="894">
        <v>2300585.7999999998</v>
      </c>
    </row>
    <row r="94" spans="2:15" ht="12" hidden="1" thickTop="1">
      <c r="B94" s="607" t="s">
        <v>337</v>
      </c>
      <c r="C94" s="894">
        <v>484635</v>
      </c>
      <c r="D94" s="894">
        <v>38637.199999999997</v>
      </c>
      <c r="E94" s="894">
        <v>27795.200000000001</v>
      </c>
      <c r="F94" s="1743">
        <v>455737.9</v>
      </c>
      <c r="G94" s="1764">
        <v>14699.1</v>
      </c>
      <c r="H94" s="924">
        <v>35106.1</v>
      </c>
      <c r="I94" s="1764">
        <v>465890.2</v>
      </c>
      <c r="J94" s="1764">
        <v>115457.8</v>
      </c>
      <c r="K94" s="1764">
        <v>301547.90000000002</v>
      </c>
      <c r="L94" s="1774">
        <v>52075.199999999997</v>
      </c>
      <c r="M94" s="1754">
        <v>382172.8</v>
      </c>
      <c r="N94" s="895">
        <v>5034</v>
      </c>
      <c r="O94" s="894">
        <v>2378788.7000000002</v>
      </c>
    </row>
    <row r="95" spans="2:15" ht="12" hidden="1" thickTop="1">
      <c r="B95" s="607" t="s">
        <v>338</v>
      </c>
      <c r="C95" s="894">
        <v>489730.1</v>
      </c>
      <c r="D95" s="894">
        <v>37474.300000000003</v>
      </c>
      <c r="E95" s="894">
        <v>38198.699999999997</v>
      </c>
      <c r="F95" s="1743">
        <v>425521.3</v>
      </c>
      <c r="G95" s="1764">
        <v>7310.7</v>
      </c>
      <c r="H95" s="924">
        <v>53815</v>
      </c>
      <c r="I95" s="1764">
        <v>454368.5</v>
      </c>
      <c r="J95" s="1764">
        <v>110349.9</v>
      </c>
      <c r="K95" s="1764">
        <v>295432.3</v>
      </c>
      <c r="L95" s="1774">
        <v>51453.599999999999</v>
      </c>
      <c r="M95" s="1754">
        <v>385769.7</v>
      </c>
      <c r="N95" s="895">
        <v>11033.4</v>
      </c>
      <c r="O95" s="894">
        <v>2360457.5</v>
      </c>
    </row>
    <row r="96" spans="2:15" ht="12" hidden="1" thickTop="1">
      <c r="B96" s="607" t="s">
        <v>339</v>
      </c>
      <c r="C96" s="894">
        <v>483103.7</v>
      </c>
      <c r="D96" s="894">
        <v>40342.5</v>
      </c>
      <c r="E96" s="894">
        <v>33494.300000000003</v>
      </c>
      <c r="F96" s="1743">
        <v>464921.7</v>
      </c>
      <c r="G96" s="1764">
        <v>6869.2</v>
      </c>
      <c r="H96" s="924">
        <v>38522.6</v>
      </c>
      <c r="I96" s="1764">
        <v>541025.9</v>
      </c>
      <c r="J96" s="1764">
        <v>116557.1</v>
      </c>
      <c r="K96" s="1764">
        <v>307117.5</v>
      </c>
      <c r="L96" s="1774">
        <v>48218</v>
      </c>
      <c r="M96" s="1754">
        <v>426582.7</v>
      </c>
      <c r="N96" s="895">
        <v>4455.3</v>
      </c>
      <c r="O96" s="894">
        <v>2511210.5</v>
      </c>
    </row>
    <row r="97" spans="2:26" ht="12" hidden="1" thickTop="1">
      <c r="B97" s="607" t="s">
        <v>340</v>
      </c>
      <c r="C97" s="894">
        <v>521743</v>
      </c>
      <c r="D97" s="894">
        <v>38889.1</v>
      </c>
      <c r="E97" s="894">
        <v>43894.5</v>
      </c>
      <c r="F97" s="1743">
        <v>425531.4</v>
      </c>
      <c r="G97" s="1764">
        <v>7260.6</v>
      </c>
      <c r="H97" s="924" t="s">
        <v>1297</v>
      </c>
      <c r="I97" s="1764">
        <v>451871.2</v>
      </c>
      <c r="J97" s="1764">
        <v>110041.8</v>
      </c>
      <c r="K97" s="1764">
        <v>346006</v>
      </c>
      <c r="L97" s="1774">
        <v>40216</v>
      </c>
      <c r="M97" s="1754">
        <v>374587.1</v>
      </c>
      <c r="N97" s="895">
        <v>9914.6</v>
      </c>
      <c r="O97" s="894">
        <v>2409042.5</v>
      </c>
    </row>
    <row r="98" spans="2:26" ht="12" hidden="1" thickTop="1">
      <c r="B98" s="607" t="s">
        <v>341</v>
      </c>
      <c r="C98" s="894">
        <v>496289.3</v>
      </c>
      <c r="D98" s="894">
        <v>39446.9</v>
      </c>
      <c r="E98" s="894">
        <v>38856.6</v>
      </c>
      <c r="F98" s="1743">
        <v>447247.2</v>
      </c>
      <c r="G98" s="1764">
        <v>13953.5</v>
      </c>
      <c r="H98" s="924">
        <v>43006.7</v>
      </c>
      <c r="I98" s="1764">
        <v>437211.9</v>
      </c>
      <c r="J98" s="1764">
        <v>118873.7</v>
      </c>
      <c r="K98" s="1764">
        <v>330709.59999999998</v>
      </c>
      <c r="L98" s="1774">
        <v>40046.6</v>
      </c>
      <c r="M98" s="1754">
        <v>373596.8</v>
      </c>
      <c r="N98" s="895">
        <v>9790.6</v>
      </c>
      <c r="O98" s="894">
        <v>2389029.4</v>
      </c>
    </row>
    <row r="99" spans="2:26" ht="12" hidden="1" thickTop="1">
      <c r="B99" s="607" t="s">
        <v>342</v>
      </c>
      <c r="C99" s="894">
        <v>491610.6</v>
      </c>
      <c r="D99" s="894">
        <v>38871.5</v>
      </c>
      <c r="E99" s="894">
        <v>39766</v>
      </c>
      <c r="F99" s="1743">
        <v>471966.2</v>
      </c>
      <c r="G99" s="1764">
        <v>8023.3</v>
      </c>
      <c r="H99" s="924">
        <v>40835.300000000003</v>
      </c>
      <c r="I99" s="1764">
        <v>420445.3</v>
      </c>
      <c r="J99" s="1764">
        <v>110778.3</v>
      </c>
      <c r="K99" s="1764">
        <v>417411.6</v>
      </c>
      <c r="L99" s="1774">
        <v>36334.1</v>
      </c>
      <c r="M99" s="1754">
        <v>376463.1</v>
      </c>
      <c r="N99" s="895">
        <v>9861.9</v>
      </c>
      <c r="O99" s="894">
        <v>2462367.2999999998</v>
      </c>
    </row>
    <row r="100" spans="2:26" ht="12" hidden="1" thickTop="1">
      <c r="B100" s="607" t="s">
        <v>343</v>
      </c>
      <c r="C100" s="894">
        <v>487289.4</v>
      </c>
      <c r="D100" s="894">
        <v>40321.699999999997</v>
      </c>
      <c r="E100" s="894">
        <v>42332</v>
      </c>
      <c r="F100" s="1743">
        <v>488637.3</v>
      </c>
      <c r="G100" s="1764">
        <v>3116.5</v>
      </c>
      <c r="H100" s="924">
        <v>36852</v>
      </c>
      <c r="I100" s="1764">
        <v>417162.5</v>
      </c>
      <c r="J100" s="1764">
        <v>117050.8</v>
      </c>
      <c r="K100" s="1764">
        <v>389727.1</v>
      </c>
      <c r="L100" s="1774">
        <v>39126.400000000001</v>
      </c>
      <c r="M100" s="1754">
        <v>369190.3</v>
      </c>
      <c r="N100" s="895">
        <v>17960.5</v>
      </c>
      <c r="O100" s="894">
        <v>2448766.4</v>
      </c>
    </row>
    <row r="101" spans="2:26" ht="12" hidden="1" thickTop="1">
      <c r="B101" s="607" t="s">
        <v>344</v>
      </c>
      <c r="C101" s="894">
        <v>533165.19999999995</v>
      </c>
      <c r="D101" s="894">
        <v>42285.1</v>
      </c>
      <c r="E101" s="894">
        <v>17617.900000000001</v>
      </c>
      <c r="F101" s="1743">
        <v>435613.1</v>
      </c>
      <c r="G101" s="1764">
        <v>5047</v>
      </c>
      <c r="H101" s="924">
        <v>62165.8</v>
      </c>
      <c r="I101" s="1764">
        <v>389181.2</v>
      </c>
      <c r="J101" s="1764">
        <v>115404.6</v>
      </c>
      <c r="K101" s="1764">
        <v>379809.3</v>
      </c>
      <c r="L101" s="1774">
        <v>37409.1</v>
      </c>
      <c r="M101" s="1754">
        <v>369838.8</v>
      </c>
      <c r="N101" s="895">
        <v>18252.900000000001</v>
      </c>
      <c r="O101" s="894">
        <v>2405790</v>
      </c>
    </row>
    <row r="102" spans="2:26" ht="12" hidden="1" thickTop="1">
      <c r="B102" s="632"/>
      <c r="C102" s="617"/>
      <c r="D102" s="617"/>
      <c r="E102" s="617"/>
      <c r="F102" s="1740"/>
      <c r="G102" s="1761"/>
      <c r="H102" s="1779"/>
      <c r="I102" s="1761"/>
      <c r="J102" s="1761"/>
      <c r="K102" s="1761"/>
      <c r="L102" s="1771"/>
      <c r="M102" s="1751"/>
      <c r="N102" s="617"/>
      <c r="O102" s="617"/>
    </row>
    <row r="103" spans="2:26" ht="12" hidden="1" thickTop="1">
      <c r="B103" s="896">
        <v>2014</v>
      </c>
      <c r="C103" s="894"/>
      <c r="D103" s="894"/>
      <c r="E103" s="894"/>
      <c r="F103" s="1743"/>
      <c r="G103" s="1764"/>
      <c r="H103" s="924"/>
      <c r="I103" s="1764"/>
      <c r="J103" s="1764"/>
      <c r="K103" s="1764"/>
      <c r="L103" s="1774"/>
      <c r="M103" s="1754"/>
      <c r="N103" s="894"/>
      <c r="O103" s="894"/>
    </row>
    <row r="104" spans="2:26" ht="12" hidden="1" thickTop="1">
      <c r="B104" s="745" t="s">
        <v>345</v>
      </c>
      <c r="C104" s="894">
        <v>489585.3</v>
      </c>
      <c r="D104" s="894">
        <v>43743.8</v>
      </c>
      <c r="E104" s="894">
        <v>18574.7</v>
      </c>
      <c r="F104" s="1743">
        <v>464097.6</v>
      </c>
      <c r="G104" s="1764">
        <v>5467.4</v>
      </c>
      <c r="H104" s="924">
        <v>48086.1</v>
      </c>
      <c r="I104" s="1764">
        <v>362554</v>
      </c>
      <c r="J104" s="1764">
        <v>116635.5</v>
      </c>
      <c r="K104" s="1764">
        <v>412901.1</v>
      </c>
      <c r="L104" s="1774">
        <v>37722.199999999997</v>
      </c>
      <c r="M104" s="1754">
        <v>367126.2</v>
      </c>
      <c r="N104" s="894">
        <v>16773.099999999999</v>
      </c>
      <c r="O104" s="894">
        <v>2383267.1</v>
      </c>
    </row>
    <row r="105" spans="2:26" ht="12" hidden="1" thickTop="1">
      <c r="B105" s="607" t="s">
        <v>1278</v>
      </c>
      <c r="C105" s="894">
        <v>519154.6</v>
      </c>
      <c r="D105" s="894">
        <v>38918.1</v>
      </c>
      <c r="E105" s="894">
        <v>24765.4</v>
      </c>
      <c r="F105" s="1743">
        <v>460528.2</v>
      </c>
      <c r="G105" s="1764">
        <v>10397.299999999999</v>
      </c>
      <c r="H105" s="924">
        <v>47488.6</v>
      </c>
      <c r="I105" s="1764">
        <v>385038.1</v>
      </c>
      <c r="J105" s="1764">
        <v>116670.5</v>
      </c>
      <c r="K105" s="1764">
        <v>401619.6</v>
      </c>
      <c r="L105" s="1774">
        <v>32978.1</v>
      </c>
      <c r="M105" s="1754">
        <v>396800.8</v>
      </c>
      <c r="N105" s="894">
        <v>8542.7000000000007</v>
      </c>
      <c r="O105" s="894">
        <v>2442902.1</v>
      </c>
    </row>
    <row r="106" spans="2:26" ht="12" hidden="1" thickTop="1">
      <c r="B106" s="607" t="s">
        <v>335</v>
      </c>
      <c r="C106" s="894">
        <v>503868.1</v>
      </c>
      <c r="D106" s="894">
        <v>42707.9</v>
      </c>
      <c r="E106" s="894">
        <v>35785.1</v>
      </c>
      <c r="F106" s="1743">
        <v>494663.8</v>
      </c>
      <c r="G106" s="1764">
        <v>5257.4</v>
      </c>
      <c r="H106" s="924">
        <v>52722</v>
      </c>
      <c r="I106" s="1764">
        <v>374809.1</v>
      </c>
      <c r="J106" s="1764">
        <v>116653</v>
      </c>
      <c r="K106" s="1764">
        <v>396000.6</v>
      </c>
      <c r="L106" s="1774">
        <v>38089.300000000003</v>
      </c>
      <c r="M106" s="1754">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43">
        <v>502514.1</v>
      </c>
      <c r="G107" s="1764">
        <v>9898.6</v>
      </c>
      <c r="H107" s="924">
        <v>18817.900000000001</v>
      </c>
      <c r="I107" s="1764">
        <v>407595</v>
      </c>
      <c r="J107" s="1764">
        <v>175048.3</v>
      </c>
      <c r="K107" s="1764">
        <v>447549.2</v>
      </c>
      <c r="L107" s="1774">
        <v>49619.1</v>
      </c>
      <c r="M107" s="1754">
        <v>511048.2</v>
      </c>
      <c r="N107" s="867">
        <v>15136.7</v>
      </c>
      <c r="O107" s="867">
        <v>2736229.2</v>
      </c>
    </row>
    <row r="108" spans="2:26" ht="12" hidden="1" thickTop="1">
      <c r="B108" s="607" t="s">
        <v>337</v>
      </c>
      <c r="C108" s="867">
        <v>546733.9</v>
      </c>
      <c r="D108" s="867">
        <v>41594.199999999997</v>
      </c>
      <c r="E108" s="867">
        <v>21547.9</v>
      </c>
      <c r="F108" s="1743">
        <v>488389.7</v>
      </c>
      <c r="G108" s="1764">
        <v>10073.799999999999</v>
      </c>
      <c r="H108" s="924">
        <v>23049.1</v>
      </c>
      <c r="I108" s="1764">
        <v>396846</v>
      </c>
      <c r="J108" s="1764">
        <v>184730.9</v>
      </c>
      <c r="K108" s="1764" t="s">
        <v>1310</v>
      </c>
      <c r="L108" s="1774">
        <v>51891.8</v>
      </c>
      <c r="M108" s="1754">
        <v>512864.5</v>
      </c>
      <c r="N108" s="867">
        <v>17718.8</v>
      </c>
      <c r="O108" s="867">
        <v>2747814.6</v>
      </c>
    </row>
    <row r="109" spans="2:26" ht="12" hidden="1" thickTop="1">
      <c r="B109" s="607" t="s">
        <v>338</v>
      </c>
      <c r="C109" s="867">
        <v>536188.9</v>
      </c>
      <c r="D109" s="867">
        <v>46085.8</v>
      </c>
      <c r="E109" s="867">
        <v>28201</v>
      </c>
      <c r="F109" s="1743">
        <v>500266.1</v>
      </c>
      <c r="G109" s="1764">
        <v>10656.3</v>
      </c>
      <c r="H109" s="924">
        <v>25616.2</v>
      </c>
      <c r="I109" s="1764">
        <v>417002.7</v>
      </c>
      <c r="J109" s="1764">
        <v>197441.1</v>
      </c>
      <c r="K109" s="1764">
        <v>432692.4</v>
      </c>
      <c r="L109" s="1774">
        <v>46751.6</v>
      </c>
      <c r="M109" s="1754">
        <v>499191.5</v>
      </c>
      <c r="N109" s="867">
        <v>17173.900000000001</v>
      </c>
      <c r="O109" s="867">
        <v>2757267.4</v>
      </c>
    </row>
    <row r="110" spans="2:26" ht="12" hidden="1" thickTop="1">
      <c r="B110" s="607" t="s">
        <v>339</v>
      </c>
      <c r="C110" s="867">
        <v>575645.30000000005</v>
      </c>
      <c r="D110" s="867">
        <v>43055</v>
      </c>
      <c r="E110" s="867">
        <v>28090.799999999999</v>
      </c>
      <c r="F110" s="1743">
        <v>480483.6</v>
      </c>
      <c r="G110" s="1764">
        <v>6359.2</v>
      </c>
      <c r="H110" s="924">
        <v>27284.9</v>
      </c>
      <c r="I110" s="1764">
        <v>428611.4</v>
      </c>
      <c r="J110" s="1764">
        <v>206052.3</v>
      </c>
      <c r="K110" s="1764">
        <v>479384.6</v>
      </c>
      <c r="L110" s="1774">
        <v>49260.4</v>
      </c>
      <c r="M110" s="1754">
        <v>507930</v>
      </c>
      <c r="N110" s="867">
        <v>46148.1</v>
      </c>
      <c r="O110" s="867">
        <v>2878305.8</v>
      </c>
    </row>
    <row r="111" spans="2:26" ht="12" hidden="1" thickTop="1">
      <c r="B111" s="607" t="s">
        <v>340</v>
      </c>
      <c r="C111" s="867">
        <v>548866.69999999995</v>
      </c>
      <c r="D111" s="867">
        <v>56886.1</v>
      </c>
      <c r="E111" s="867">
        <v>38891.300000000003</v>
      </c>
      <c r="F111" s="1743">
        <v>498696.8</v>
      </c>
      <c r="G111" s="1764">
        <v>54387.199999999997</v>
      </c>
      <c r="H111" s="924">
        <v>110618.5</v>
      </c>
      <c r="I111" s="1764">
        <v>422942.5</v>
      </c>
      <c r="J111" s="1764">
        <v>221099.2</v>
      </c>
      <c r="K111" s="1764">
        <v>430156.3</v>
      </c>
      <c r="L111" s="1774">
        <v>48167</v>
      </c>
      <c r="M111" s="1754">
        <v>474060.2</v>
      </c>
      <c r="N111" s="867">
        <v>37230.9</v>
      </c>
      <c r="O111" s="867">
        <v>2942002.7</v>
      </c>
    </row>
    <row r="112" spans="2:26" ht="12" hidden="1" thickTop="1">
      <c r="B112" s="607" t="s">
        <v>341</v>
      </c>
      <c r="C112" s="867">
        <v>539818.75</v>
      </c>
      <c r="D112" s="867">
        <v>51349.05</v>
      </c>
      <c r="E112" s="867">
        <v>29191.78</v>
      </c>
      <c r="F112" s="1743">
        <v>493610.73</v>
      </c>
      <c r="G112" s="1764">
        <v>51998.96</v>
      </c>
      <c r="H112" s="924">
        <v>109974.98</v>
      </c>
      <c r="I112" s="1764">
        <v>428697.3</v>
      </c>
      <c r="J112" s="1764">
        <v>201791.64</v>
      </c>
      <c r="K112" s="1764">
        <v>451117.23</v>
      </c>
      <c r="L112" s="1774">
        <v>45099.97</v>
      </c>
      <c r="M112" s="1754">
        <v>539108.11</v>
      </c>
      <c r="N112" s="867">
        <v>36708.589999999997</v>
      </c>
      <c r="O112" s="867">
        <f>+SUM(C112:N112)</f>
        <v>2978467.09</v>
      </c>
    </row>
    <row r="113" spans="2:17" ht="12" hidden="1" thickTop="1">
      <c r="B113" s="607" t="s">
        <v>342</v>
      </c>
      <c r="C113" s="867">
        <v>530544.66121499997</v>
      </c>
      <c r="D113" s="867">
        <v>62891.783029999999</v>
      </c>
      <c r="E113" s="867">
        <v>55922.49543000001</v>
      </c>
      <c r="F113" s="1743">
        <v>507936.44028599991</v>
      </c>
      <c r="G113" s="1764">
        <v>50701.103630000005</v>
      </c>
      <c r="H113" s="924">
        <v>101818.47853000001</v>
      </c>
      <c r="I113" s="1764">
        <v>436519.07627200003</v>
      </c>
      <c r="J113" s="1764">
        <v>196490.99407999995</v>
      </c>
      <c r="K113" s="1764">
        <v>413443.49621499999</v>
      </c>
      <c r="L113" s="1774">
        <v>39088.306198999991</v>
      </c>
      <c r="M113" s="1754">
        <v>520436.95084999991</v>
      </c>
      <c r="N113" s="867">
        <v>5799.4104600000001</v>
      </c>
      <c r="O113" s="867">
        <f>+SUM(C113:N113)</f>
        <v>2921593.1961969994</v>
      </c>
    </row>
    <row r="114" spans="2:17" ht="12" hidden="1" thickTop="1">
      <c r="B114" s="607" t="s">
        <v>343</v>
      </c>
      <c r="C114" s="867">
        <v>574859.5</v>
      </c>
      <c r="D114" s="867">
        <v>58780.5</v>
      </c>
      <c r="E114" s="867">
        <v>46419.5</v>
      </c>
      <c r="F114" s="1743">
        <v>460989.3</v>
      </c>
      <c r="G114" s="1764">
        <v>50008.6</v>
      </c>
      <c r="H114" s="924">
        <v>120510.39999999999</v>
      </c>
      <c r="I114" s="1764">
        <v>453924.5</v>
      </c>
      <c r="J114" s="1764">
        <v>208418.3</v>
      </c>
      <c r="K114" s="1764">
        <v>413410.7</v>
      </c>
      <c r="L114" s="1774">
        <v>45289.599999999999</v>
      </c>
      <c r="M114" s="1754">
        <v>540638.4</v>
      </c>
      <c r="N114" s="867">
        <v>5976.9</v>
      </c>
      <c r="O114" s="867">
        <f>+SUM(C114:N114)</f>
        <v>2979226.2</v>
      </c>
    </row>
    <row r="115" spans="2:17" ht="12" hidden="1" thickTop="1">
      <c r="B115" s="607" t="s">
        <v>344</v>
      </c>
      <c r="C115" s="867">
        <v>565840.1</v>
      </c>
      <c r="D115" s="867">
        <v>46298.5</v>
      </c>
      <c r="E115" s="867">
        <v>42604.800000000003</v>
      </c>
      <c r="F115" s="1743">
        <v>437975.3</v>
      </c>
      <c r="G115" s="1764">
        <v>47805.8</v>
      </c>
      <c r="H115" s="924">
        <v>88485.5</v>
      </c>
      <c r="I115" s="1764">
        <v>478895.5</v>
      </c>
      <c r="J115" s="1764">
        <v>220501.3</v>
      </c>
      <c r="K115" s="1764">
        <v>481497.5</v>
      </c>
      <c r="L115" s="1774">
        <v>43449.8</v>
      </c>
      <c r="M115" s="1754">
        <v>543038.5</v>
      </c>
      <c r="N115" s="867">
        <v>5957.7</v>
      </c>
      <c r="O115" s="867">
        <v>3002529.6</v>
      </c>
    </row>
    <row r="116" spans="2:17" ht="13.5" hidden="1" customHeight="1">
      <c r="B116" s="607"/>
      <c r="C116" s="867"/>
      <c r="D116" s="867"/>
      <c r="E116" s="867"/>
      <c r="F116" s="1743"/>
      <c r="G116" s="1764"/>
      <c r="H116" s="924"/>
      <c r="I116" s="1764"/>
      <c r="J116" s="1764"/>
      <c r="K116" s="1764"/>
      <c r="L116" s="1774"/>
      <c r="M116" s="1754"/>
      <c r="N116" s="867"/>
      <c r="O116" s="867"/>
    </row>
    <row r="117" spans="2:17" ht="13.5" hidden="1" thickTop="1">
      <c r="B117" s="951">
        <v>2015</v>
      </c>
      <c r="C117" s="952"/>
      <c r="D117" s="952"/>
      <c r="E117" s="952"/>
      <c r="F117" s="1745"/>
      <c r="G117" s="1765"/>
      <c r="H117" s="1783"/>
      <c r="I117" s="1765"/>
      <c r="J117" s="1765"/>
      <c r="K117" s="1765"/>
      <c r="L117" s="1775"/>
      <c r="M117" s="1756"/>
      <c r="N117" s="952"/>
      <c r="O117" s="867"/>
    </row>
    <row r="118" spans="2:17" ht="13.5" hidden="1" customHeight="1">
      <c r="B118" s="953" t="s">
        <v>345</v>
      </c>
      <c r="C118" s="952">
        <v>541656.5</v>
      </c>
      <c r="D118" s="952">
        <v>46681.599999999999</v>
      </c>
      <c r="E118" s="952">
        <v>39906.800000000003</v>
      </c>
      <c r="F118" s="1745">
        <v>445656.6</v>
      </c>
      <c r="G118" s="1765">
        <v>21454.5</v>
      </c>
      <c r="H118" s="1783">
        <v>131350.1</v>
      </c>
      <c r="I118" s="1765">
        <v>466896.6</v>
      </c>
      <c r="J118" s="1765">
        <v>207686.6</v>
      </c>
      <c r="K118" s="1765">
        <v>452817.5</v>
      </c>
      <c r="L118" s="1775">
        <v>47945.7</v>
      </c>
      <c r="M118" s="1756">
        <v>557066.9</v>
      </c>
      <c r="N118" s="952">
        <v>1401.2</v>
      </c>
      <c r="O118" s="867">
        <v>2960820.4</v>
      </c>
    </row>
    <row r="119" spans="2:17" ht="13.5" hidden="1" customHeight="1">
      <c r="B119" s="953" t="s">
        <v>334</v>
      </c>
      <c r="C119" s="952">
        <v>538721.97400000005</v>
      </c>
      <c r="D119" s="952">
        <v>42062.785000000003</v>
      </c>
      <c r="E119" s="952">
        <v>47395.093000000001</v>
      </c>
      <c r="F119" s="1745">
        <v>446647.772</v>
      </c>
      <c r="G119" s="1765">
        <v>21790.041000000001</v>
      </c>
      <c r="H119" s="1783">
        <v>117681.552</v>
      </c>
      <c r="I119" s="1765">
        <v>461237.60100000002</v>
      </c>
      <c r="J119" s="1765">
        <v>214420.378</v>
      </c>
      <c r="K119" s="1765">
        <v>463884.63299999997</v>
      </c>
      <c r="L119" s="1775">
        <v>48357.036</v>
      </c>
      <c r="M119" s="1756">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45">
        <v>448278.74424032884</v>
      </c>
      <c r="G120" s="1765">
        <v>76302.303252354061</v>
      </c>
      <c r="H120" s="1783">
        <v>110180.33954130944</v>
      </c>
      <c r="I120" s="1765">
        <v>473978.10470472439</v>
      </c>
      <c r="J120" s="1765">
        <v>203327.85640264343</v>
      </c>
      <c r="K120" s="1765">
        <v>466104.73954001314</v>
      </c>
      <c r="L120" s="1775">
        <v>48937.971365439233</v>
      </c>
      <c r="M120" s="1756">
        <v>550140.62449177809</v>
      </c>
      <c r="N120" s="952">
        <v>1339.63</v>
      </c>
      <c r="O120" s="867">
        <f t="shared" si="0"/>
        <v>3013805.6450531483</v>
      </c>
    </row>
    <row r="121" spans="2:17" ht="13.5" hidden="1" customHeight="1">
      <c r="B121" s="953" t="s">
        <v>336</v>
      </c>
      <c r="C121" s="952">
        <v>556457.40981999994</v>
      </c>
      <c r="D121" s="952">
        <v>30687.29435</v>
      </c>
      <c r="E121" s="952">
        <v>44546.875489999999</v>
      </c>
      <c r="F121" s="1745">
        <v>451852.94235000003</v>
      </c>
      <c r="G121" s="1765">
        <v>65696.102429999999</v>
      </c>
      <c r="H121" s="1783">
        <v>72653.711859999996</v>
      </c>
      <c r="I121" s="1765">
        <v>457797.14572999999</v>
      </c>
      <c r="J121" s="1765">
        <v>202418.23415999999</v>
      </c>
      <c r="K121" s="1765">
        <v>518353.56073999999</v>
      </c>
      <c r="L121" s="1775">
        <v>47653.808539999998</v>
      </c>
      <c r="M121" s="1756">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45">
        <v>456652.07808000001</v>
      </c>
      <c r="G122" s="1765">
        <v>64792.34244</v>
      </c>
      <c r="H122" s="1783">
        <v>75682.160099999994</v>
      </c>
      <c r="I122" s="1765">
        <v>460700.34529999999</v>
      </c>
      <c r="J122" s="1765">
        <v>192377.23457999999</v>
      </c>
      <c r="K122" s="1765">
        <v>545363.40642999997</v>
      </c>
      <c r="L122" s="1775">
        <v>50061.856379999997</v>
      </c>
      <c r="M122" s="1756">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45">
        <v>463750.65015</v>
      </c>
      <c r="G123" s="1765">
        <v>20117.853179999998</v>
      </c>
      <c r="H123" s="1783">
        <v>91678.383020000008</v>
      </c>
      <c r="I123" s="1765">
        <v>407948.96961999999</v>
      </c>
      <c r="J123" s="1765">
        <v>181512.65121000001</v>
      </c>
      <c r="K123" s="1765">
        <v>512108.38313999999</v>
      </c>
      <c r="L123" s="1775">
        <v>40839.715889999992</v>
      </c>
      <c r="M123" s="1756">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45">
        <v>474568.68005000002</v>
      </c>
      <c r="G124" s="1765">
        <v>21025.910179999999</v>
      </c>
      <c r="H124" s="1783">
        <v>92335.550109999996</v>
      </c>
      <c r="I124" s="1765">
        <v>418612.02838999999</v>
      </c>
      <c r="J124" s="1765">
        <v>186238.83445000002</v>
      </c>
      <c r="K124" s="1765">
        <v>416928.87507999997</v>
      </c>
      <c r="L124" s="1775">
        <v>41201.590729999996</v>
      </c>
      <c r="M124" s="1756">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45">
        <v>460451.35158000002</v>
      </c>
      <c r="G125" s="1765">
        <v>22509.193179999998</v>
      </c>
      <c r="H125" s="1783">
        <v>105466.94398000001</v>
      </c>
      <c r="I125" s="1765">
        <v>411831.58727999998</v>
      </c>
      <c r="J125" s="1765">
        <v>176732.66442000002</v>
      </c>
      <c r="K125" s="1765">
        <v>440470.41926</v>
      </c>
      <c r="L125" s="1775">
        <v>41154.466009999996</v>
      </c>
      <c r="M125" s="1756">
        <v>571925.97849999985</v>
      </c>
      <c r="N125" s="952">
        <v>886.88</v>
      </c>
      <c r="O125" s="867">
        <f t="shared" si="0"/>
        <v>2898972.1384299998</v>
      </c>
    </row>
    <row r="126" spans="2:17" ht="13.5" hidden="1" customHeight="1">
      <c r="B126" s="953" t="s">
        <v>341</v>
      </c>
      <c r="C126" s="952">
        <v>598429.93062</v>
      </c>
      <c r="D126" s="952">
        <v>28307.877280000001</v>
      </c>
      <c r="E126" s="952">
        <v>59212.988340000004</v>
      </c>
      <c r="F126" s="1745">
        <v>443604.09937000007</v>
      </c>
      <c r="G126" s="1765">
        <v>22711.873179999999</v>
      </c>
      <c r="H126" s="1783">
        <v>102014.98034000001</v>
      </c>
      <c r="I126" s="1765">
        <v>421227.97336</v>
      </c>
      <c r="J126" s="1765">
        <v>174144.20763000002</v>
      </c>
      <c r="K126" s="1765">
        <v>467804.49501000001</v>
      </c>
      <c r="L126" s="1775">
        <v>43051.036949999994</v>
      </c>
      <c r="M126" s="1756">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45">
        <v>466727.60313</v>
      </c>
      <c r="G127" s="1765">
        <v>21566.011180000001</v>
      </c>
      <c r="H127" s="1783">
        <v>104959.34356000001</v>
      </c>
      <c r="I127" s="1765">
        <v>447136.59071999998</v>
      </c>
      <c r="J127" s="1765">
        <v>141401.60445000001</v>
      </c>
      <c r="K127" s="1765">
        <v>484254.75345999998</v>
      </c>
      <c r="L127" s="1775">
        <v>40156.61666</v>
      </c>
      <c r="M127" s="1756">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45">
        <v>440864.16996849002</v>
      </c>
      <c r="G128" s="1765">
        <v>12868.914488701714</v>
      </c>
      <c r="H128" s="1783">
        <v>104288.08051410523</v>
      </c>
      <c r="I128" s="1765">
        <v>428393.14477142168</v>
      </c>
      <c r="J128" s="1765">
        <v>152136.92264850764</v>
      </c>
      <c r="K128" s="1765">
        <v>444207.75032272632</v>
      </c>
      <c r="L128" s="1775">
        <v>40760.518325870537</v>
      </c>
      <c r="M128" s="1756">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45">
        <v>366799.18023429799</v>
      </c>
      <c r="G129" s="1765">
        <v>13354.598293802201</v>
      </c>
      <c r="H129" s="1783">
        <v>87897.476006565397</v>
      </c>
      <c r="I129" s="1765">
        <v>450208.49412079901</v>
      </c>
      <c r="J129" s="1765">
        <v>163452.877181324</v>
      </c>
      <c r="K129" s="1765">
        <v>475424.45868318499</v>
      </c>
      <c r="L129" s="1775">
        <v>40154.294660748703</v>
      </c>
      <c r="M129" s="1756">
        <v>518998.25283694401</v>
      </c>
      <c r="N129" s="952">
        <v>527.49935249794498</v>
      </c>
      <c r="O129" s="867">
        <f t="shared" si="0"/>
        <v>2783093.0202669641</v>
      </c>
    </row>
    <row r="130" spans="2:17" ht="18" hidden="1" customHeight="1">
      <c r="B130" s="953"/>
      <c r="C130" s="952"/>
      <c r="D130" s="952"/>
      <c r="E130" s="952"/>
      <c r="F130" s="1745"/>
      <c r="G130" s="1765"/>
      <c r="H130" s="1783"/>
      <c r="I130" s="1765"/>
      <c r="J130" s="1765"/>
      <c r="K130" s="1765"/>
      <c r="L130" s="1775"/>
      <c r="M130" s="1756"/>
      <c r="N130" s="952"/>
      <c r="O130" s="952"/>
    </row>
    <row r="131" spans="2:17" ht="12.75" hidden="1" customHeight="1">
      <c r="B131" s="930">
        <v>2016</v>
      </c>
      <c r="C131" s="952"/>
      <c r="D131" s="952"/>
      <c r="E131" s="952"/>
      <c r="F131" s="1745"/>
      <c r="G131" s="1765"/>
      <c r="H131" s="1783"/>
      <c r="I131" s="1765"/>
      <c r="J131" s="1765"/>
      <c r="K131" s="1765"/>
      <c r="L131" s="1775"/>
      <c r="M131" s="1756"/>
      <c r="N131" s="952"/>
      <c r="O131" s="867"/>
    </row>
    <row r="132" spans="2:17" ht="13.5" hidden="1" customHeight="1">
      <c r="B132" s="1182" t="s">
        <v>345</v>
      </c>
      <c r="C132" s="1179">
        <v>577684.3761313248</v>
      </c>
      <c r="D132" s="1179">
        <v>35033.634409999999</v>
      </c>
      <c r="E132" s="1179">
        <v>35535.939891852751</v>
      </c>
      <c r="F132" s="1746">
        <v>379618.18375131028</v>
      </c>
      <c r="G132" s="1766">
        <v>13329.157005185734</v>
      </c>
      <c r="H132" s="1225">
        <v>68325.795789646087</v>
      </c>
      <c r="I132" s="1766">
        <v>476676.99916535011</v>
      </c>
      <c r="J132" s="1766">
        <v>158150.49367627787</v>
      </c>
      <c r="K132" s="1766">
        <v>410992.5953438303</v>
      </c>
      <c r="L132" s="1776">
        <v>40295.606872492506</v>
      </c>
      <c r="M132" s="1757">
        <v>535379.27163607953</v>
      </c>
      <c r="N132" s="1179">
        <v>380.17099999999999</v>
      </c>
      <c r="O132" s="1179">
        <f>+SUM(C132:N132)</f>
        <v>2731402.2246733499</v>
      </c>
    </row>
    <row r="133" spans="2:17" ht="13.5" hidden="1" customHeight="1">
      <c r="B133" s="1182" t="s">
        <v>334</v>
      </c>
      <c r="C133" s="1179">
        <v>539562.80512999999</v>
      </c>
      <c r="D133" s="1179">
        <v>35885.126779999991</v>
      </c>
      <c r="E133" s="1179">
        <v>37857.431400000009</v>
      </c>
      <c r="F133" s="1746">
        <v>374835.12011000002</v>
      </c>
      <c r="G133" s="1766">
        <v>13285.87118</v>
      </c>
      <c r="H133" s="1225">
        <v>63301.788690000001</v>
      </c>
      <c r="I133" s="1766">
        <v>473970.28807000001</v>
      </c>
      <c r="J133" s="1766">
        <v>155889.37384000001</v>
      </c>
      <c r="K133" s="1766">
        <v>415520.55783000001</v>
      </c>
      <c r="L133" s="1776">
        <v>40862.49555</v>
      </c>
      <c r="M133" s="1757">
        <v>531789.54531999992</v>
      </c>
      <c r="N133" s="1179">
        <v>365.30700000000002</v>
      </c>
      <c r="O133" s="1179">
        <v>2683125.7109000008</v>
      </c>
      <c r="Q133" s="916">
        <v>1000</v>
      </c>
    </row>
    <row r="134" spans="2:17" ht="13.5" hidden="1" customHeight="1">
      <c r="B134" s="1180" t="s">
        <v>335</v>
      </c>
      <c r="C134" s="1179">
        <v>586349.72360000003</v>
      </c>
      <c r="D134" s="1179">
        <v>39180.482629999999</v>
      </c>
      <c r="E134" s="1179">
        <v>41037.509870000002</v>
      </c>
      <c r="F134" s="1746">
        <v>371809.63652</v>
      </c>
      <c r="G134" s="1766">
        <v>13397.894179999999</v>
      </c>
      <c r="H134" s="1225">
        <v>63061.358209999999</v>
      </c>
      <c r="I134" s="1766">
        <v>444769.08032000007</v>
      </c>
      <c r="J134" s="1766">
        <v>156209.21027000001</v>
      </c>
      <c r="K134" s="1766">
        <v>402900.48317999998</v>
      </c>
      <c r="L134" s="1776">
        <v>44606.678</v>
      </c>
      <c r="M134" s="1757">
        <v>588882.68245999992</v>
      </c>
      <c r="N134" s="1179">
        <v>410.74</v>
      </c>
      <c r="O134" s="1179">
        <v>2752615.4792400007</v>
      </c>
      <c r="Q134" s="916"/>
    </row>
    <row r="135" spans="2:17" ht="13.5" hidden="1" customHeight="1">
      <c r="B135" s="1180" t="s">
        <v>336</v>
      </c>
      <c r="C135" s="1179">
        <v>527545.79981</v>
      </c>
      <c r="D135" s="1179">
        <v>46612.508249999999</v>
      </c>
      <c r="E135" s="1179">
        <v>40624.21970999999</v>
      </c>
      <c r="F135" s="1746">
        <v>379571.96559000004</v>
      </c>
      <c r="G135" s="1766">
        <v>13428.107050000001</v>
      </c>
      <c r="H135" s="1225">
        <v>69469.708639999997</v>
      </c>
      <c r="I135" s="1766">
        <v>437795.36063000007</v>
      </c>
      <c r="J135" s="1766">
        <v>142682.07503000001</v>
      </c>
      <c r="K135" s="1766">
        <v>421335.55911999999</v>
      </c>
      <c r="L135" s="1776">
        <v>43921.374609999992</v>
      </c>
      <c r="M135" s="1757">
        <v>645037.29125000001</v>
      </c>
      <c r="N135" s="1179">
        <v>9410.027</v>
      </c>
      <c r="O135" s="1179">
        <v>2777433.9966899995</v>
      </c>
      <c r="Q135" s="916">
        <v>1000</v>
      </c>
    </row>
    <row r="136" spans="2:17" ht="13.5" hidden="1" customHeight="1">
      <c r="B136" s="1180" t="s">
        <v>337</v>
      </c>
      <c r="C136" s="1179">
        <v>522239.83062999998</v>
      </c>
      <c r="D136" s="1179">
        <v>40194.356060000006</v>
      </c>
      <c r="E136" s="1179">
        <v>38496.83481</v>
      </c>
      <c r="F136" s="1746">
        <v>358042.51500999997</v>
      </c>
      <c r="G136" s="1766">
        <v>13280.842050000001</v>
      </c>
      <c r="H136" s="1225">
        <v>65381.238259999998</v>
      </c>
      <c r="I136" s="1766">
        <v>439295.47350000002</v>
      </c>
      <c r="J136" s="1766">
        <v>145180.00293000002</v>
      </c>
      <c r="K136" s="1766">
        <v>401304.06614000001</v>
      </c>
      <c r="L136" s="1776">
        <v>41908.492130000006</v>
      </c>
      <c r="M136" s="1757">
        <v>651719.28992000001</v>
      </c>
      <c r="N136" s="1179">
        <v>9578.9740000000002</v>
      </c>
      <c r="O136" s="1179">
        <v>2726621.9154400001</v>
      </c>
      <c r="Q136" s="916"/>
    </row>
    <row r="137" spans="2:17" ht="13.5" hidden="1" customHeight="1">
      <c r="B137" s="1180" t="s">
        <v>338</v>
      </c>
      <c r="C137" s="1179">
        <v>510016.82611000002</v>
      </c>
      <c r="D137" s="1179">
        <v>39316.944040000002</v>
      </c>
      <c r="E137" s="1179">
        <v>36866.13027999999</v>
      </c>
      <c r="F137" s="1746">
        <v>361138.11921000003</v>
      </c>
      <c r="G137" s="1766">
        <v>12764.477050000001</v>
      </c>
      <c r="H137" s="1225">
        <v>68850.32465000001</v>
      </c>
      <c r="I137" s="1766">
        <v>433145.27992999996</v>
      </c>
      <c r="J137" s="1766">
        <v>143595.57198000001</v>
      </c>
      <c r="K137" s="1766">
        <v>476484.52530999994</v>
      </c>
      <c r="L137" s="1776">
        <v>42179.59865</v>
      </c>
      <c r="M137" s="1757">
        <v>650071.35571999988</v>
      </c>
      <c r="N137" s="1179">
        <v>9739.1579999999994</v>
      </c>
      <c r="O137" s="1179">
        <v>2784168.3109300002</v>
      </c>
      <c r="Q137" s="916"/>
    </row>
    <row r="138" spans="2:17" ht="13.5" hidden="1" customHeight="1">
      <c r="B138" s="1180" t="s">
        <v>339</v>
      </c>
      <c r="C138" s="1179">
        <v>501744.55872999993</v>
      </c>
      <c r="D138" s="1179">
        <v>43266.633040000001</v>
      </c>
      <c r="E138" s="1179">
        <v>12746.621230000001</v>
      </c>
      <c r="F138" s="1746">
        <v>287960.53413000004</v>
      </c>
      <c r="G138" s="1766">
        <v>11403.028050000001</v>
      </c>
      <c r="H138" s="1225">
        <v>64344.74164</v>
      </c>
      <c r="I138" s="1766">
        <v>423354.38434000005</v>
      </c>
      <c r="J138" s="1766">
        <v>141639.58378000002</v>
      </c>
      <c r="K138" s="1766">
        <v>489050.58799000003</v>
      </c>
      <c r="L138" s="1776">
        <v>40059.881970000002</v>
      </c>
      <c r="M138" s="1757">
        <v>652366.76529000001</v>
      </c>
      <c r="N138" s="1179">
        <v>9804.5709999999999</v>
      </c>
      <c r="O138" s="1179">
        <v>2677741.8911900003</v>
      </c>
      <c r="Q138" s="916"/>
    </row>
    <row r="139" spans="2:17" ht="13.5" hidden="1" customHeight="1">
      <c r="B139" s="1180" t="s">
        <v>340</v>
      </c>
      <c r="C139" s="1179">
        <v>498489.63701000006</v>
      </c>
      <c r="D139" s="1179">
        <v>43265.509809999996</v>
      </c>
      <c r="E139" s="1179">
        <v>26005.351309999998</v>
      </c>
      <c r="F139" s="1746">
        <v>295107.96183000004</v>
      </c>
      <c r="G139" s="1766">
        <v>11957.40418</v>
      </c>
      <c r="H139" s="1225">
        <v>69959.847399999999</v>
      </c>
      <c r="I139" s="1766">
        <v>423824.70783999999</v>
      </c>
      <c r="J139" s="1766">
        <v>139556.66958000002</v>
      </c>
      <c r="K139" s="1766">
        <v>458763.31650000002</v>
      </c>
      <c r="L139" s="1776">
        <v>44237.337509999998</v>
      </c>
      <c r="M139" s="1757">
        <v>636726.75025000004</v>
      </c>
      <c r="N139" s="1179">
        <v>10497.050999999999</v>
      </c>
      <c r="O139" s="1179">
        <v>2658391.54422</v>
      </c>
      <c r="Q139" s="916"/>
    </row>
    <row r="140" spans="2:17" ht="13.5" hidden="1" customHeight="1">
      <c r="B140" s="1180" t="s">
        <v>341</v>
      </c>
      <c r="C140" s="1181">
        <v>487504.2</v>
      </c>
      <c r="D140" s="1179">
        <v>42900.696519999998</v>
      </c>
      <c r="E140" s="1181">
        <v>20644.2</v>
      </c>
      <c r="F140" s="1746">
        <v>338165.8</v>
      </c>
      <c r="G140" s="1766">
        <v>11960.4</v>
      </c>
      <c r="H140" s="1225">
        <v>154582.0232</v>
      </c>
      <c r="I140" s="1766">
        <v>409891.03</v>
      </c>
      <c r="J140" s="1766">
        <v>142259.6</v>
      </c>
      <c r="K140" s="1766">
        <v>400059.8</v>
      </c>
      <c r="L140" s="1776">
        <v>40609.699999999997</v>
      </c>
      <c r="M140" s="1757">
        <v>636000.75586000003</v>
      </c>
      <c r="N140" s="1181">
        <v>11273.255999999999</v>
      </c>
      <c r="O140" s="1181">
        <f>SUM(C140:N140)</f>
        <v>2695851.4615800004</v>
      </c>
      <c r="Q140" s="916"/>
    </row>
    <row r="141" spans="2:17" ht="13.5" hidden="1" customHeight="1">
      <c r="B141" s="1180" t="s">
        <v>342</v>
      </c>
      <c r="C141" s="1181">
        <v>513303.73326999997</v>
      </c>
      <c r="D141" s="1181">
        <v>44348.826719999997</v>
      </c>
      <c r="E141" s="1181">
        <v>23814.148100000002</v>
      </c>
      <c r="F141" s="1746">
        <v>333709.51535</v>
      </c>
      <c r="G141" s="1766">
        <v>11968.597179999999</v>
      </c>
      <c r="H141" s="1225">
        <v>70984.282059999998</v>
      </c>
      <c r="I141" s="1766">
        <v>418465.26685999997</v>
      </c>
      <c r="J141" s="1766">
        <v>152571.55562999999</v>
      </c>
      <c r="K141" s="1766">
        <v>456867.40477999998</v>
      </c>
      <c r="L141" s="1776">
        <v>45511.398910000004</v>
      </c>
      <c r="M141" s="1757">
        <v>637546.11503999995</v>
      </c>
      <c r="N141" s="1181">
        <v>11122.177</v>
      </c>
      <c r="O141" s="1181">
        <v>2720213.0208999994</v>
      </c>
      <c r="Q141" s="916"/>
    </row>
    <row r="142" spans="2:17" ht="13.5" hidden="1" customHeight="1">
      <c r="B142" s="1180" t="s">
        <v>343</v>
      </c>
      <c r="C142" s="1181">
        <v>526709.80000000005</v>
      </c>
      <c r="D142" s="1179">
        <v>42580.2</v>
      </c>
      <c r="E142" s="1179">
        <v>22481.4</v>
      </c>
      <c r="F142" s="1746">
        <v>338556.1</v>
      </c>
      <c r="G142" s="1766">
        <v>11358.7</v>
      </c>
      <c r="H142" s="1225">
        <v>72491.899999999994</v>
      </c>
      <c r="I142" s="1766">
        <v>413849.2</v>
      </c>
      <c r="J142" s="1766">
        <v>152092.29999999999</v>
      </c>
      <c r="K142" s="1766">
        <v>464279.4</v>
      </c>
      <c r="L142" s="1776">
        <v>42762.1</v>
      </c>
      <c r="M142" s="1757">
        <v>641080.5</v>
      </c>
      <c r="N142" s="1179">
        <v>10545.5</v>
      </c>
      <c r="O142" s="1179">
        <v>2738787</v>
      </c>
      <c r="Q142" s="916"/>
    </row>
    <row r="143" spans="2:17" ht="15.75" hidden="1" customHeight="1">
      <c r="B143" s="1178" t="s">
        <v>344</v>
      </c>
      <c r="C143" s="1179">
        <v>436452.3</v>
      </c>
      <c r="D143" s="1179">
        <v>41297.5</v>
      </c>
      <c r="E143" s="1179">
        <v>19541.400000000001</v>
      </c>
      <c r="F143" s="1746">
        <v>311503.09999999998</v>
      </c>
      <c r="G143" s="1766">
        <v>11668.9</v>
      </c>
      <c r="H143" s="1225">
        <v>327575.96676725923</v>
      </c>
      <c r="I143" s="1766">
        <v>377945.5</v>
      </c>
      <c r="J143" s="1766">
        <v>134516</v>
      </c>
      <c r="K143" s="1766">
        <v>415801.59999999998</v>
      </c>
      <c r="L143" s="1776">
        <v>36867.199999999997</v>
      </c>
      <c r="M143" s="1757">
        <v>613022.6</v>
      </c>
      <c r="N143" s="1179">
        <v>10287.700000000001</v>
      </c>
      <c r="O143" s="1179">
        <v>2736479.6</v>
      </c>
      <c r="Q143" s="916"/>
    </row>
    <row r="144" spans="2:17" ht="13.5" customHeight="1" thickTop="1">
      <c r="B144" s="1018"/>
      <c r="C144" s="952"/>
      <c r="D144" s="952"/>
      <c r="E144" s="952"/>
      <c r="F144" s="1745"/>
      <c r="G144" s="1765"/>
      <c r="H144" s="1783"/>
      <c r="I144" s="1765"/>
      <c r="J144" s="1765"/>
      <c r="K144" s="1765"/>
      <c r="L144" s="1775"/>
      <c r="M144" s="1756"/>
      <c r="N144" s="952"/>
      <c r="O144" s="952"/>
      <c r="Q144" s="916"/>
    </row>
    <row r="145" spans="2:18" ht="13.5" customHeight="1">
      <c r="B145" s="930">
        <v>2017</v>
      </c>
      <c r="C145" s="952"/>
      <c r="D145" s="952"/>
      <c r="E145" s="952"/>
      <c r="F145" s="1745"/>
      <c r="G145" s="1765"/>
      <c r="H145" s="1783"/>
      <c r="I145" s="1765"/>
      <c r="J145" s="1765"/>
      <c r="K145" s="1765"/>
      <c r="L145" s="1775"/>
      <c r="M145" s="1756"/>
      <c r="N145" s="952"/>
      <c r="O145" s="952"/>
      <c r="Q145" s="916"/>
      <c r="R145" s="530">
        <v>1000000</v>
      </c>
    </row>
    <row r="146" spans="2:18" ht="13.5" hidden="1" customHeight="1">
      <c r="B146" s="1178" t="s">
        <v>345</v>
      </c>
      <c r="C146" s="1179">
        <v>448344.69129898638</v>
      </c>
      <c r="D146" s="1179">
        <v>41732.817209746907</v>
      </c>
      <c r="E146" s="1179">
        <v>22069.342129563138</v>
      </c>
      <c r="F146" s="1746">
        <v>264734.22784650838</v>
      </c>
      <c r="G146" s="1766">
        <v>12019.334933587603</v>
      </c>
      <c r="H146" s="1225">
        <v>270117.20045183407</v>
      </c>
      <c r="I146" s="1766">
        <v>350757.13128586317</v>
      </c>
      <c r="J146" s="1766">
        <v>144447.32195607288</v>
      </c>
      <c r="K146" s="1766">
        <v>394945.00020818261</v>
      </c>
      <c r="L146" s="1776">
        <v>40974.963209417139</v>
      </c>
      <c r="M146" s="1757">
        <v>591245.72641620948</v>
      </c>
      <c r="N146" s="1179">
        <v>11489.307543607361</v>
      </c>
      <c r="O146" s="1179">
        <v>2592877.0644895793</v>
      </c>
      <c r="Q146" s="916"/>
    </row>
    <row r="147" spans="2:18" ht="13.5" hidden="1" customHeight="1">
      <c r="B147" s="1178" t="s">
        <v>334</v>
      </c>
      <c r="C147" s="1179">
        <v>436206.24388999998</v>
      </c>
      <c r="D147" s="1179">
        <v>40112.294190000001</v>
      </c>
      <c r="E147" s="1179">
        <v>24467.489409999998</v>
      </c>
      <c r="F147" s="1746">
        <v>269358.31718000001</v>
      </c>
      <c r="G147" s="1766">
        <v>12146.785180000001</v>
      </c>
      <c r="H147" s="1225">
        <v>272314.83276999998</v>
      </c>
      <c r="I147" s="1766">
        <v>361416.83984999999</v>
      </c>
      <c r="J147" s="1766">
        <v>143990.36227000001</v>
      </c>
      <c r="K147" s="1766">
        <v>373445.05574999994</v>
      </c>
      <c r="L147" s="1776">
        <v>40250.681809999995</v>
      </c>
      <c r="M147" s="1757">
        <v>568686.27506999997</v>
      </c>
      <c r="N147" s="1179">
        <v>11227.869000000001</v>
      </c>
      <c r="O147" s="1179">
        <v>2553623.0463700001</v>
      </c>
      <c r="Q147" s="916"/>
    </row>
    <row r="148" spans="2:18" ht="13.5" hidden="1" customHeight="1">
      <c r="B148" s="1178" t="s">
        <v>335</v>
      </c>
      <c r="C148" s="1179">
        <v>425496.81008999998</v>
      </c>
      <c r="D148" s="1179">
        <v>54688.362419999998</v>
      </c>
      <c r="E148" s="1179">
        <v>25533.44051</v>
      </c>
      <c r="F148" s="1746">
        <v>275500.14506000001</v>
      </c>
      <c r="G148" s="1766">
        <v>12241.775180000001</v>
      </c>
      <c r="H148" s="1225">
        <v>290985.25154999993</v>
      </c>
      <c r="I148" s="1766">
        <v>349722.51429999998</v>
      </c>
      <c r="J148" s="1766">
        <v>159101.03737000001</v>
      </c>
      <c r="K148" s="1766">
        <v>359672.51640999998</v>
      </c>
      <c r="L148" s="1776">
        <v>37864.054630000006</v>
      </c>
      <c r="M148" s="1757">
        <v>572233.2647099999</v>
      </c>
      <c r="N148" s="1179">
        <v>13047.709000000001</v>
      </c>
      <c r="O148" s="1179">
        <f t="shared" ref="O148:O157" si="1">(SUM(C148:N148))</f>
        <v>2576086.8812299995</v>
      </c>
      <c r="Q148" s="916"/>
    </row>
    <row r="149" spans="2:18" ht="13.5" hidden="1" customHeight="1">
      <c r="B149" s="1178" t="s">
        <v>336</v>
      </c>
      <c r="C149" s="1179">
        <v>426696.6</v>
      </c>
      <c r="D149" s="1179">
        <v>43836.6</v>
      </c>
      <c r="E149" s="1179">
        <v>18145.2</v>
      </c>
      <c r="F149" s="1746">
        <v>340025.3</v>
      </c>
      <c r="G149" s="1766">
        <v>12219.1</v>
      </c>
      <c r="H149" s="1225">
        <v>271824</v>
      </c>
      <c r="I149" s="1766">
        <v>360945.8</v>
      </c>
      <c r="J149" s="1766">
        <v>134101</v>
      </c>
      <c r="K149" s="1766">
        <v>350475.1</v>
      </c>
      <c r="L149" s="1776">
        <v>42208.4</v>
      </c>
      <c r="M149" s="1757">
        <v>571000.5</v>
      </c>
      <c r="N149" s="1179">
        <v>12492.9</v>
      </c>
      <c r="O149" s="1179">
        <f t="shared" si="1"/>
        <v>2583970.4999999995</v>
      </c>
      <c r="Q149" s="916"/>
    </row>
    <row r="150" spans="2:18" ht="13.5" hidden="1" customHeight="1">
      <c r="B150" s="1178" t="s">
        <v>337</v>
      </c>
      <c r="C150" s="1179">
        <v>428873.96071999997</v>
      </c>
      <c r="D150" s="1179">
        <v>43426.976769999994</v>
      </c>
      <c r="E150" s="1179">
        <v>16689.044549999999</v>
      </c>
      <c r="F150" s="1746">
        <v>322695.44492000004</v>
      </c>
      <c r="G150" s="1766">
        <v>12252.609179999999</v>
      </c>
      <c r="H150" s="1225">
        <v>269976.33457000001</v>
      </c>
      <c r="I150" s="1766">
        <v>360929.89127999998</v>
      </c>
      <c r="J150" s="1766">
        <v>117479.92615000001</v>
      </c>
      <c r="K150" s="1766">
        <v>354102.72136000003</v>
      </c>
      <c r="L150" s="1776">
        <v>41337.505020000004</v>
      </c>
      <c r="M150" s="1757">
        <v>569798.85404999997</v>
      </c>
      <c r="N150" s="1179">
        <v>11923.703</v>
      </c>
      <c r="O150" s="1179">
        <f t="shared" si="1"/>
        <v>2549486.9715700005</v>
      </c>
      <c r="Q150" s="916"/>
    </row>
    <row r="151" spans="2:18" ht="13.5" customHeight="1">
      <c r="B151" s="1178" t="s">
        <v>338</v>
      </c>
      <c r="C151" s="1179">
        <v>431677.54699</v>
      </c>
      <c r="D151" s="1179">
        <v>45017.95362</v>
      </c>
      <c r="E151" s="1179">
        <v>16989.168490000004</v>
      </c>
      <c r="F151" s="1746">
        <v>311641.37383</v>
      </c>
      <c r="G151" s="1766">
        <v>14435.56018</v>
      </c>
      <c r="H151" s="1225">
        <v>266917.50887000002</v>
      </c>
      <c r="I151" s="1766">
        <v>343590.17304000002</v>
      </c>
      <c r="J151" s="1766">
        <v>126542.83456000002</v>
      </c>
      <c r="K151" s="1766">
        <v>417469.76240000001</v>
      </c>
      <c r="L151" s="1776">
        <v>37849.48401</v>
      </c>
      <c r="M151" s="1757">
        <v>595749.54584999988</v>
      </c>
      <c r="N151" s="1179">
        <v>12001.606</v>
      </c>
      <c r="O151" s="1179">
        <f t="shared" si="1"/>
        <v>2619882.5178400003</v>
      </c>
      <c r="Q151" s="916">
        <v>1000</v>
      </c>
    </row>
    <row r="152" spans="2:18" ht="13.5" customHeight="1">
      <c r="B152" s="1178" t="s">
        <v>339</v>
      </c>
      <c r="C152" s="1179">
        <v>459127.9734496781</v>
      </c>
      <c r="D152" s="1179">
        <v>52500.082293626874</v>
      </c>
      <c r="E152" s="1179">
        <v>11717.012812728704</v>
      </c>
      <c r="F152" s="1746">
        <v>255319.03706294263</v>
      </c>
      <c r="G152" s="1766">
        <v>14541.04051585981</v>
      </c>
      <c r="H152" s="1225">
        <v>255591.1537658149</v>
      </c>
      <c r="I152" s="1766">
        <v>311364.35411469842</v>
      </c>
      <c r="J152" s="1766">
        <v>131420.5025827128</v>
      </c>
      <c r="K152" s="1766">
        <v>422799.79531096894</v>
      </c>
      <c r="L152" s="1776">
        <v>39630.676448242302</v>
      </c>
      <c r="M152" s="1757">
        <v>609112.51201887568</v>
      </c>
      <c r="N152" s="1179">
        <v>14464.342581858118</v>
      </c>
      <c r="O152" s="1179">
        <f t="shared" si="1"/>
        <v>2577588.4829580071</v>
      </c>
      <c r="Q152" s="916"/>
      <c r="R152" s="959">
        <v>1000</v>
      </c>
    </row>
    <row r="153" spans="2:18" ht="13.5" customHeight="1">
      <c r="B153" s="1178" t="s">
        <v>340</v>
      </c>
      <c r="C153" s="1179">
        <v>457861.92856999999</v>
      </c>
      <c r="D153" s="1179">
        <v>52622.559820000002</v>
      </c>
      <c r="E153" s="1179">
        <v>11736.01714</v>
      </c>
      <c r="F153" s="1746">
        <v>262602.65463</v>
      </c>
      <c r="G153" s="1766">
        <v>17438.897089999999</v>
      </c>
      <c r="H153" s="1225">
        <v>256802.26422000001</v>
      </c>
      <c r="I153" s="1766">
        <v>313868.53775000002</v>
      </c>
      <c r="J153" s="1766">
        <v>138714.90734000001</v>
      </c>
      <c r="K153" s="1766">
        <v>420653.59417</v>
      </c>
      <c r="L153" s="1776">
        <v>41089.288860000001</v>
      </c>
      <c r="M153" s="1757">
        <v>617686.42952999996</v>
      </c>
      <c r="N153" s="1179">
        <v>15194.183999999999</v>
      </c>
      <c r="O153" s="1179">
        <f t="shared" si="1"/>
        <v>2606271.2631199998</v>
      </c>
      <c r="Q153" s="916">
        <v>1000000</v>
      </c>
    </row>
    <row r="154" spans="2:18" ht="13.5" customHeight="1">
      <c r="B154" s="1178" t="s">
        <v>341</v>
      </c>
      <c r="C154" s="1179">
        <v>457157.17464398593</v>
      </c>
      <c r="D154" s="1179">
        <v>48477.145406154974</v>
      </c>
      <c r="E154" s="1179">
        <v>12117.865641883207</v>
      </c>
      <c r="F154" s="1746">
        <v>340506.37120804441</v>
      </c>
      <c r="G154" s="1766">
        <v>21660.117839999999</v>
      </c>
      <c r="H154" s="1225">
        <v>265082.33934053994</v>
      </c>
      <c r="I154" s="1766">
        <v>331929.56044874655</v>
      </c>
      <c r="J154" s="1766">
        <v>124822.81084450224</v>
      </c>
      <c r="K154" s="1766">
        <v>393491.34103733988</v>
      </c>
      <c r="L154" s="1776">
        <v>41116.954274736338</v>
      </c>
      <c r="M154" s="1757">
        <v>619866.96501938126</v>
      </c>
      <c r="N154" s="1179">
        <v>16061.198</v>
      </c>
      <c r="O154" s="1179">
        <f t="shared" si="1"/>
        <v>2672289.8437053142</v>
      </c>
      <c r="Q154" s="916"/>
    </row>
    <row r="155" spans="2:18" ht="13.5" customHeight="1">
      <c r="B155" s="1178" t="s">
        <v>342</v>
      </c>
      <c r="C155" s="1179">
        <v>460475.05972905498</v>
      </c>
      <c r="D155" s="1179">
        <v>46588.024888095097</v>
      </c>
      <c r="E155" s="1179">
        <v>12273.5604823049</v>
      </c>
      <c r="F155" s="1746">
        <v>329020.80449819099</v>
      </c>
      <c r="G155" s="1766">
        <v>21810.625470160601</v>
      </c>
      <c r="H155" s="1225">
        <v>262118.23717054</v>
      </c>
      <c r="I155" s="1766">
        <v>317587.017546847</v>
      </c>
      <c r="J155" s="1766">
        <v>126041.558366058</v>
      </c>
      <c r="K155" s="1766">
        <v>383374.31535188202</v>
      </c>
      <c r="L155" s="1776">
        <v>41351.434681445302</v>
      </c>
      <c r="M155" s="1757">
        <v>634561.22937300103</v>
      </c>
      <c r="N155" s="1179">
        <v>16061.198</v>
      </c>
      <c r="O155" s="1179">
        <f t="shared" si="1"/>
        <v>2651263.0655575795</v>
      </c>
      <c r="Q155" s="916"/>
    </row>
    <row r="156" spans="2:18" ht="13.5" customHeight="1">
      <c r="B156" s="1178" t="s">
        <v>343</v>
      </c>
      <c r="C156" s="1179">
        <v>477486.139098374</v>
      </c>
      <c r="D156" s="1179">
        <v>46318.316296178702</v>
      </c>
      <c r="E156" s="1179">
        <v>12005.2406981645</v>
      </c>
      <c r="F156" s="1746">
        <v>323990.014348995</v>
      </c>
      <c r="G156" s="1766">
        <v>21811.003291485998</v>
      </c>
      <c r="H156" s="1225">
        <v>261421.05925054001</v>
      </c>
      <c r="I156" s="1766">
        <v>316225.50860697997</v>
      </c>
      <c r="J156" s="1766">
        <v>123307.23199390899</v>
      </c>
      <c r="K156" s="1766">
        <v>379542.70734984102</v>
      </c>
      <c r="L156" s="1776">
        <v>32215.253190544401</v>
      </c>
      <c r="M156" s="1757">
        <v>649034.32937159797</v>
      </c>
      <c r="N156" s="1179">
        <v>16061.198</v>
      </c>
      <c r="O156" s="1179">
        <f t="shared" si="1"/>
        <v>2659418.0014966102</v>
      </c>
      <c r="Q156" s="916"/>
    </row>
    <row r="157" spans="2:18" ht="13.5" customHeight="1">
      <c r="B157" s="1178" t="s">
        <v>344</v>
      </c>
      <c r="C157" s="1179">
        <v>489695.59354745218</v>
      </c>
      <c r="D157" s="1179">
        <v>54162.931060538322</v>
      </c>
      <c r="E157" s="1179">
        <v>10118.992550000001</v>
      </c>
      <c r="F157" s="1746">
        <v>334030.31992725091</v>
      </c>
      <c r="G157" s="1766">
        <v>21844.564739999998</v>
      </c>
      <c r="H157" s="1225">
        <v>269399.26811</v>
      </c>
      <c r="I157" s="1766">
        <v>307801.96198279236</v>
      </c>
      <c r="J157" s="1766">
        <v>126718.9919820948</v>
      </c>
      <c r="K157" s="1766">
        <v>375161.73033999995</v>
      </c>
      <c r="L157" s="1776">
        <v>31701.628600045075</v>
      </c>
      <c r="M157" s="1757">
        <v>621421.89894183911</v>
      </c>
      <c r="N157" s="1179">
        <v>13938.093510000001</v>
      </c>
      <c r="O157" s="1179">
        <f t="shared" si="1"/>
        <v>2655995.9752920126</v>
      </c>
      <c r="Q157" s="916"/>
    </row>
    <row r="158" spans="2:18" ht="13.5" customHeight="1">
      <c r="B158" s="1290"/>
      <c r="C158" s="1291"/>
      <c r="D158" s="1291"/>
      <c r="E158" s="1291"/>
      <c r="F158" s="1746"/>
      <c r="G158" s="1766"/>
      <c r="H158" s="1225"/>
      <c r="I158" s="1766"/>
      <c r="J158" s="1766"/>
      <c r="K158" s="1766"/>
      <c r="L158" s="1776"/>
      <c r="M158" s="1757"/>
      <c r="N158" s="1291"/>
      <c r="O158" s="1291"/>
      <c r="Q158" s="916"/>
    </row>
    <row r="159" spans="2:18" ht="13.5" customHeight="1">
      <c r="B159" s="930">
        <v>2018</v>
      </c>
      <c r="C159" s="1291"/>
      <c r="D159" s="1291"/>
      <c r="E159" s="1291"/>
      <c r="F159" s="1746"/>
      <c r="G159" s="1766"/>
      <c r="H159" s="1225"/>
      <c r="I159" s="1766"/>
      <c r="J159" s="1766"/>
      <c r="K159" s="1766"/>
      <c r="L159" s="1776"/>
      <c r="M159" s="1757"/>
      <c r="N159" s="1291"/>
      <c r="O159" s="1291"/>
      <c r="Q159" s="916"/>
    </row>
    <row r="160" spans="2:18" ht="13.5" customHeight="1">
      <c r="B160" s="930" t="s">
        <v>345</v>
      </c>
      <c r="C160" s="1291">
        <v>479109.64676880161</v>
      </c>
      <c r="D160" s="1291">
        <v>59336.798786619343</v>
      </c>
      <c r="E160" s="1291">
        <v>9442.4018342491108</v>
      </c>
      <c r="F160" s="1746">
        <v>289531.26020183339</v>
      </c>
      <c r="G160" s="1766">
        <v>20569.744815363094</v>
      </c>
      <c r="H160" s="1225">
        <v>258034.97019189221</v>
      </c>
      <c r="I160" s="1766">
        <v>271453.80955297028</v>
      </c>
      <c r="J160" s="1766">
        <v>106425.09261003375</v>
      </c>
      <c r="K160" s="1766">
        <v>390052.89160106052</v>
      </c>
      <c r="L160" s="1776">
        <v>32328.601481895585</v>
      </c>
      <c r="M160" s="1757">
        <v>617302.9504504432</v>
      </c>
      <c r="N160" s="1291">
        <v>14394.66285366872</v>
      </c>
      <c r="O160" s="1291">
        <f t="shared" ref="O160:O170" si="2">SUM(C160:N160)</f>
        <v>2547982.8311488312</v>
      </c>
      <c r="Q160" s="1343"/>
    </row>
    <row r="161" spans="2:17" ht="13.5" customHeight="1">
      <c r="B161" s="1290" t="s">
        <v>334</v>
      </c>
      <c r="C161" s="1291">
        <v>488203.1</v>
      </c>
      <c r="D161" s="1291" t="s">
        <v>1768</v>
      </c>
      <c r="E161" s="1179">
        <v>9271.6</v>
      </c>
      <c r="F161" s="1746">
        <v>315569.59999999998</v>
      </c>
      <c r="G161" s="1766">
        <v>20133.099999999999</v>
      </c>
      <c r="H161" s="1225">
        <v>258263.6</v>
      </c>
      <c r="I161" s="1766">
        <v>285045.09999999998</v>
      </c>
      <c r="J161" s="1766">
        <v>108649</v>
      </c>
      <c r="K161" s="1766">
        <v>393604.9</v>
      </c>
      <c r="L161" s="1776">
        <v>31636.6</v>
      </c>
      <c r="M161" s="1757">
        <v>618377.4</v>
      </c>
      <c r="N161" s="1179">
        <v>15010.6</v>
      </c>
      <c r="O161" s="1291">
        <f t="shared" si="2"/>
        <v>2543764.6</v>
      </c>
      <c r="Q161" s="1343"/>
    </row>
    <row r="162" spans="2:17" ht="13.5" customHeight="1">
      <c r="B162" s="930" t="s">
        <v>335</v>
      </c>
      <c r="C162" s="1179">
        <v>484764.71253505844</v>
      </c>
      <c r="D162" s="1179">
        <v>64826.467882718694</v>
      </c>
      <c r="E162" s="1179">
        <v>11050.472406936629</v>
      </c>
      <c r="F162" s="1746">
        <v>344731.33604487282</v>
      </c>
      <c r="G162" s="1766">
        <v>15203.348110000237</v>
      </c>
      <c r="H162" s="1225">
        <v>274150.2215842749</v>
      </c>
      <c r="I162" s="1766">
        <v>303649.15301741689</v>
      </c>
      <c r="J162" s="1766">
        <v>114431.85458860947</v>
      </c>
      <c r="K162" s="1766">
        <v>363449.4021463223</v>
      </c>
      <c r="L162" s="1776">
        <v>32793.419828233069</v>
      </c>
      <c r="M162" s="1757">
        <v>640496.88423895754</v>
      </c>
      <c r="N162" s="1179">
        <v>19893.137143178672</v>
      </c>
      <c r="O162" s="1291">
        <f t="shared" si="2"/>
        <v>2669440.4095265795</v>
      </c>
      <c r="Q162" s="1343"/>
    </row>
    <row r="163" spans="2:17" ht="13.5" customHeight="1">
      <c r="B163" s="930" t="s">
        <v>336</v>
      </c>
      <c r="C163" s="1291">
        <v>485789.99875141226</v>
      </c>
      <c r="D163" s="1291">
        <v>63948.199061319967</v>
      </c>
      <c r="E163" s="1291">
        <v>10904.160777513018</v>
      </c>
      <c r="F163" s="1746">
        <v>344532.06291769107</v>
      </c>
      <c r="G163" s="1766">
        <v>15015.245110000238</v>
      </c>
      <c r="H163" s="1225">
        <v>271071.76931933267</v>
      </c>
      <c r="I163" s="1766">
        <v>294270.79599970573</v>
      </c>
      <c r="J163" s="1766">
        <v>112692.09441666929</v>
      </c>
      <c r="K163" s="1766">
        <v>333633.77908316033</v>
      </c>
      <c r="L163" s="1776">
        <v>31103.4893977344</v>
      </c>
      <c r="M163" s="1757">
        <v>631920.517458588</v>
      </c>
      <c r="N163" s="1291">
        <v>22066.041463178673</v>
      </c>
      <c r="O163" s="1291">
        <f t="shared" si="2"/>
        <v>2616948.1537563056</v>
      </c>
      <c r="Q163" s="1343"/>
    </row>
    <row r="164" spans="2:17" ht="13.5" customHeight="1">
      <c r="B164" s="930" t="s">
        <v>337</v>
      </c>
      <c r="C164" s="1291">
        <v>501783.66887267801</v>
      </c>
      <c r="D164" s="1291">
        <v>63555.316259964398</v>
      </c>
      <c r="E164" s="1291">
        <v>10933.541650109</v>
      </c>
      <c r="F164" s="1746">
        <v>362939.62958876998</v>
      </c>
      <c r="G164" s="1766">
        <v>15079.816628902199</v>
      </c>
      <c r="H164" s="1225">
        <v>358553.35256793798</v>
      </c>
      <c r="I164" s="1766">
        <v>317666.654123377</v>
      </c>
      <c r="J164" s="1766">
        <v>117122.998341274</v>
      </c>
      <c r="K164" s="1766">
        <v>338846.29733466002</v>
      </c>
      <c r="L164" s="1776">
        <v>31523.133874202598</v>
      </c>
      <c r="M164" s="1757">
        <v>651443.97487169097</v>
      </c>
      <c r="N164" s="1291">
        <v>24226.372028179801</v>
      </c>
      <c r="O164" s="1291">
        <f t="shared" si="2"/>
        <v>2793674.756141746</v>
      </c>
      <c r="Q164" s="1343"/>
    </row>
    <row r="165" spans="2:17" ht="13.5" customHeight="1">
      <c r="B165" s="930" t="s">
        <v>338</v>
      </c>
      <c r="C165" s="1367">
        <v>475105.70905097795</v>
      </c>
      <c r="D165" s="1367">
        <v>66796.846335130831</v>
      </c>
      <c r="E165" s="1367">
        <v>13907.733845409542</v>
      </c>
      <c r="F165" s="1746">
        <v>385583.3162918294</v>
      </c>
      <c r="G165" s="1766">
        <v>15079.816628902205</v>
      </c>
      <c r="H165" s="1225">
        <v>344917.25486531912</v>
      </c>
      <c r="I165" s="1766">
        <v>323212.11723267147</v>
      </c>
      <c r="J165" s="1766">
        <v>117146.59263816239</v>
      </c>
      <c r="K165" s="1766">
        <v>335216.91463160404</v>
      </c>
      <c r="L165" s="1776">
        <v>34457.606847128489</v>
      </c>
      <c r="M165" s="1757">
        <v>655427.01858683303</v>
      </c>
      <c r="N165" s="1367">
        <v>34163.404307006778</v>
      </c>
      <c r="O165" s="1291">
        <f t="shared" si="2"/>
        <v>2801014.3312609755</v>
      </c>
      <c r="Q165" s="1343"/>
    </row>
    <row r="166" spans="2:17" ht="13.5" customHeight="1">
      <c r="B166" s="930" t="s">
        <v>339</v>
      </c>
      <c r="C166" s="1367">
        <v>463286.3032977996</v>
      </c>
      <c r="D166" s="1367">
        <v>70905.217858786622</v>
      </c>
      <c r="E166" s="1367">
        <v>18924.141567027684</v>
      </c>
      <c r="F166" s="1746">
        <v>383314.67687243415</v>
      </c>
      <c r="G166" s="1766">
        <v>14976.417390000239</v>
      </c>
      <c r="H166" s="1225">
        <v>140624.55281053996</v>
      </c>
      <c r="I166" s="1766">
        <v>274507.8216338327</v>
      </c>
      <c r="J166" s="1766">
        <v>113776.27249330125</v>
      </c>
      <c r="K166" s="1766">
        <v>309209.52342701465</v>
      </c>
      <c r="L166" s="1776">
        <v>37473.989126977765</v>
      </c>
      <c r="M166" s="1757">
        <v>652652.69392370398</v>
      </c>
      <c r="N166" s="1367">
        <v>34402.123689999986</v>
      </c>
      <c r="O166" s="1291">
        <f t="shared" si="2"/>
        <v>2514053.7340914183</v>
      </c>
      <c r="Q166" s="1343"/>
    </row>
    <row r="167" spans="2:17" ht="13.5" customHeight="1">
      <c r="B167" s="930" t="s">
        <v>340</v>
      </c>
      <c r="C167" s="1367">
        <v>470756.06071724871</v>
      </c>
      <c r="D167" s="1367">
        <v>79237.127206635269</v>
      </c>
      <c r="E167" s="1367">
        <v>15167.311020117761</v>
      </c>
      <c r="F167" s="1746">
        <v>331672.7640569841</v>
      </c>
      <c r="G167" s="1766">
        <v>15021.942535308222</v>
      </c>
      <c r="H167" s="1225">
        <v>144100.73248032579</v>
      </c>
      <c r="I167" s="1766">
        <v>271000.49914444797</v>
      </c>
      <c r="J167" s="1766">
        <v>111960.20527735031</v>
      </c>
      <c r="K167" s="1766">
        <v>306022.67570570385</v>
      </c>
      <c r="L167" s="1776">
        <v>37341.232589143881</v>
      </c>
      <c r="M167" s="1757">
        <v>666649.40481467464</v>
      </c>
      <c r="N167" s="1367">
        <v>34402.123689999986</v>
      </c>
      <c r="O167" s="1291">
        <f t="shared" si="2"/>
        <v>2483332.0792379403</v>
      </c>
      <c r="Q167" s="1343"/>
    </row>
    <row r="168" spans="2:17" ht="13.5" customHeight="1">
      <c r="B168" s="930" t="s">
        <v>341</v>
      </c>
      <c r="C168" s="1367">
        <v>451745.25729724864</v>
      </c>
      <c r="D168" s="1367">
        <v>79055.659176635265</v>
      </c>
      <c r="E168" s="1367">
        <v>15021.568370117759</v>
      </c>
      <c r="F168" s="1746">
        <v>341851.67671698408</v>
      </c>
      <c r="G168" s="1766">
        <v>15021.942535308222</v>
      </c>
      <c r="H168" s="1225">
        <v>144799.61155032582</v>
      </c>
      <c r="I168" s="1766">
        <v>263994.21947444795</v>
      </c>
      <c r="J168" s="1766">
        <v>112656.59854735032</v>
      </c>
      <c r="K168" s="1766">
        <v>320788.49925570388</v>
      </c>
      <c r="L168" s="1776">
        <v>36914.63614914388</v>
      </c>
      <c r="M168" s="1757">
        <v>666971.46365467471</v>
      </c>
      <c r="N168" s="1367">
        <v>64407.071799999983</v>
      </c>
      <c r="O168" s="1291">
        <f t="shared" si="2"/>
        <v>2513228.2045279401</v>
      </c>
      <c r="Q168" s="1343"/>
    </row>
    <row r="169" spans="2:17" ht="13.5" customHeight="1">
      <c r="B169" s="930" t="s">
        <v>342</v>
      </c>
      <c r="C169" s="1367">
        <v>453068.260908917</v>
      </c>
      <c r="D169" s="1367">
        <v>74931.801252911202</v>
      </c>
      <c r="E169" s="1367">
        <v>16036.472169627299</v>
      </c>
      <c r="F169" s="1746">
        <v>389851.74465833302</v>
      </c>
      <c r="G169" s="1766">
        <v>15156.782181292499</v>
      </c>
      <c r="H169" s="1225">
        <v>165252.708320326</v>
      </c>
      <c r="I169" s="1766">
        <v>268933.16287545697</v>
      </c>
      <c r="J169" s="1766">
        <v>111956.57010536399</v>
      </c>
      <c r="K169" s="1766">
        <v>313376.78744288499</v>
      </c>
      <c r="L169" s="1776">
        <v>36118.5543576829</v>
      </c>
      <c r="M169" s="1757">
        <v>680445.74049072596</v>
      </c>
      <c r="N169" s="1367">
        <v>12855.736699999999</v>
      </c>
      <c r="O169" s="1291">
        <f t="shared" si="2"/>
        <v>2537984.321463522</v>
      </c>
      <c r="P169" s="959">
        <f>1000</f>
        <v>1000</v>
      </c>
      <c r="Q169" s="1343"/>
    </row>
    <row r="170" spans="2:17" ht="13.5" customHeight="1">
      <c r="B170" s="930" t="s">
        <v>343</v>
      </c>
      <c r="C170" s="1367">
        <v>444130.81063999998</v>
      </c>
      <c r="D170" s="1367">
        <v>133137.60000000001</v>
      </c>
      <c r="E170" s="1367">
        <v>14884.07879</v>
      </c>
      <c r="F170" s="1746">
        <v>313732.95688999997</v>
      </c>
      <c r="G170" s="1766">
        <v>15156.792390000001</v>
      </c>
      <c r="H170" s="1225">
        <v>165419.77432</v>
      </c>
      <c r="I170" s="1766">
        <v>269459.87569999998</v>
      </c>
      <c r="J170" s="1766">
        <v>149908.14887</v>
      </c>
      <c r="K170" s="1766">
        <v>316738.77162999997</v>
      </c>
      <c r="L170" s="1776">
        <v>45693.189630000001</v>
      </c>
      <c r="M170" s="1757">
        <v>679403.71819000004</v>
      </c>
      <c r="N170" s="1367">
        <v>12265.357769999999</v>
      </c>
      <c r="O170" s="1291">
        <f t="shared" si="2"/>
        <v>2559931.0748199997</v>
      </c>
      <c r="P170" s="959"/>
      <c r="Q170" s="1343"/>
    </row>
    <row r="171" spans="2:17" ht="13.5" customHeight="1">
      <c r="B171" s="930" t="s">
        <v>344</v>
      </c>
      <c r="C171" s="1367">
        <f>492669934.53/(1000)</f>
        <v>492669.93452999997</v>
      </c>
      <c r="D171" s="1367">
        <f>78176715.47/(1000)</f>
        <v>78176.715469999996</v>
      </c>
      <c r="E171" s="1367">
        <f>15958031.07/(1000)</f>
        <v>15958.031070000001</v>
      </c>
      <c r="F171" s="1746">
        <f>340422708.02/(1000)</f>
        <v>340422.70801999996</v>
      </c>
      <c r="G171" s="1766">
        <f>14425483.9/(1000)</f>
        <v>14425.483900000001</v>
      </c>
      <c r="H171" s="1225">
        <f>165648713.07/(1000)</f>
        <v>165648.71307</v>
      </c>
      <c r="I171" s="1766">
        <f>253354254.28/(1000)</f>
        <v>253354.25427999999</v>
      </c>
      <c r="J171" s="1766">
        <f>113596476.88/(1000)</f>
        <v>113596.47688</v>
      </c>
      <c r="K171" s="1766">
        <f>347242192.33/(1000)</f>
        <v>347242.19232999999</v>
      </c>
      <c r="L171" s="1776">
        <f>40695419.54/(1000)</f>
        <v>40695.419540000003</v>
      </c>
      <c r="M171" s="1757">
        <f>669879644.9/(1000)</f>
        <v>669879.64489999996</v>
      </c>
      <c r="N171" s="1367">
        <f>12254300.01/(1000)</f>
        <v>12254.300009999999</v>
      </c>
      <c r="O171" s="1464">
        <f>SUM(C171:N171)</f>
        <v>2544323.8739999994</v>
      </c>
      <c r="P171" s="959"/>
      <c r="Q171" s="1343"/>
    </row>
    <row r="172" spans="2:17" ht="13.5" customHeight="1">
      <c r="B172" s="1464"/>
      <c r="C172" s="1464"/>
      <c r="D172" s="1464"/>
      <c r="E172" s="1464"/>
      <c r="F172" s="1746"/>
      <c r="G172" s="1766"/>
      <c r="H172" s="1225"/>
      <c r="I172" s="1766"/>
      <c r="J172" s="1766"/>
      <c r="K172" s="1766"/>
      <c r="L172" s="1776"/>
      <c r="M172" s="1757"/>
      <c r="N172" s="1464"/>
      <c r="O172" s="1464"/>
      <c r="P172" s="959"/>
      <c r="Q172" s="1343"/>
    </row>
    <row r="173" spans="2:17" ht="13.5" customHeight="1">
      <c r="B173" s="930">
        <v>2019</v>
      </c>
      <c r="C173" s="1464"/>
      <c r="D173" s="1464"/>
      <c r="E173" s="1464"/>
      <c r="F173" s="1746"/>
      <c r="G173" s="1766"/>
      <c r="H173" s="1225"/>
      <c r="I173" s="1766"/>
      <c r="J173" s="1766"/>
      <c r="K173" s="1766"/>
      <c r="L173" s="1776"/>
      <c r="M173" s="1757"/>
      <c r="N173" s="1464"/>
      <c r="O173" s="1464"/>
      <c r="P173" s="959"/>
      <c r="Q173" s="1343"/>
    </row>
    <row r="174" spans="2:17" ht="13.5" customHeight="1">
      <c r="B174" s="1481" t="s">
        <v>345</v>
      </c>
      <c r="C174" s="1464">
        <v>525176.7124081091</v>
      </c>
      <c r="D174" s="1464">
        <v>80480.870471342059</v>
      </c>
      <c r="E174" s="1464">
        <v>20199.440149799921</v>
      </c>
      <c r="F174" s="1746">
        <v>349755.6263539166</v>
      </c>
      <c r="G174" s="1766">
        <v>15294.017253663371</v>
      </c>
      <c r="H174" s="1225">
        <v>158458.8992519812</v>
      </c>
      <c r="I174" s="1766">
        <v>255380.41992296313</v>
      </c>
      <c r="J174" s="1766">
        <v>123772.79441970463</v>
      </c>
      <c r="K174" s="1766">
        <v>358554.22057407192</v>
      </c>
      <c r="L174" s="1776">
        <v>42355.535583844961</v>
      </c>
      <c r="M174" s="1757">
        <v>666797.1330943082</v>
      </c>
      <c r="N174" s="1464">
        <v>16335.66505000008</v>
      </c>
      <c r="O174" s="1464">
        <f>SUM(C174:N174)</f>
        <v>2612561.3345337054</v>
      </c>
      <c r="P174" s="959"/>
      <c r="Q174" s="1343"/>
    </row>
    <row r="175" spans="2:17" ht="13.5" customHeight="1">
      <c r="B175" s="1481" t="s">
        <v>334</v>
      </c>
      <c r="C175" s="1464">
        <v>521988.101099669</v>
      </c>
      <c r="D175" s="1464">
        <v>79066.701533384796</v>
      </c>
      <c r="E175" s="1464">
        <v>10931.071856848401</v>
      </c>
      <c r="F175" s="1746">
        <v>352797.80806410301</v>
      </c>
      <c r="G175" s="1766">
        <v>14699.0367120839</v>
      </c>
      <c r="H175" s="1225">
        <v>80894.666692306593</v>
      </c>
      <c r="I175" s="1766">
        <v>253027.004267157</v>
      </c>
      <c r="J175" s="1766">
        <v>124474.738439215</v>
      </c>
      <c r="K175" s="1766">
        <v>389522.95526964398</v>
      </c>
      <c r="L175" s="1776">
        <v>40923.516466143097</v>
      </c>
      <c r="M175" s="1757">
        <v>644320.93699149496</v>
      </c>
      <c r="N175" s="1464">
        <v>11446.6076763828</v>
      </c>
      <c r="O175" s="1464">
        <f t="shared" ref="O175:O180" si="3">SUM(C175:N175)</f>
        <v>2524093.1450684327</v>
      </c>
      <c r="P175" s="959"/>
      <c r="Q175" s="1343"/>
    </row>
    <row r="176" spans="2:17" ht="13.5" customHeight="1">
      <c r="B176" s="1481" t="s">
        <v>335</v>
      </c>
      <c r="C176" s="1464">
        <v>538072.73901180399</v>
      </c>
      <c r="D176" s="1464">
        <v>87791.293839827995</v>
      </c>
      <c r="E176" s="1464">
        <v>18211.4589300398</v>
      </c>
      <c r="F176" s="1746">
        <v>379233.05853159499</v>
      </c>
      <c r="G176" s="1766">
        <v>14556.671470000199</v>
      </c>
      <c r="H176" s="1225">
        <v>205466.513940946</v>
      </c>
      <c r="I176" s="1766">
        <v>270360.06715263898</v>
      </c>
      <c r="J176" s="1766">
        <v>133324.779364685</v>
      </c>
      <c r="K176" s="1766">
        <v>407637.99169013399</v>
      </c>
      <c r="L176" s="1776">
        <v>43541.363856435601</v>
      </c>
      <c r="M176" s="1757">
        <v>731600.28266062005</v>
      </c>
      <c r="N176" s="1464">
        <v>11476.6249513356</v>
      </c>
      <c r="O176" s="1464">
        <f t="shared" si="3"/>
        <v>2841272.8454000624</v>
      </c>
      <c r="P176" s="959"/>
      <c r="Q176" s="1343"/>
    </row>
    <row r="177" spans="2:20" ht="13.5" customHeight="1">
      <c r="B177" s="1481" t="s">
        <v>336</v>
      </c>
      <c r="C177" s="1464">
        <v>584205.28810736351</v>
      </c>
      <c r="D177" s="1464">
        <v>96516.85884999999</v>
      </c>
      <c r="E177" s="1464">
        <v>22430.890009999956</v>
      </c>
      <c r="F177" s="1746">
        <v>421676.7098670298</v>
      </c>
      <c r="G177" s="1766">
        <v>15967.998880000241</v>
      </c>
      <c r="H177" s="1225">
        <v>236000.25127337387</v>
      </c>
      <c r="I177" s="1766">
        <v>310449.68368631211</v>
      </c>
      <c r="J177" s="1766">
        <v>193315.77188699497</v>
      </c>
      <c r="K177" s="1766">
        <v>387730.2462039222</v>
      </c>
      <c r="L177" s="1776">
        <v>44465.66474</v>
      </c>
      <c r="M177" s="1757">
        <v>788749.64867229888</v>
      </c>
      <c r="N177" s="1464">
        <v>14486.648578754115</v>
      </c>
      <c r="O177" s="1464">
        <f t="shared" si="3"/>
        <v>3115995.6607560497</v>
      </c>
      <c r="P177" s="959"/>
      <c r="Q177" s="1343"/>
    </row>
    <row r="178" spans="2:20" ht="13.5" customHeight="1">
      <c r="B178" s="1481" t="s">
        <v>337</v>
      </c>
      <c r="C178" s="1464">
        <v>712661.52439905796</v>
      </c>
      <c r="D178" s="1464">
        <v>98826.583708158694</v>
      </c>
      <c r="E178" s="1464">
        <v>27802.408706007998</v>
      </c>
      <c r="F178" s="1746">
        <v>466619.96550472401</v>
      </c>
      <c r="G178" s="1766">
        <v>17425.9075132791</v>
      </c>
      <c r="H178" s="1225">
        <v>317055.79607740103</v>
      </c>
      <c r="I178" s="1766">
        <v>368550.62948159297</v>
      </c>
      <c r="J178" s="1766">
        <v>250912.54415740099</v>
      </c>
      <c r="K178" s="1766">
        <v>441731.010525722</v>
      </c>
      <c r="L178" s="1776">
        <v>43682.617184668299</v>
      </c>
      <c r="M178" s="1757">
        <v>901283.38280025404</v>
      </c>
      <c r="N178" s="1464">
        <v>14096.642382891199</v>
      </c>
      <c r="O178" s="1464">
        <f t="shared" si="3"/>
        <v>3660649.0124411583</v>
      </c>
      <c r="P178" s="959"/>
      <c r="Q178" s="1343"/>
    </row>
    <row r="179" spans="2:20" ht="13.5" customHeight="1">
      <c r="B179" s="1481" t="s">
        <v>338</v>
      </c>
      <c r="C179" s="1464">
        <v>940505.80835589301</v>
      </c>
      <c r="D179" s="1464">
        <v>82926.784080944402</v>
      </c>
      <c r="E179" s="1464">
        <v>30534.650259734801</v>
      </c>
      <c r="F179" s="1746">
        <v>566391.09917709895</v>
      </c>
      <c r="G179" s="1766">
        <v>169400.78895074801</v>
      </c>
      <c r="H179" s="1225">
        <v>876820.36072189605</v>
      </c>
      <c r="I179" s="1766">
        <v>354648.57594111102</v>
      </c>
      <c r="J179" s="1766">
        <v>331070.00877182302</v>
      </c>
      <c r="K179" s="1766">
        <v>404941.112092036</v>
      </c>
      <c r="L179" s="1776">
        <v>49207.294501571101</v>
      </c>
      <c r="M179" s="1757">
        <v>898523.52644302405</v>
      </c>
      <c r="N179" s="1464">
        <v>14258.873310286799</v>
      </c>
      <c r="O179" s="1464">
        <f t="shared" si="3"/>
        <v>4719228.8826061664</v>
      </c>
      <c r="P179" s="959"/>
      <c r="Q179" s="1343"/>
    </row>
    <row r="180" spans="2:20" ht="13.5" customHeight="1">
      <c r="B180" s="1481" t="s">
        <v>339</v>
      </c>
      <c r="C180" s="1464">
        <v>1060152.3761237168</v>
      </c>
      <c r="D180" s="1464">
        <v>108889.31752000001</v>
      </c>
      <c r="E180" s="1464">
        <v>38005.814980000003</v>
      </c>
      <c r="F180" s="1746">
        <v>685729.83674689685</v>
      </c>
      <c r="G180" s="1766">
        <v>22484.810819999999</v>
      </c>
      <c r="H180" s="1225">
        <v>470421.81822315668</v>
      </c>
      <c r="I180" s="1766">
        <v>497581.29847534664</v>
      </c>
      <c r="J180" s="1766">
        <v>333137.40306596359</v>
      </c>
      <c r="K180" s="1766">
        <v>643721.98347870004</v>
      </c>
      <c r="L180" s="1776">
        <v>51560.669479999997</v>
      </c>
      <c r="M180" s="1757">
        <v>1111697.9958348952</v>
      </c>
      <c r="N180" s="1464">
        <v>7683.1802202867284</v>
      </c>
      <c r="O180" s="1464">
        <f t="shared" si="3"/>
        <v>5031066.5049689617</v>
      </c>
      <c r="P180" s="959"/>
      <c r="Q180" s="1343"/>
    </row>
    <row r="181" spans="2:20" ht="15.75" customHeight="1">
      <c r="B181" s="1481" t="s">
        <v>340</v>
      </c>
      <c r="C181" s="1464">
        <v>1163054.3278900001</v>
      </c>
      <c r="D181" s="1464">
        <v>117882.86313</v>
      </c>
      <c r="E181" s="1464">
        <v>40904.565790000001</v>
      </c>
      <c r="F181" s="1746">
        <v>720937.57499000011</v>
      </c>
      <c r="G181" s="1766">
        <v>15289.59633</v>
      </c>
      <c r="H181" s="1225">
        <v>524650.13558</v>
      </c>
      <c r="I181" s="1766">
        <v>575937.11866000004</v>
      </c>
      <c r="J181" s="1766">
        <v>378008.66503999993</v>
      </c>
      <c r="K181" s="1766">
        <v>742674.56477000006</v>
      </c>
      <c r="L181" s="1776">
        <v>51710.400540000002</v>
      </c>
      <c r="M181" s="1757">
        <v>1202415.0603047211</v>
      </c>
      <c r="N181" s="1464">
        <v>5830.8383200000007</v>
      </c>
      <c r="O181" s="1464">
        <f>SUM(C181:N181)</f>
        <v>5539295.7113447217</v>
      </c>
    </row>
    <row r="182" spans="2:20" ht="15.75" customHeight="1" thickBot="1">
      <c r="B182" s="1481" t="s">
        <v>341</v>
      </c>
      <c r="C182" s="1225"/>
      <c r="D182" s="1225"/>
      <c r="E182" s="1225"/>
      <c r="F182" s="1225">
        <v>755828.87821999996</v>
      </c>
      <c r="G182" s="1767">
        <v>15563.747649999999</v>
      </c>
      <c r="H182" s="1225">
        <v>143032.228065</v>
      </c>
      <c r="I182" s="1767">
        <v>520659.80680999998</v>
      </c>
      <c r="J182" s="1767">
        <v>487089.86255999998</v>
      </c>
      <c r="K182" s="1767">
        <v>594143.27041</v>
      </c>
      <c r="L182" s="1777">
        <v>59974.6368</v>
      </c>
      <c r="M182" s="1757">
        <v>1004073.31907</v>
      </c>
      <c r="N182" s="1225">
        <v>6055.4035899999999</v>
      </c>
      <c r="O182" s="1464">
        <f>SUM(C182:N182)</f>
        <v>3586421.1531749996</v>
      </c>
    </row>
    <row r="183" spans="2:20" ht="15" customHeight="1" thickTop="1">
      <c r="B183" s="1081"/>
      <c r="C183" s="1081"/>
      <c r="D183" s="1081"/>
      <c r="E183" s="1081"/>
      <c r="F183" s="1081"/>
      <c r="G183" s="1507"/>
      <c r="H183" s="1081"/>
      <c r="I183" s="1507"/>
      <c r="J183" s="1507"/>
      <c r="K183" s="1507"/>
      <c r="L183" s="1507"/>
      <c r="M183" s="1081"/>
      <c r="N183" s="1081"/>
      <c r="O183" s="1081"/>
    </row>
    <row r="184" spans="2:20" ht="18" customHeight="1">
      <c r="B184" s="1434" t="s">
        <v>1781</v>
      </c>
      <c r="C184" s="926"/>
      <c r="D184" s="926"/>
      <c r="E184" s="924"/>
      <c r="F184" s="924"/>
      <c r="G184" s="924"/>
      <c r="H184" s="924"/>
      <c r="I184" s="924"/>
      <c r="J184" s="924"/>
      <c r="K184" s="924"/>
      <c r="L184" s="924"/>
      <c r="M184" s="924"/>
      <c r="N184" s="924"/>
      <c r="O184" s="924"/>
    </row>
    <row r="185" spans="2:20" ht="15.75">
      <c r="B185" s="270" t="s">
        <v>1315</v>
      </c>
      <c r="C185" s="925"/>
      <c r="D185" s="925"/>
      <c r="H185" s="1225"/>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1"/>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2"/>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3"/>
      <headerFooter alignWithMargins="0"/>
    </customSheetView>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77734375" style="155" customWidth="1"/>
    <col min="2" max="2" width="10.109375" style="156" customWidth="1"/>
    <col min="3" max="3" width="12.5546875" style="592" customWidth="1"/>
    <col min="4" max="4" width="13.21875" style="592" customWidth="1"/>
    <col min="5" max="5" width="16.5546875" style="592" customWidth="1"/>
    <col min="6" max="6" width="13.5546875" style="592" bestFit="1" customWidth="1"/>
    <col min="7" max="7" width="11.6640625" style="592" customWidth="1"/>
    <col min="8" max="8" width="13.77734375" style="592" customWidth="1"/>
    <col min="9" max="9" width="14.21875" style="592" customWidth="1"/>
    <col min="10" max="10" width="12.21875" style="592" customWidth="1"/>
    <col min="11" max="11" width="11.5546875" style="592" customWidth="1"/>
    <col min="12" max="12" width="12.2187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77734375" style="163" bestFit="1" customWidth="1"/>
    <col min="26" max="26" width="10.6640625" style="163" bestFit="1" customWidth="1"/>
    <col min="27" max="27" width="9.77734375" style="163"/>
    <col min="28" max="28" width="9.77734375" style="163" bestFit="1" customWidth="1"/>
    <col min="29" max="29" width="9.77734375" style="163"/>
    <col min="30" max="30" width="12.44140625" style="163" bestFit="1" customWidth="1"/>
    <col min="31" max="16384" width="9.77734375" style="155"/>
  </cols>
  <sheetData>
    <row r="2" spans="2:18">
      <c r="B2" s="1895" t="s">
        <v>1737</v>
      </c>
      <c r="C2" s="1895"/>
      <c r="D2" s="1895"/>
      <c r="E2" s="1895"/>
      <c r="F2" s="1895"/>
      <c r="G2" s="1895"/>
      <c r="H2" s="1895"/>
      <c r="I2" s="1895"/>
      <c r="J2" s="1895"/>
      <c r="K2" s="1895"/>
      <c r="L2" s="1895"/>
      <c r="M2" s="1895"/>
      <c r="N2" s="1895"/>
      <c r="O2" s="1895"/>
    </row>
    <row r="3" spans="2:18">
      <c r="B3" s="870"/>
      <c r="C3" s="870"/>
      <c r="D3" s="870"/>
      <c r="E3" s="870"/>
      <c r="F3" s="870"/>
      <c r="G3" s="870"/>
      <c r="H3" s="870"/>
      <c r="I3" s="870"/>
      <c r="J3" s="870"/>
      <c r="K3" s="870"/>
      <c r="L3" s="870"/>
      <c r="M3" s="870"/>
      <c r="N3" s="870"/>
      <c r="O3" s="870"/>
    </row>
    <row r="4" spans="2:18" ht="15" customHeight="1">
      <c r="B4" s="1894" t="s">
        <v>1788</v>
      </c>
      <c r="C4" s="1894"/>
      <c r="D4" s="1894"/>
      <c r="E4" s="1894"/>
      <c r="F4" s="1894"/>
      <c r="G4" s="1894"/>
      <c r="H4" s="1894"/>
      <c r="I4" s="1894"/>
      <c r="J4" s="1894"/>
      <c r="K4" s="1894"/>
      <c r="L4" s="1894"/>
      <c r="M4" s="1894"/>
      <c r="N4" s="1894"/>
      <c r="O4" s="1894"/>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84">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503"/>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34" t="s">
        <v>1782</v>
      </c>
      <c r="C162" s="926"/>
      <c r="D162" s="926"/>
      <c r="E162" s="924"/>
      <c r="F162" s="924"/>
      <c r="L162" s="592">
        <v>1000</v>
      </c>
      <c r="N162" s="1465"/>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D45E5F9E-4EA6-40A2-8A1D-3AC67FB8CE54}" hiddenRows="1" topLeftCell="J1">
      <selection activeCell="M146" sqref="M146"/>
      <pageMargins left="0.7" right="0.7" top="0.75" bottom="0.75" header="0.3" footer="0.3"/>
      <pageSetup orientation="portrait" r:id="rId1"/>
    </customSheetView>
    <customSheetView guid="{705E0D18-9A83-42CA-8732-90923BE2EC7D}" hiddenRows="1">
      <selection activeCell="B2" sqref="B2:O145"/>
      <pageMargins left="0.7" right="0.7" top="0.75" bottom="0.75" header="0.3" footer="0.3"/>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21875" style="48" bestFit="1" customWidth="1"/>
    <col min="5" max="5" width="22.21875" style="48" bestFit="1" customWidth="1"/>
    <col min="6" max="6" width="21.109375" style="48" customWidth="1"/>
    <col min="7" max="7" width="22.6640625" style="48" bestFit="1" customWidth="1"/>
    <col min="8" max="8" width="18.5546875" style="48" customWidth="1"/>
    <col min="9" max="9" width="22.6640625" style="48" bestFit="1" customWidth="1"/>
    <col min="10" max="10" width="16.21875" style="48" customWidth="1"/>
    <col min="11" max="11" width="27" style="48" customWidth="1"/>
    <col min="12" max="12" width="22.6640625" style="48" bestFit="1" customWidth="1"/>
    <col min="13" max="13" width="1.77734375" style="48" customWidth="1"/>
    <col min="14" max="14" width="25" style="48" customWidth="1"/>
    <col min="15" max="15" width="20.5546875" style="48" bestFit="1" customWidth="1"/>
    <col min="16" max="16" width="13.2187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81" t="s">
        <v>259</v>
      </c>
      <c r="F7" s="1882"/>
      <c r="G7" s="1882"/>
      <c r="H7" s="1882"/>
      <c r="I7" s="1882"/>
      <c r="J7" s="1882"/>
      <c r="K7" s="1883"/>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81" t="s">
        <v>268</v>
      </c>
      <c r="H10" s="1883"/>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77734375" defaultRowHeight="15"/>
  <cols>
    <col min="1" max="2" width="8.77734375" style="761"/>
    <col min="3" max="3" width="9" style="761" customWidth="1"/>
    <col min="4" max="4" width="9.21875" style="761" customWidth="1"/>
    <col min="5" max="5" width="10.6640625" style="761" customWidth="1"/>
    <col min="6" max="6" width="12.77734375" style="761" customWidth="1"/>
    <col min="7" max="7" width="9.109375" style="761" customWidth="1"/>
    <col min="8" max="8" width="12.777343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77734375" style="761"/>
  </cols>
  <sheetData>
    <row r="4" spans="3:15" hidden="1">
      <c r="C4" s="1896" t="s">
        <v>771</v>
      </c>
      <c r="D4" s="1896"/>
      <c r="E4" s="1896"/>
      <c r="F4" s="1896"/>
      <c r="G4" s="1896"/>
      <c r="H4" s="1896"/>
      <c r="I4" s="1896"/>
      <c r="J4" s="1896"/>
      <c r="K4" s="1896"/>
      <c r="L4" s="1896"/>
      <c r="M4" s="1896"/>
      <c r="N4" s="1896"/>
      <c r="O4" s="760"/>
    </row>
    <row r="5" spans="3:15" ht="15.75" hidden="1">
      <c r="C5" s="762"/>
      <c r="D5" s="762"/>
      <c r="E5" s="762"/>
      <c r="F5" s="762"/>
      <c r="G5" s="762"/>
      <c r="H5" s="762"/>
      <c r="I5" s="762"/>
      <c r="J5" s="762"/>
      <c r="K5" s="762"/>
      <c r="L5" s="763"/>
      <c r="M5" s="763"/>
      <c r="N5" s="763"/>
      <c r="O5" s="760"/>
    </row>
    <row r="6" spans="3:15" hidden="1">
      <c r="C6" s="1896" t="s">
        <v>1312</v>
      </c>
      <c r="D6" s="1896"/>
      <c r="E6" s="1896"/>
      <c r="F6" s="1896"/>
      <c r="G6" s="1896"/>
      <c r="H6" s="1896"/>
      <c r="I6" s="1896"/>
      <c r="J6" s="1896"/>
      <c r="K6" s="1896"/>
      <c r="L6" s="1896"/>
      <c r="M6" s="1896"/>
      <c r="N6" s="1896"/>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896" t="s">
        <v>1314</v>
      </c>
      <c r="D108" s="1896"/>
      <c r="E108" s="1896"/>
      <c r="F108" s="1896"/>
      <c r="G108" s="1896"/>
      <c r="H108" s="1896"/>
      <c r="I108" s="1896"/>
      <c r="J108" s="1896"/>
      <c r="K108" s="1896"/>
      <c r="L108" s="1896"/>
      <c r="M108" s="1896"/>
      <c r="N108" s="1896"/>
      <c r="O108" s="1896"/>
      <c r="P108" s="1896"/>
    </row>
    <row r="109" spans="1:16">
      <c r="C109" s="798"/>
      <c r="D109" s="798"/>
      <c r="E109" s="798"/>
      <c r="F109" s="798"/>
      <c r="G109" s="798"/>
      <c r="H109" s="798"/>
      <c r="I109" s="798"/>
      <c r="J109" s="798"/>
      <c r="K109" s="798"/>
      <c r="L109" s="798"/>
      <c r="M109" s="798"/>
      <c r="N109" s="798"/>
      <c r="O109" s="798"/>
      <c r="P109" s="798"/>
    </row>
    <row r="110" spans="1:16">
      <c r="C110" s="1896" t="s">
        <v>1312</v>
      </c>
      <c r="D110" s="1896"/>
      <c r="E110" s="1896"/>
      <c r="F110" s="1896"/>
      <c r="G110" s="1896"/>
      <c r="H110" s="1896"/>
      <c r="I110" s="1896"/>
      <c r="J110" s="1896"/>
      <c r="K110" s="1896"/>
      <c r="L110" s="1896"/>
      <c r="M110" s="1896"/>
      <c r="N110" s="1896"/>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21875" defaultRowHeight="15"/>
  <cols>
    <col min="1" max="2" width="17.21875" style="813"/>
    <col min="3" max="5" width="17.21875" style="813" customWidth="1"/>
    <col min="6" max="6" width="17.21875" style="813"/>
    <col min="7" max="7" width="17.21875" style="813" customWidth="1"/>
    <col min="8" max="8" width="17.21875" style="813"/>
    <col min="9" max="10" width="17.21875" style="813" customWidth="1"/>
    <col min="11" max="11" width="17.21875" style="813"/>
    <col min="12" max="12" width="17.21875" style="813" customWidth="1"/>
    <col min="13" max="13" width="17.21875" style="813"/>
    <col min="14" max="15" width="17.21875" style="813" customWidth="1"/>
    <col min="16" max="16384" width="17.21875" style="813"/>
  </cols>
  <sheetData>
    <row r="3" spans="2:15">
      <c r="B3" s="1897" t="s">
        <v>1105</v>
      </c>
      <c r="C3" s="1897"/>
      <c r="D3" s="1897"/>
      <c r="E3" s="1897"/>
      <c r="F3" s="1897"/>
      <c r="G3" s="1897"/>
      <c r="H3" s="1897"/>
      <c r="I3" s="1897"/>
      <c r="J3" s="1897"/>
      <c r="K3" s="1897"/>
      <c r="L3" s="1897"/>
      <c r="M3" s="1897"/>
      <c r="N3" s="1897"/>
      <c r="O3" s="1897"/>
    </row>
    <row r="4" spans="2:15">
      <c r="B4" s="814"/>
      <c r="C4" s="815"/>
      <c r="D4" s="815"/>
      <c r="E4" s="815"/>
      <c r="F4" s="816"/>
      <c r="G4" s="816"/>
      <c r="H4" s="816"/>
      <c r="I4" s="816"/>
      <c r="J4" s="816"/>
      <c r="K4" s="816"/>
      <c r="L4" s="816"/>
      <c r="M4" s="816"/>
      <c r="N4" s="815"/>
      <c r="O4" s="815"/>
    </row>
    <row r="5" spans="2:15">
      <c r="B5" s="1898" t="s">
        <v>2</v>
      </c>
      <c r="C5" s="1898"/>
      <c r="D5" s="1898"/>
      <c r="E5" s="1898"/>
      <c r="F5" s="1898"/>
      <c r="G5" s="1898"/>
      <c r="H5" s="1898"/>
      <c r="I5" s="1898"/>
      <c r="J5" s="1898"/>
      <c r="K5" s="1898"/>
      <c r="L5" s="1898"/>
      <c r="M5" s="1898"/>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77734375" defaultRowHeight="15"/>
  <cols>
    <col min="1" max="2" width="8.777343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77734375" style="872" customWidth="1"/>
    <col min="12" max="12" width="12.5546875" style="872" customWidth="1"/>
    <col min="13" max="13" width="13.109375" style="872" customWidth="1"/>
    <col min="14" max="14" width="13.21875" style="872" customWidth="1"/>
    <col min="15" max="15" width="9.77734375" style="872" customWidth="1"/>
    <col min="16" max="16" width="14.21875" style="872" customWidth="1"/>
    <col min="17" max="16384" width="8.77734375" style="872"/>
  </cols>
  <sheetData>
    <row r="4" spans="3:17" ht="23.25" customHeight="1">
      <c r="C4" s="1899" t="s">
        <v>1123</v>
      </c>
      <c r="D4" s="1899"/>
      <c r="E4" s="1899"/>
      <c r="F4" s="1899"/>
      <c r="G4" s="1899"/>
      <c r="H4" s="1899"/>
      <c r="I4" s="1899"/>
      <c r="J4" s="1899"/>
      <c r="K4" s="1899"/>
      <c r="L4" s="1899"/>
      <c r="M4" s="1899"/>
      <c r="N4" s="1899"/>
      <c r="O4" s="1899"/>
      <c r="P4" s="1899"/>
      <c r="Q4" s="871"/>
    </row>
    <row r="5" spans="3:17" ht="15.75">
      <c r="C5" s="763"/>
      <c r="D5" s="873"/>
      <c r="E5" s="873"/>
      <c r="F5" s="873"/>
      <c r="G5" s="874"/>
      <c r="H5" s="874"/>
      <c r="I5" s="874"/>
      <c r="J5" s="874"/>
      <c r="K5" s="874"/>
      <c r="L5" s="873"/>
      <c r="M5" s="873"/>
      <c r="N5" s="875"/>
      <c r="O5" s="875"/>
      <c r="P5" s="875"/>
      <c r="Q5" s="871"/>
    </row>
    <row r="6" spans="3:17" ht="23.25" customHeight="1">
      <c r="C6" s="1900" t="s">
        <v>2</v>
      </c>
      <c r="D6" s="1900"/>
      <c r="E6" s="1900"/>
      <c r="F6" s="1900"/>
      <c r="G6" s="1900"/>
      <c r="H6" s="1900"/>
      <c r="I6" s="1900"/>
      <c r="J6" s="1900"/>
      <c r="K6" s="1900"/>
      <c r="L6" s="1900"/>
      <c r="M6" s="1900"/>
      <c r="N6" s="1900"/>
      <c r="O6" s="1900"/>
      <c r="P6" s="1900"/>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6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6" width="13.21875" customWidth="1"/>
    <col min="7" max="7" width="13.44140625" hidden="1" customWidth="1"/>
    <col min="8" max="8" width="17.21875" hidden="1" customWidth="1"/>
    <col min="9" max="9" width="16.109375" hidden="1" customWidth="1"/>
    <col min="10" max="10" width="14.5546875" customWidth="1"/>
  </cols>
  <sheetData>
    <row r="6" spans="3:12" ht="16.5">
      <c r="C6" s="1901" t="s">
        <v>1738</v>
      </c>
      <c r="D6" s="1901"/>
      <c r="E6" s="1901"/>
      <c r="F6" s="1901"/>
      <c r="G6" s="1463"/>
      <c r="H6" s="1463"/>
      <c r="I6" s="1463"/>
    </row>
    <row r="7" spans="3:12" ht="17.25" thickBot="1">
      <c r="C7" s="1233"/>
      <c r="D7" s="1231"/>
      <c r="E7" s="1231"/>
      <c r="F7" s="1231"/>
      <c r="G7" s="1231"/>
      <c r="H7" s="1231"/>
      <c r="I7" s="1231"/>
    </row>
    <row r="8" spans="3:12" ht="16.5" hidden="1">
      <c r="C8" s="1908" t="s">
        <v>1155</v>
      </c>
      <c r="D8" s="1908"/>
      <c r="E8" s="1908"/>
      <c r="F8" s="1234"/>
      <c r="G8" s="1234"/>
      <c r="H8" s="1234"/>
      <c r="I8" s="1234"/>
      <c r="J8" s="39"/>
      <c r="K8" s="18"/>
      <c r="L8" s="18"/>
    </row>
    <row r="9" spans="3:12" ht="16.5" hidden="1">
      <c r="C9" s="1235"/>
      <c r="D9" s="1236"/>
      <c r="E9" s="1236"/>
      <c r="F9" s="1236"/>
      <c r="G9" s="1236"/>
      <c r="H9" s="1237"/>
      <c r="I9" s="1237"/>
      <c r="J9" s="18"/>
      <c r="K9" s="18"/>
      <c r="L9" s="18"/>
    </row>
    <row r="10" spans="3:12" ht="17.25" hidden="1" thickBot="1">
      <c r="C10" s="1238"/>
      <c r="D10" s="1239"/>
      <c r="E10" s="1239"/>
      <c r="F10" s="1239"/>
      <c r="G10" s="1240"/>
      <c r="H10" s="1241"/>
      <c r="I10" s="1239"/>
      <c r="J10" s="46"/>
      <c r="K10" s="18"/>
      <c r="L10" s="18"/>
    </row>
    <row r="11" spans="3:12" ht="17.25" hidden="1" thickTop="1">
      <c r="C11" s="1242"/>
      <c r="D11" s="1243"/>
      <c r="E11" s="1243"/>
      <c r="F11" s="1244"/>
      <c r="G11" s="1245"/>
      <c r="H11" s="1244"/>
      <c r="I11" s="1244"/>
      <c r="J11" s="42"/>
      <c r="K11" s="18"/>
      <c r="L11" s="18"/>
    </row>
    <row r="12" spans="3:12" ht="16.5" hidden="1">
      <c r="C12" s="1246"/>
      <c r="D12" s="1247" t="s">
        <v>695</v>
      </c>
      <c r="E12" s="1247" t="s">
        <v>696</v>
      </c>
      <c r="F12" s="1248" t="s">
        <v>275</v>
      </c>
      <c r="G12" s="1249"/>
      <c r="H12" s="1234" t="s">
        <v>697</v>
      </c>
      <c r="I12" s="1239"/>
      <c r="J12" s="41"/>
      <c r="K12" s="18"/>
      <c r="L12" s="18"/>
    </row>
    <row r="13" spans="3:12" ht="17.25" hidden="1" thickBot="1">
      <c r="C13" s="1246"/>
      <c r="D13" s="1247" t="s">
        <v>698</v>
      </c>
      <c r="E13" s="1247" t="s">
        <v>282</v>
      </c>
      <c r="F13" s="1248" t="s">
        <v>282</v>
      </c>
      <c r="G13" s="1249"/>
      <c r="H13" s="1239"/>
      <c r="I13" s="1239"/>
      <c r="J13" s="41"/>
      <c r="K13" s="18"/>
      <c r="L13" s="18"/>
    </row>
    <row r="14" spans="3:12" ht="17.25" hidden="1" thickTop="1">
      <c r="C14" s="1246"/>
      <c r="D14" s="1243"/>
      <c r="E14" s="1243"/>
      <c r="F14" s="1250"/>
      <c r="G14" s="1245"/>
      <c r="H14" s="1244"/>
      <c r="I14" s="1245"/>
      <c r="J14" s="43"/>
      <c r="K14" s="18"/>
      <c r="L14" s="18"/>
    </row>
    <row r="15" spans="3:12" ht="16.5" hidden="1">
      <c r="C15" s="1246"/>
      <c r="D15" s="1251"/>
      <c r="E15" s="1251"/>
      <c r="F15" s="1252"/>
      <c r="G15" s="1903" t="s">
        <v>699</v>
      </c>
      <c r="H15" s="1904"/>
      <c r="I15" s="1253" t="s">
        <v>695</v>
      </c>
      <c r="J15" s="44" t="s">
        <v>700</v>
      </c>
      <c r="K15" s="18"/>
      <c r="L15" s="18"/>
    </row>
    <row r="16" spans="3:12" ht="16.5" hidden="1">
      <c r="C16" s="1246"/>
      <c r="D16" s="1251"/>
      <c r="E16" s="1251"/>
      <c r="F16" s="1254" t="s">
        <v>701</v>
      </c>
      <c r="G16" s="1905" t="s">
        <v>702</v>
      </c>
      <c r="H16" s="1906"/>
      <c r="I16" s="1253" t="s">
        <v>703</v>
      </c>
      <c r="J16" s="44" t="s">
        <v>703</v>
      </c>
      <c r="K16" s="18"/>
      <c r="L16" s="18"/>
    </row>
    <row r="17" spans="3:12" ht="17.25" hidden="1" thickBot="1">
      <c r="C17" s="1255" t="s">
        <v>263</v>
      </c>
      <c r="D17" s="1247" t="s">
        <v>704</v>
      </c>
      <c r="E17" s="1247" t="s">
        <v>704</v>
      </c>
      <c r="F17" s="1254" t="s">
        <v>705</v>
      </c>
      <c r="G17" s="1249"/>
      <c r="H17" s="1239"/>
      <c r="I17" s="1253" t="s">
        <v>706</v>
      </c>
      <c r="J17" s="44" t="s">
        <v>706</v>
      </c>
      <c r="K17" s="18"/>
      <c r="L17" s="18"/>
    </row>
    <row r="18" spans="3:12" ht="17.25" hidden="1" thickTop="1">
      <c r="C18" s="1246"/>
      <c r="D18" s="1247" t="s">
        <v>749</v>
      </c>
      <c r="E18" s="1247" t="s">
        <v>749</v>
      </c>
      <c r="F18" s="1254" t="s">
        <v>707</v>
      </c>
      <c r="G18" s="1245"/>
      <c r="H18" s="1245"/>
      <c r="I18" s="1253" t="s">
        <v>708</v>
      </c>
      <c r="J18" s="44" t="s">
        <v>708</v>
      </c>
      <c r="K18" s="18"/>
      <c r="L18" s="18"/>
    </row>
    <row r="19" spans="3:12" ht="16.5" hidden="1">
      <c r="C19" s="1255"/>
      <c r="D19" s="1256"/>
      <c r="E19" s="1256"/>
      <c r="F19" s="1257"/>
      <c r="G19" s="1253" t="s">
        <v>709</v>
      </c>
      <c r="H19" s="1253" t="s">
        <v>390</v>
      </c>
      <c r="I19" s="1258"/>
      <c r="J19" s="45"/>
      <c r="K19" s="18"/>
      <c r="L19" s="18"/>
    </row>
    <row r="20" spans="3:12" ht="17.25" hidden="1" thickBot="1">
      <c r="C20" s="1259"/>
      <c r="D20" s="1260"/>
      <c r="E20" s="1260"/>
      <c r="F20" s="1261"/>
      <c r="G20" s="1262" t="s">
        <v>389</v>
      </c>
      <c r="H20" s="1263"/>
      <c r="I20" s="1263"/>
      <c r="J20" s="47"/>
      <c r="K20" s="18"/>
      <c r="L20" s="18"/>
    </row>
    <row r="21" spans="3:12" ht="17.25" hidden="1" thickTop="1">
      <c r="C21" s="1264"/>
      <c r="D21" s="1243"/>
      <c r="E21" s="1243"/>
      <c r="F21" s="1239"/>
      <c r="G21" s="1245"/>
      <c r="H21" s="1245"/>
      <c r="I21" s="1245"/>
      <c r="J21" s="43"/>
      <c r="K21" s="18"/>
      <c r="L21" s="18"/>
    </row>
    <row r="22" spans="3:12" ht="16.5" hidden="1">
      <c r="C22" s="1265"/>
      <c r="D22" s="1266"/>
      <c r="E22" s="1267"/>
      <c r="F22" s="1248"/>
      <c r="G22" s="1248"/>
      <c r="H22" s="1268"/>
      <c r="I22" s="1248"/>
      <c r="J22" s="40"/>
      <c r="K22" s="20"/>
      <c r="L22" s="18"/>
    </row>
    <row r="23" spans="3:12" ht="16.5" hidden="1">
      <c r="C23" s="1255">
        <v>2009</v>
      </c>
      <c r="D23" s="1266"/>
      <c r="E23" s="1267"/>
      <c r="F23" s="1248"/>
      <c r="G23" s="1248"/>
      <c r="H23" s="1268"/>
      <c r="I23" s="1248"/>
      <c r="J23" s="40"/>
      <c r="K23" s="20"/>
      <c r="L23" s="18"/>
    </row>
    <row r="24" spans="3:12" ht="16.5" hidden="1">
      <c r="C24" s="1265"/>
      <c r="D24" s="1266"/>
      <c r="E24" s="1267"/>
      <c r="F24" s="1248"/>
      <c r="G24" s="1248"/>
      <c r="H24" s="1268"/>
      <c r="I24" s="1248"/>
      <c r="J24" s="40"/>
      <c r="K24" s="20"/>
      <c r="L24" s="18"/>
    </row>
    <row r="25" spans="3:12" ht="16.5" hidden="1">
      <c r="C25" s="1265" t="s">
        <v>300</v>
      </c>
      <c r="D25" s="1266" t="s">
        <v>715</v>
      </c>
      <c r="E25" s="1267" t="s">
        <v>719</v>
      </c>
      <c r="F25" s="1248" t="s">
        <v>724</v>
      </c>
      <c r="G25" s="1248"/>
      <c r="H25" s="1268"/>
      <c r="I25" s="1248"/>
      <c r="J25" s="40"/>
      <c r="K25" s="20"/>
      <c r="L25" s="18"/>
    </row>
    <row r="26" spans="3:12" ht="16.5" hidden="1">
      <c r="C26" s="1265" t="s">
        <v>301</v>
      </c>
      <c r="D26" s="1266" t="s">
        <v>716</v>
      </c>
      <c r="E26" s="1267" t="s">
        <v>720</v>
      </c>
      <c r="F26" s="1248" t="s">
        <v>724</v>
      </c>
      <c r="G26" s="1248"/>
      <c r="H26" s="1268"/>
      <c r="I26" s="1248"/>
      <c r="J26" s="40"/>
      <c r="K26" s="20"/>
      <c r="L26" s="18"/>
    </row>
    <row r="27" spans="3:12" ht="16.5" hidden="1">
      <c r="C27" s="1265" t="s">
        <v>302</v>
      </c>
      <c r="D27" s="1266" t="s">
        <v>717</v>
      </c>
      <c r="E27" s="1267" t="s">
        <v>721</v>
      </c>
      <c r="F27" s="1248" t="s">
        <v>724</v>
      </c>
      <c r="G27" s="1248"/>
      <c r="H27" s="1268"/>
      <c r="I27" s="1248"/>
      <c r="J27" s="40"/>
      <c r="K27" s="20"/>
      <c r="L27" s="18"/>
    </row>
    <row r="28" spans="3:12" ht="16.5" hidden="1">
      <c r="C28" s="1265" t="s">
        <v>303</v>
      </c>
      <c r="D28" s="1266" t="s">
        <v>718</v>
      </c>
      <c r="E28" s="1267" t="s">
        <v>1070</v>
      </c>
      <c r="F28" s="1248" t="s">
        <v>724</v>
      </c>
      <c r="G28" s="1248"/>
      <c r="H28" s="1268"/>
      <c r="I28" s="1248"/>
      <c r="J28" s="40"/>
      <c r="K28" s="20"/>
      <c r="L28" s="18"/>
    </row>
    <row r="29" spans="3:12" ht="16.5" hidden="1">
      <c r="C29" s="1265" t="s">
        <v>304</v>
      </c>
      <c r="D29" s="1266" t="s">
        <v>675</v>
      </c>
      <c r="E29" s="1267" t="s">
        <v>1070</v>
      </c>
      <c r="F29" s="1248"/>
      <c r="G29" s="1248"/>
      <c r="H29" s="1268"/>
      <c r="I29" s="1248"/>
      <c r="J29" s="40"/>
      <c r="K29" s="20"/>
      <c r="L29" s="18"/>
    </row>
    <row r="30" spans="3:12" ht="16.5" hidden="1">
      <c r="C30" s="1265" t="s">
        <v>305</v>
      </c>
      <c r="D30" s="1266" t="s">
        <v>676</v>
      </c>
      <c r="E30" s="1267" t="s">
        <v>1070</v>
      </c>
      <c r="F30" s="1248"/>
      <c r="G30" s="1248"/>
      <c r="H30" s="1268"/>
      <c r="I30" s="1248"/>
      <c r="J30" s="40"/>
      <c r="K30" s="20"/>
      <c r="L30" s="18"/>
    </row>
    <row r="31" spans="3:12" ht="16.5" hidden="1">
      <c r="C31" s="1265" t="s">
        <v>306</v>
      </c>
      <c r="D31" s="1247" t="s">
        <v>361</v>
      </c>
      <c r="E31" s="1247" t="s">
        <v>362</v>
      </c>
      <c r="F31" s="1248"/>
      <c r="G31" s="1248"/>
      <c r="H31" s="1268"/>
      <c r="I31" s="1248"/>
      <c r="J31" s="40"/>
      <c r="K31" s="20"/>
      <c r="L31" s="18"/>
    </row>
    <row r="32" spans="3:12" ht="17.25" hidden="1" customHeight="1">
      <c r="C32" s="1265" t="s">
        <v>307</v>
      </c>
      <c r="D32" s="1247" t="s">
        <v>363</v>
      </c>
      <c r="E32" s="1247" t="s">
        <v>364</v>
      </c>
      <c r="F32" s="1248"/>
      <c r="G32" s="1248"/>
      <c r="H32" s="1268"/>
      <c r="I32" s="1248"/>
      <c r="J32" s="40"/>
      <c r="K32" s="20"/>
      <c r="L32" s="18"/>
    </row>
    <row r="33" spans="3:12" ht="17.25" hidden="1" customHeight="1">
      <c r="C33" s="1265" t="s">
        <v>308</v>
      </c>
      <c r="D33" s="1247" t="s">
        <v>366</v>
      </c>
      <c r="E33" s="1247" t="s">
        <v>365</v>
      </c>
      <c r="F33" s="1248"/>
      <c r="G33" s="1248"/>
      <c r="H33" s="1268"/>
      <c r="I33" s="1248"/>
      <c r="J33" s="40"/>
      <c r="K33" s="20"/>
      <c r="L33" s="18"/>
    </row>
    <row r="34" spans="3:12" ht="17.25" hidden="1" customHeight="1">
      <c r="C34" s="1265" t="s">
        <v>311</v>
      </c>
      <c r="D34" s="1247" t="s">
        <v>352</v>
      </c>
      <c r="E34" s="1247" t="s">
        <v>186</v>
      </c>
      <c r="F34" s="1248"/>
      <c r="G34" s="1248"/>
      <c r="H34" s="1268"/>
      <c r="I34" s="1248"/>
      <c r="J34" s="40"/>
      <c r="K34" s="20"/>
      <c r="L34" s="18"/>
    </row>
    <row r="35" spans="3:12" ht="17.25" hidden="1" customHeight="1">
      <c r="C35" s="1265"/>
      <c r="D35" s="1247"/>
      <c r="E35" s="1247"/>
      <c r="F35" s="1248"/>
      <c r="G35" s="1248"/>
      <c r="H35" s="1268"/>
      <c r="I35" s="1248"/>
      <c r="J35" s="40"/>
      <c r="K35" s="20"/>
      <c r="L35" s="18"/>
    </row>
    <row r="36" spans="3:12" ht="17.25" hidden="1" customHeight="1">
      <c r="C36" s="1265"/>
      <c r="D36" s="1247"/>
      <c r="E36" s="1247"/>
      <c r="F36" s="1248"/>
      <c r="G36" s="1248"/>
      <c r="H36" s="1268"/>
      <c r="I36" s="1248"/>
      <c r="J36" s="40"/>
      <c r="K36" s="20"/>
      <c r="L36" s="18"/>
    </row>
    <row r="37" spans="3:12" ht="17.25" hidden="1" customHeight="1">
      <c r="C37" s="1265">
        <v>2010</v>
      </c>
      <c r="D37" s="1247"/>
      <c r="E37" s="1247"/>
      <c r="F37" s="1248"/>
      <c r="G37" s="1248"/>
      <c r="H37" s="1268"/>
      <c r="I37" s="1248"/>
      <c r="J37" s="40"/>
      <c r="K37" s="20"/>
      <c r="L37" s="18"/>
    </row>
    <row r="38" spans="3:12" ht="17.25" hidden="1" customHeight="1">
      <c r="C38" s="1265"/>
      <c r="D38" s="1247"/>
      <c r="E38" s="1247"/>
      <c r="F38" s="1248"/>
      <c r="G38" s="1248"/>
      <c r="H38" s="1268"/>
      <c r="I38" s="1248"/>
      <c r="J38" s="40"/>
      <c r="K38" s="20"/>
      <c r="L38" s="18"/>
    </row>
    <row r="39" spans="3:12" ht="17.25" hidden="1" customHeight="1">
      <c r="C39" s="1265" t="s">
        <v>298</v>
      </c>
      <c r="D39" s="1247" t="s">
        <v>1124</v>
      </c>
      <c r="E39" s="1247" t="s">
        <v>1110</v>
      </c>
      <c r="F39" s="1248"/>
      <c r="G39" s="1248"/>
      <c r="H39" s="1268"/>
      <c r="I39" s="1248"/>
      <c r="J39" s="40"/>
      <c r="K39" s="20"/>
      <c r="L39" s="18"/>
    </row>
    <row r="40" spans="3:12" ht="17.25" hidden="1" customHeight="1">
      <c r="C40" s="1265" t="s">
        <v>299</v>
      </c>
      <c r="D40" s="1247" t="s">
        <v>1124</v>
      </c>
      <c r="E40" s="1247" t="s">
        <v>1110</v>
      </c>
      <c r="F40" s="1248"/>
      <c r="G40" s="1248"/>
      <c r="H40" s="1268"/>
      <c r="I40" s="1248"/>
      <c r="J40" s="40"/>
      <c r="K40" s="20"/>
      <c r="L40" s="18"/>
    </row>
    <row r="41" spans="3:12" ht="17.25" hidden="1" customHeight="1">
      <c r="C41" s="1265" t="s">
        <v>300</v>
      </c>
      <c r="D41" s="1247" t="s">
        <v>1124</v>
      </c>
      <c r="E41" s="1247" t="s">
        <v>526</v>
      </c>
      <c r="F41" s="1248"/>
      <c r="G41" s="1248"/>
      <c r="H41" s="1268"/>
      <c r="I41" s="1248"/>
      <c r="J41" s="40"/>
      <c r="K41" s="20"/>
      <c r="L41" s="18"/>
    </row>
    <row r="42" spans="3:12" ht="17.25" hidden="1" customHeight="1">
      <c r="C42" s="1265" t="s">
        <v>301</v>
      </c>
      <c r="D42" s="1247" t="s">
        <v>1125</v>
      </c>
      <c r="E42" s="1247" t="s">
        <v>782</v>
      </c>
      <c r="F42" s="1248"/>
      <c r="G42" s="1248"/>
      <c r="H42" s="1268"/>
      <c r="I42" s="1248"/>
      <c r="J42" s="40"/>
      <c r="K42" s="20"/>
      <c r="L42" s="18"/>
    </row>
    <row r="43" spans="3:12" ht="17.25" hidden="1" customHeight="1">
      <c r="C43" s="1265" t="s">
        <v>302</v>
      </c>
      <c r="D43" s="1247" t="s">
        <v>1126</v>
      </c>
      <c r="E43" s="1247" t="s">
        <v>775</v>
      </c>
      <c r="F43" s="1248"/>
      <c r="G43" s="1248"/>
      <c r="H43" s="1268"/>
      <c r="I43" s="1248"/>
      <c r="J43" s="40"/>
      <c r="K43" s="20"/>
      <c r="L43" s="18"/>
    </row>
    <row r="44" spans="3:12" ht="17.25" hidden="1" customHeight="1">
      <c r="C44" s="1265" t="s">
        <v>303</v>
      </c>
      <c r="D44" s="1247" t="s">
        <v>1126</v>
      </c>
      <c r="E44" s="1247" t="s">
        <v>775</v>
      </c>
      <c r="F44" s="1248"/>
      <c r="G44" s="1248"/>
      <c r="H44" s="1268"/>
      <c r="I44" s="1248"/>
      <c r="J44" s="40"/>
      <c r="K44" s="20"/>
      <c r="L44" s="18"/>
    </row>
    <row r="45" spans="3:12" ht="17.25" hidden="1" customHeight="1">
      <c r="C45" s="1265" t="s">
        <v>304</v>
      </c>
      <c r="D45" s="1247" t="s">
        <v>1127</v>
      </c>
      <c r="E45" s="1247" t="s">
        <v>896</v>
      </c>
      <c r="F45" s="1248"/>
      <c r="G45" s="1248"/>
      <c r="H45" s="1268"/>
      <c r="I45" s="1248"/>
      <c r="J45" s="40"/>
      <c r="K45" s="20"/>
      <c r="L45" s="18"/>
    </row>
    <row r="46" spans="3:12" ht="17.25" hidden="1" customHeight="1">
      <c r="C46" s="1265" t="s">
        <v>305</v>
      </c>
      <c r="D46" s="1247" t="s">
        <v>1127</v>
      </c>
      <c r="E46" s="1247" t="s">
        <v>1106</v>
      </c>
      <c r="F46" s="1248"/>
      <c r="G46" s="1248"/>
      <c r="H46" s="1268"/>
      <c r="I46" s="1248"/>
      <c r="J46" s="40"/>
      <c r="K46" s="20"/>
      <c r="L46" s="18"/>
    </row>
    <row r="47" spans="3:12" ht="17.25" hidden="1" customHeight="1">
      <c r="C47" s="1265" t="s">
        <v>306</v>
      </c>
      <c r="D47" s="1247" t="s">
        <v>1128</v>
      </c>
      <c r="E47" s="1247" t="s">
        <v>1107</v>
      </c>
      <c r="F47" s="1248"/>
      <c r="G47" s="1248"/>
      <c r="H47" s="1268"/>
      <c r="I47" s="1248"/>
      <c r="J47" s="40"/>
      <c r="K47" s="20"/>
      <c r="L47" s="18"/>
    </row>
    <row r="48" spans="3:12" ht="17.25" hidden="1" customHeight="1">
      <c r="C48" s="1265" t="s">
        <v>307</v>
      </c>
      <c r="D48" s="1247" t="s">
        <v>1129</v>
      </c>
      <c r="E48" s="1247" t="s">
        <v>1108</v>
      </c>
      <c r="F48" s="1248"/>
      <c r="G48" s="1248"/>
      <c r="H48" s="1268"/>
      <c r="I48" s="1248"/>
      <c r="J48" s="40"/>
      <c r="K48" s="20"/>
      <c r="L48" s="18"/>
    </row>
    <row r="49" spans="3:12" ht="17.25" hidden="1" customHeight="1">
      <c r="C49" s="1265" t="s">
        <v>308</v>
      </c>
      <c r="D49" s="1247" t="s">
        <v>1114</v>
      </c>
      <c r="E49" s="1247" t="s">
        <v>865</v>
      </c>
      <c r="F49" s="1248"/>
      <c r="G49" s="1248"/>
      <c r="H49" s="1268"/>
      <c r="I49" s="1248"/>
      <c r="J49" s="40"/>
      <c r="K49" s="20"/>
      <c r="L49" s="18"/>
    </row>
    <row r="50" spans="3:12" ht="17.25" hidden="1" customHeight="1">
      <c r="C50" s="1265" t="s">
        <v>311</v>
      </c>
      <c r="D50" s="1247" t="s">
        <v>1114</v>
      </c>
      <c r="E50" s="1247" t="s">
        <v>1109</v>
      </c>
      <c r="F50" s="1248"/>
      <c r="G50" s="1248"/>
      <c r="H50" s="1268"/>
      <c r="I50" s="1248"/>
      <c r="J50" s="40"/>
      <c r="K50" s="20"/>
      <c r="L50" s="18"/>
    </row>
    <row r="51" spans="3:12" ht="17.25" hidden="1" customHeight="1">
      <c r="C51" s="1265"/>
      <c r="D51" s="1247"/>
      <c r="E51" s="1247"/>
      <c r="F51" s="1248"/>
      <c r="G51" s="1248"/>
      <c r="H51" s="1268"/>
      <c r="I51" s="1248"/>
      <c r="J51" s="40"/>
      <c r="K51" s="20"/>
      <c r="L51" s="18"/>
    </row>
    <row r="52" spans="3:12" ht="17.25" hidden="1" customHeight="1">
      <c r="C52" s="1265">
        <v>2011</v>
      </c>
      <c r="D52" s="1247"/>
      <c r="E52" s="1247"/>
      <c r="F52" s="1248"/>
      <c r="G52" s="1248"/>
      <c r="H52" s="1268"/>
      <c r="I52" s="1248"/>
      <c r="J52" s="40"/>
      <c r="K52" s="20"/>
      <c r="L52" s="18"/>
    </row>
    <row r="53" spans="3:12" ht="17.25" hidden="1" customHeight="1">
      <c r="C53" s="1265"/>
      <c r="D53" s="1247"/>
      <c r="E53" s="1247"/>
      <c r="F53" s="1248"/>
      <c r="G53" s="1248"/>
      <c r="H53" s="1268"/>
      <c r="I53" s="1248"/>
      <c r="J53" s="40"/>
      <c r="K53" s="20"/>
      <c r="L53" s="18"/>
    </row>
    <row r="54" spans="3:12" ht="17.25" hidden="1" customHeight="1">
      <c r="C54" s="1265" t="s">
        <v>298</v>
      </c>
      <c r="D54" s="1247" t="s">
        <v>1114</v>
      </c>
      <c r="E54" s="1247" t="s">
        <v>1115</v>
      </c>
      <c r="F54" s="1248"/>
      <c r="G54" s="1248"/>
      <c r="H54" s="1268"/>
      <c r="I54" s="1248"/>
      <c r="J54" s="40"/>
      <c r="K54" s="20"/>
      <c r="L54" s="18"/>
    </row>
    <row r="55" spans="3:12" ht="17.25" hidden="1" customHeight="1">
      <c r="C55" s="1265" t="s">
        <v>299</v>
      </c>
      <c r="D55" s="1247" t="s">
        <v>1114</v>
      </c>
      <c r="E55" s="1247" t="s">
        <v>1192</v>
      </c>
      <c r="F55" s="1248"/>
      <c r="G55" s="1248"/>
      <c r="H55" s="1268"/>
      <c r="I55" s="1248"/>
      <c r="J55" s="40"/>
      <c r="K55" s="20"/>
      <c r="L55" s="18"/>
    </row>
    <row r="56" spans="3:12" ht="17.25" hidden="1" customHeight="1">
      <c r="C56" s="1265" t="s">
        <v>300</v>
      </c>
      <c r="D56" s="1247" t="s">
        <v>1114</v>
      </c>
      <c r="E56" s="1247" t="s">
        <v>1194</v>
      </c>
      <c r="F56" s="1248"/>
      <c r="G56" s="1248"/>
      <c r="H56" s="1268"/>
      <c r="I56" s="1248"/>
      <c r="J56" s="40"/>
      <c r="K56" s="20"/>
      <c r="L56" s="18"/>
    </row>
    <row r="57" spans="3:12" ht="17.25" hidden="1" customHeight="1">
      <c r="C57" s="1265" t="s">
        <v>301</v>
      </c>
      <c r="D57" s="1247" t="s">
        <v>1114</v>
      </c>
      <c r="E57" s="1247" t="s">
        <v>1196</v>
      </c>
      <c r="F57" s="1248"/>
      <c r="G57" s="1248"/>
      <c r="H57" s="1268"/>
      <c r="I57" s="1248"/>
      <c r="J57" s="40"/>
      <c r="K57" s="20"/>
      <c r="L57" s="18"/>
    </row>
    <row r="58" spans="3:12" ht="16.5" hidden="1">
      <c r="C58" s="1265" t="s">
        <v>302</v>
      </c>
      <c r="D58" s="1247" t="s">
        <v>1199</v>
      </c>
      <c r="E58" s="1247" t="s">
        <v>1200</v>
      </c>
      <c r="F58" s="1248"/>
      <c r="G58" s="1253"/>
      <c r="H58" s="1269"/>
      <c r="I58" s="1248"/>
      <c r="J58" s="40"/>
      <c r="K58" s="20"/>
      <c r="L58" s="18"/>
    </row>
    <row r="59" spans="3:12" ht="16.5" hidden="1">
      <c r="C59" s="1265" t="s">
        <v>303</v>
      </c>
      <c r="D59" s="1266" t="s">
        <v>1199</v>
      </c>
      <c r="E59" s="1248" t="s">
        <v>1196</v>
      </c>
      <c r="F59" s="1248"/>
      <c r="G59" s="1248"/>
      <c r="H59" s="1268"/>
      <c r="I59" s="1248"/>
      <c r="J59" s="40"/>
      <c r="K59" s="18"/>
      <c r="L59" s="18"/>
    </row>
    <row r="60" spans="3:12" ht="16.5" hidden="1">
      <c r="C60" s="1265" t="s">
        <v>304</v>
      </c>
      <c r="D60" s="1266" t="s">
        <v>1204</v>
      </c>
      <c r="E60" s="1248" t="s">
        <v>1196</v>
      </c>
      <c r="F60" s="1248"/>
      <c r="G60" s="1248"/>
      <c r="H60" s="1268"/>
      <c r="I60" s="1248"/>
      <c r="J60" s="40"/>
      <c r="K60" s="18"/>
      <c r="L60" s="18"/>
    </row>
    <row r="61" spans="3:12" ht="16.5" hidden="1">
      <c r="C61" s="1265" t="s">
        <v>305</v>
      </c>
      <c r="D61" s="1266" t="s">
        <v>1207</v>
      </c>
      <c r="E61" s="1248" t="s">
        <v>1196</v>
      </c>
      <c r="F61" s="1248"/>
      <c r="G61" s="1248"/>
      <c r="H61" s="1268"/>
      <c r="I61" s="1248"/>
      <c r="J61" s="40"/>
      <c r="K61" s="18"/>
      <c r="L61" s="18"/>
    </row>
    <row r="62" spans="3:12" ht="17.25" hidden="1" thickBot="1">
      <c r="C62" s="1265"/>
      <c r="D62" s="1248"/>
      <c r="E62" s="1248"/>
      <c r="F62" s="1248"/>
      <c r="G62" s="1248"/>
      <c r="H62" s="1268"/>
      <c r="I62" s="1248"/>
      <c r="J62" s="40"/>
      <c r="K62" s="18"/>
      <c r="L62" s="18"/>
    </row>
    <row r="63" spans="3:12" ht="17.25" hidden="1" thickTop="1">
      <c r="C63" s="1270"/>
      <c r="D63" s="1271"/>
      <c r="E63" s="1271"/>
      <c r="F63" s="1271"/>
      <c r="G63" s="1272"/>
      <c r="H63" s="1272"/>
      <c r="I63" s="1272"/>
      <c r="J63" s="21"/>
      <c r="K63" s="18"/>
      <c r="L63" s="18"/>
    </row>
    <row r="64" spans="3:12" ht="17.25" hidden="1" thickBot="1">
      <c r="C64" s="1273" t="s">
        <v>1156</v>
      </c>
      <c r="D64" s="1236"/>
      <c r="E64" s="1236"/>
      <c r="F64" s="1236" t="s">
        <v>296</v>
      </c>
      <c r="G64" s="1236" t="s">
        <v>296</v>
      </c>
      <c r="H64" s="1236"/>
      <c r="I64" s="1236"/>
      <c r="J64" s="18"/>
      <c r="K64" s="18"/>
      <c r="L64" s="18"/>
    </row>
    <row r="65" spans="3:12" ht="18" thickTop="1" thickBot="1">
      <c r="C65" s="1296"/>
      <c r="D65" s="1909" t="s">
        <v>88</v>
      </c>
      <c r="E65" s="1910"/>
      <c r="F65" s="1911"/>
      <c r="G65" s="1912" t="s">
        <v>1234</v>
      </c>
      <c r="H65" s="1912"/>
      <c r="I65" s="1913"/>
      <c r="J65" s="603"/>
      <c r="K65" s="604"/>
      <c r="L65" s="18"/>
    </row>
    <row r="66" spans="3:12" ht="18" thickTop="1" thickBot="1">
      <c r="C66" s="1297"/>
      <c r="D66" s="1349"/>
      <c r="E66" s="1909" t="s">
        <v>1775</v>
      </c>
      <c r="F66" s="1911"/>
      <c r="G66" s="1292"/>
      <c r="H66" s="1914" t="s">
        <v>1763</v>
      </c>
      <c r="I66" s="1913"/>
      <c r="J66" s="603"/>
      <c r="K66" s="604"/>
    </row>
    <row r="67" spans="3:12" ht="54" thickTop="1" thickBot="1">
      <c r="C67" s="1734" t="s">
        <v>32</v>
      </c>
      <c r="D67" s="1735" t="s">
        <v>1764</v>
      </c>
      <c r="E67" s="1352" t="s">
        <v>1765</v>
      </c>
      <c r="F67" s="1352" t="s">
        <v>1235</v>
      </c>
      <c r="G67" s="1293" t="s">
        <v>1766</v>
      </c>
      <c r="H67" s="1274" t="s">
        <v>1765</v>
      </c>
      <c r="I67" s="1274" t="s">
        <v>1235</v>
      </c>
      <c r="J67" s="603"/>
      <c r="K67" s="604"/>
    </row>
    <row r="68" spans="3:12" ht="17.25" thickTop="1">
      <c r="C68" s="1298"/>
      <c r="D68" s="1350"/>
      <c r="E68" s="1301"/>
      <c r="F68" s="1301"/>
      <c r="G68" s="1345"/>
      <c r="H68" s="1275"/>
      <c r="I68" s="1275"/>
      <c r="J68" s="606"/>
      <c r="K68" s="604"/>
    </row>
    <row r="69" spans="3:12" ht="16.5" hidden="1">
      <c r="C69" s="1299">
        <v>2012</v>
      </c>
      <c r="D69" s="1301"/>
      <c r="E69" s="1301"/>
      <c r="F69" s="1301"/>
      <c r="G69" s="1294"/>
      <c r="H69" s="1276"/>
      <c r="I69" s="1276"/>
      <c r="J69" s="606"/>
      <c r="K69" s="604"/>
    </row>
    <row r="70" spans="3:12" ht="16.5" hidden="1">
      <c r="C70" s="1300" t="s">
        <v>335</v>
      </c>
      <c r="D70" s="1301" t="s">
        <v>1207</v>
      </c>
      <c r="E70" s="1302">
        <v>16.04</v>
      </c>
      <c r="F70" s="1302" t="s">
        <v>1236</v>
      </c>
      <c r="G70" s="1346" t="s">
        <v>73</v>
      </c>
      <c r="H70" s="1277">
        <v>18.170000000000002</v>
      </c>
      <c r="I70" s="1277" t="s">
        <v>1237</v>
      </c>
      <c r="J70" s="606"/>
      <c r="K70" s="604"/>
    </row>
    <row r="71" spans="3:12" ht="16.5" hidden="1">
      <c r="C71" s="1300" t="s">
        <v>336</v>
      </c>
      <c r="D71" s="1301" t="s">
        <v>1207</v>
      </c>
      <c r="E71" s="1302">
        <v>15</v>
      </c>
      <c r="F71" s="1302" t="s">
        <v>1238</v>
      </c>
      <c r="G71" s="1346" t="s">
        <v>1239</v>
      </c>
      <c r="H71" s="1277">
        <v>18.37</v>
      </c>
      <c r="I71" s="1277" t="s">
        <v>1240</v>
      </c>
      <c r="J71" s="606"/>
      <c r="K71" s="604"/>
    </row>
    <row r="72" spans="3:12" ht="16.5" hidden="1">
      <c r="C72" s="1300" t="s">
        <v>337</v>
      </c>
      <c r="D72" s="1301" t="s">
        <v>1241</v>
      </c>
      <c r="E72" s="1302">
        <v>14.98</v>
      </c>
      <c r="F72" s="1302" t="s">
        <v>1242</v>
      </c>
      <c r="G72" s="1346" t="s">
        <v>785</v>
      </c>
      <c r="H72" s="1277">
        <v>15.78</v>
      </c>
      <c r="I72" s="1277" t="s">
        <v>1243</v>
      </c>
      <c r="J72" s="606"/>
      <c r="K72" s="604"/>
    </row>
    <row r="73" spans="3:12" ht="16.5" hidden="1">
      <c r="C73" s="1300" t="s">
        <v>338</v>
      </c>
      <c r="D73" s="1301" t="s">
        <v>1244</v>
      </c>
      <c r="E73" s="1353">
        <v>13.81</v>
      </c>
      <c r="F73" s="1353" t="s">
        <v>1245</v>
      </c>
      <c r="G73" s="1347" t="s">
        <v>785</v>
      </c>
      <c r="H73" s="1278">
        <v>17.86</v>
      </c>
      <c r="I73" s="1277" t="s">
        <v>1246</v>
      </c>
      <c r="J73" s="606"/>
      <c r="K73" s="604"/>
    </row>
    <row r="74" spans="3:12" ht="16.5" hidden="1">
      <c r="C74" s="1300" t="s">
        <v>339</v>
      </c>
      <c r="D74" s="1301" t="s">
        <v>1244</v>
      </c>
      <c r="E74" s="1353">
        <v>14.32</v>
      </c>
      <c r="F74" s="1353" t="s">
        <v>1247</v>
      </c>
      <c r="G74" s="1347" t="s">
        <v>785</v>
      </c>
      <c r="H74" s="1278">
        <v>17.920000000000002</v>
      </c>
      <c r="I74" s="1277" t="s">
        <v>1248</v>
      </c>
      <c r="J74" s="606"/>
      <c r="K74" s="604"/>
    </row>
    <row r="75" spans="3:12" ht="16.5" hidden="1">
      <c r="C75" s="1300" t="s">
        <v>340</v>
      </c>
      <c r="D75" s="1301" t="s">
        <v>1244</v>
      </c>
      <c r="E75" s="1353">
        <v>15.65</v>
      </c>
      <c r="F75" s="1353" t="s">
        <v>1249</v>
      </c>
      <c r="G75" s="1347" t="s">
        <v>785</v>
      </c>
      <c r="H75" s="1278">
        <v>17.940000000000001</v>
      </c>
      <c r="I75" s="1277" t="s">
        <v>1250</v>
      </c>
      <c r="J75" s="606"/>
      <c r="K75" s="604"/>
    </row>
    <row r="76" spans="3:12" ht="16.5" hidden="1">
      <c r="C76" s="1300" t="s">
        <v>341</v>
      </c>
      <c r="D76" s="1301" t="s">
        <v>1244</v>
      </c>
      <c r="E76" s="1353" t="s">
        <v>1251</v>
      </c>
      <c r="F76" s="1353" t="s">
        <v>1252</v>
      </c>
      <c r="G76" s="1347" t="s">
        <v>785</v>
      </c>
      <c r="H76" s="1278" t="s">
        <v>1253</v>
      </c>
      <c r="I76" s="1277" t="s">
        <v>1254</v>
      </c>
      <c r="J76" s="606"/>
      <c r="K76" s="604"/>
    </row>
    <row r="77" spans="3:12" ht="16.5" hidden="1">
      <c r="C77" s="1300" t="s">
        <v>342</v>
      </c>
      <c r="D77" s="1301" t="s">
        <v>1244</v>
      </c>
      <c r="E77" s="1353">
        <v>13.35</v>
      </c>
      <c r="F77" s="1353">
        <v>11.03</v>
      </c>
      <c r="G77" s="1347" t="s">
        <v>865</v>
      </c>
      <c r="H77" s="1278">
        <v>17.98</v>
      </c>
      <c r="I77" s="1277">
        <v>13.95</v>
      </c>
      <c r="J77" s="606"/>
      <c r="K77" s="604"/>
    </row>
    <row r="78" spans="3:12" ht="15" hidden="1" customHeight="1">
      <c r="C78" s="1300" t="s">
        <v>343</v>
      </c>
      <c r="D78" s="1301" t="s">
        <v>1244</v>
      </c>
      <c r="E78" s="1353">
        <v>15.25</v>
      </c>
      <c r="F78" s="1353">
        <v>10.88</v>
      </c>
      <c r="G78" s="1347" t="s">
        <v>1239</v>
      </c>
      <c r="H78" s="1278">
        <v>17.91</v>
      </c>
      <c r="I78" s="1277">
        <v>14.42</v>
      </c>
      <c r="J78" s="606"/>
      <c r="K78" s="604"/>
    </row>
    <row r="79" spans="3:12" ht="16.5" hidden="1">
      <c r="C79" s="1300" t="s">
        <v>344</v>
      </c>
      <c r="D79" s="1301" t="s">
        <v>227</v>
      </c>
      <c r="E79" s="1353">
        <v>15.08</v>
      </c>
      <c r="F79" s="1353">
        <v>10.4</v>
      </c>
      <c r="G79" s="1347" t="s">
        <v>1270</v>
      </c>
      <c r="H79" s="1278">
        <v>17.93</v>
      </c>
      <c r="I79" s="1277">
        <v>14.43</v>
      </c>
      <c r="J79" s="606"/>
      <c r="K79" s="604"/>
    </row>
    <row r="80" spans="3:12" ht="16.5" hidden="1">
      <c r="C80" s="1300"/>
      <c r="D80" s="1301"/>
      <c r="E80" s="1353"/>
      <c r="F80" s="1353"/>
      <c r="G80" s="1347"/>
      <c r="H80" s="1278"/>
      <c r="I80" s="1277"/>
      <c r="J80" s="606"/>
      <c r="K80" s="604"/>
    </row>
    <row r="81" spans="3:11" ht="16.5" hidden="1">
      <c r="C81" s="1299">
        <v>2013</v>
      </c>
      <c r="D81" s="1301"/>
      <c r="E81" s="1302"/>
      <c r="F81" s="1302"/>
      <c r="G81" s="1346"/>
      <c r="H81" s="1277"/>
      <c r="I81" s="1277"/>
      <c r="J81" s="606"/>
      <c r="K81" s="604"/>
    </row>
    <row r="82" spans="3:11" ht="16.5" hidden="1">
      <c r="C82" s="1301" t="s">
        <v>345</v>
      </c>
      <c r="D82" s="1301" t="s">
        <v>227</v>
      </c>
      <c r="E82" s="1302">
        <v>15.58</v>
      </c>
      <c r="F82" s="1302">
        <v>10.81</v>
      </c>
      <c r="G82" s="1346" t="s">
        <v>1239</v>
      </c>
      <c r="H82" s="1277">
        <v>17.96</v>
      </c>
      <c r="I82" s="1279">
        <v>14.42</v>
      </c>
      <c r="J82" s="606"/>
      <c r="K82" s="604"/>
    </row>
    <row r="83" spans="3:11" ht="16.5" hidden="1">
      <c r="C83" s="1301" t="s">
        <v>1278</v>
      </c>
      <c r="D83" s="1301" t="s">
        <v>227</v>
      </c>
      <c r="E83" s="1302">
        <v>14.83</v>
      </c>
      <c r="F83" s="1302" t="s">
        <v>1279</v>
      </c>
      <c r="G83" s="1346" t="s">
        <v>1280</v>
      </c>
      <c r="H83" s="1277" t="s">
        <v>1281</v>
      </c>
      <c r="I83" s="1279" t="s">
        <v>1282</v>
      </c>
      <c r="J83" s="606"/>
      <c r="K83" s="604"/>
    </row>
    <row r="84" spans="3:11" ht="16.5" hidden="1">
      <c r="C84" s="1301" t="s">
        <v>335</v>
      </c>
      <c r="D84" s="1301" t="s">
        <v>1244</v>
      </c>
      <c r="E84" s="1302">
        <v>14.32</v>
      </c>
      <c r="F84" s="1302">
        <v>10.19</v>
      </c>
      <c r="G84" s="1346" t="s">
        <v>1283</v>
      </c>
      <c r="H84" s="1277">
        <v>17.8</v>
      </c>
      <c r="I84" s="1279">
        <v>14.35</v>
      </c>
      <c r="J84" s="606"/>
      <c r="K84" s="604"/>
    </row>
    <row r="85" spans="3:11" ht="16.5" hidden="1">
      <c r="C85" s="1301" t="s">
        <v>336</v>
      </c>
      <c r="D85" s="1301" t="s">
        <v>240</v>
      </c>
      <c r="E85" s="1302">
        <v>14.58</v>
      </c>
      <c r="F85" s="1302">
        <v>9.66</v>
      </c>
      <c r="G85" s="1346" t="s">
        <v>1283</v>
      </c>
      <c r="H85" s="1277">
        <v>17.77</v>
      </c>
      <c r="I85" s="1279">
        <v>14.35</v>
      </c>
      <c r="J85" s="606"/>
      <c r="K85" s="604"/>
    </row>
    <row r="86" spans="3:11" ht="16.5" hidden="1">
      <c r="C86" s="1301" t="s">
        <v>337</v>
      </c>
      <c r="D86" s="1301" t="s">
        <v>1295</v>
      </c>
      <c r="E86" s="1302">
        <v>14.25</v>
      </c>
      <c r="F86" s="1302">
        <v>9.89</v>
      </c>
      <c r="G86" s="1346" t="s">
        <v>1296</v>
      </c>
      <c r="H86" s="1277">
        <v>17.66</v>
      </c>
      <c r="I86" s="1279">
        <v>17.02</v>
      </c>
      <c r="J86" s="606"/>
      <c r="K86" s="604"/>
    </row>
    <row r="87" spans="3:11" ht="16.5" hidden="1">
      <c r="C87" s="1301" t="s">
        <v>338</v>
      </c>
      <c r="D87" s="1351" t="s">
        <v>1295</v>
      </c>
      <c r="E87" s="1302">
        <v>14.29</v>
      </c>
      <c r="F87" s="1302" t="s">
        <v>1298</v>
      </c>
      <c r="G87" s="1295" t="s">
        <v>1299</v>
      </c>
      <c r="H87" s="1277">
        <v>17.78</v>
      </c>
      <c r="I87" s="1277" t="s">
        <v>1300</v>
      </c>
      <c r="J87" s="606"/>
      <c r="K87" s="604"/>
    </row>
    <row r="88" spans="3:11" ht="16.5" hidden="1">
      <c r="C88" s="1301" t="s">
        <v>339</v>
      </c>
      <c r="D88" s="1351" t="s">
        <v>1244</v>
      </c>
      <c r="E88" s="1302">
        <v>14.39</v>
      </c>
      <c r="F88" s="1302">
        <v>9.65</v>
      </c>
      <c r="G88" s="1295" t="s">
        <v>1204</v>
      </c>
      <c r="H88" s="1277">
        <v>17.7</v>
      </c>
      <c r="I88" s="1277">
        <v>16.97</v>
      </c>
      <c r="J88" s="606"/>
      <c r="K88" s="604"/>
    </row>
    <row r="89" spans="3:11" ht="16.5" hidden="1">
      <c r="C89" s="1301" t="s">
        <v>340</v>
      </c>
      <c r="D89" s="1351" t="s">
        <v>1244</v>
      </c>
      <c r="E89" s="1302">
        <v>13.82</v>
      </c>
      <c r="F89" s="1302">
        <v>9.32</v>
      </c>
      <c r="G89" s="1295" t="s">
        <v>1301</v>
      </c>
      <c r="H89" s="1277">
        <v>18.32</v>
      </c>
      <c r="I89" s="1277">
        <v>16.920000000000002</v>
      </c>
      <c r="J89" s="606"/>
      <c r="K89" s="604"/>
    </row>
    <row r="90" spans="3:11" ht="16.5" hidden="1">
      <c r="C90" s="1301" t="s">
        <v>341</v>
      </c>
      <c r="D90" s="1351" t="s">
        <v>1244</v>
      </c>
      <c r="E90" s="1302">
        <v>14.03</v>
      </c>
      <c r="F90" s="1302">
        <v>9.3699999999999992</v>
      </c>
      <c r="G90" s="1295" t="s">
        <v>1299</v>
      </c>
      <c r="H90" s="1277">
        <v>18.309999999999999</v>
      </c>
      <c r="I90" s="1277">
        <v>16.940000000000001</v>
      </c>
      <c r="J90" s="606"/>
      <c r="K90" s="604"/>
    </row>
    <row r="91" spans="3:11" ht="16.5" hidden="1">
      <c r="C91" s="1301" t="s">
        <v>342</v>
      </c>
      <c r="D91" s="1351" t="s">
        <v>1244</v>
      </c>
      <c r="E91" s="1302">
        <v>13.95</v>
      </c>
      <c r="F91" s="1302">
        <v>9.25</v>
      </c>
      <c r="G91" s="1295" t="s">
        <v>1301</v>
      </c>
      <c r="H91" s="1277">
        <v>18.670000000000002</v>
      </c>
      <c r="I91" s="1277">
        <v>17.66</v>
      </c>
      <c r="J91" s="608"/>
      <c r="K91" s="604"/>
    </row>
    <row r="92" spans="3:11" ht="16.5" hidden="1">
      <c r="C92" s="1301" t="s">
        <v>343</v>
      </c>
      <c r="D92" s="1351" t="s">
        <v>1244</v>
      </c>
      <c r="E92" s="1302">
        <v>14.18</v>
      </c>
      <c r="F92" s="1302">
        <v>9.4</v>
      </c>
      <c r="G92" s="1295" t="s">
        <v>1301</v>
      </c>
      <c r="H92" s="1277">
        <v>18.84</v>
      </c>
      <c r="I92" s="1277">
        <v>17.72</v>
      </c>
      <c r="J92" s="609"/>
      <c r="K92" s="609"/>
    </row>
    <row r="93" spans="3:11" ht="16.5" hidden="1">
      <c r="C93" s="1301" t="s">
        <v>344</v>
      </c>
      <c r="D93" s="1351" t="s">
        <v>1244</v>
      </c>
      <c r="E93" s="1302">
        <v>14.13</v>
      </c>
      <c r="F93" s="1302">
        <v>9.35</v>
      </c>
      <c r="G93" s="1295" t="s">
        <v>1301</v>
      </c>
      <c r="H93" s="1277">
        <v>18.84</v>
      </c>
      <c r="I93" s="1277">
        <v>17.760000000000002</v>
      </c>
      <c r="J93" s="609"/>
      <c r="K93" s="609"/>
    </row>
    <row r="94" spans="3:11" ht="16.5" hidden="1">
      <c r="C94" s="1301"/>
      <c r="D94" s="1351"/>
      <c r="E94" s="1351"/>
      <c r="F94" s="1351"/>
      <c r="G94" s="1295"/>
      <c r="H94" s="1280"/>
      <c r="I94" s="1280"/>
      <c r="J94" s="609"/>
      <c r="K94" s="609"/>
    </row>
    <row r="95" spans="3:11" ht="16.5" hidden="1">
      <c r="C95" s="1299">
        <v>2014</v>
      </c>
      <c r="D95" s="1351"/>
      <c r="E95" s="1351"/>
      <c r="F95" s="1351"/>
      <c r="G95" s="1295"/>
      <c r="H95" s="1280"/>
      <c r="I95" s="1280"/>
      <c r="J95" s="609"/>
      <c r="K95" s="609"/>
    </row>
    <row r="96" spans="3:11" ht="16.5" hidden="1">
      <c r="C96" s="1301" t="s">
        <v>345</v>
      </c>
      <c r="D96" s="1351" t="s">
        <v>1244</v>
      </c>
      <c r="E96" s="1302">
        <v>14.09</v>
      </c>
      <c r="F96" s="1302">
        <v>9.3000000000000007</v>
      </c>
      <c r="G96" s="1295" t="s">
        <v>1301</v>
      </c>
      <c r="H96" s="1277">
        <v>18.88</v>
      </c>
      <c r="I96" s="1277">
        <v>17.739999999999998</v>
      </c>
      <c r="J96" s="609"/>
      <c r="K96" s="609"/>
    </row>
    <row r="97" spans="2:11" ht="16.5" hidden="1">
      <c r="C97" s="1301" t="s">
        <v>1278</v>
      </c>
      <c r="D97" s="1351" t="s">
        <v>1244</v>
      </c>
      <c r="E97" s="1302">
        <v>14.08</v>
      </c>
      <c r="F97" s="1302">
        <v>9.32</v>
      </c>
      <c r="G97" s="1295" t="s">
        <v>1301</v>
      </c>
      <c r="H97" s="1277">
        <v>18.88</v>
      </c>
      <c r="I97" s="1277">
        <v>17.73</v>
      </c>
      <c r="J97" s="609"/>
      <c r="K97" s="609"/>
    </row>
    <row r="98" spans="2:11" ht="16.5" hidden="1">
      <c r="C98" s="1301" t="s">
        <v>335</v>
      </c>
      <c r="D98" s="1351" t="s">
        <v>1244</v>
      </c>
      <c r="E98" s="1302">
        <v>14.24</v>
      </c>
      <c r="F98" s="1302">
        <v>9.27</v>
      </c>
      <c r="G98" s="1295" t="s">
        <v>1301</v>
      </c>
      <c r="H98" s="1277">
        <v>18.88</v>
      </c>
      <c r="I98" s="1277">
        <v>17.73</v>
      </c>
      <c r="J98" s="609"/>
      <c r="K98" s="609"/>
    </row>
    <row r="99" spans="2:11" ht="16.5" hidden="1">
      <c r="C99" s="1301" t="s">
        <v>336</v>
      </c>
      <c r="D99" s="1351" t="s">
        <v>1244</v>
      </c>
      <c r="E99" s="1302">
        <v>14.22</v>
      </c>
      <c r="F99" s="1302">
        <v>9.1199999999999992</v>
      </c>
      <c r="G99" s="1295" t="s">
        <v>1301</v>
      </c>
      <c r="H99" s="1277">
        <v>18.88</v>
      </c>
      <c r="I99" s="1277">
        <v>17.73</v>
      </c>
      <c r="J99" s="609"/>
      <c r="K99" s="609"/>
    </row>
    <row r="100" spans="2:11" ht="16.5" hidden="1">
      <c r="C100" s="1301" t="s">
        <v>337</v>
      </c>
      <c r="D100" s="1351" t="s">
        <v>1244</v>
      </c>
      <c r="E100" s="1302">
        <v>14.39</v>
      </c>
      <c r="F100" s="1302">
        <v>9.25</v>
      </c>
      <c r="G100" s="1295" t="s">
        <v>1301</v>
      </c>
      <c r="H100" s="1277">
        <v>18.87</v>
      </c>
      <c r="I100" s="1277">
        <v>17.739999999999998</v>
      </c>
      <c r="J100" s="609"/>
      <c r="K100" s="609"/>
    </row>
    <row r="101" spans="2:11" ht="16.5" hidden="1">
      <c r="C101" s="1301" t="s">
        <v>338</v>
      </c>
      <c r="D101" s="1351" t="s">
        <v>1244</v>
      </c>
      <c r="E101" s="1302">
        <v>14.44</v>
      </c>
      <c r="F101" s="1302">
        <v>9.33</v>
      </c>
      <c r="G101" s="1295" t="s">
        <v>1301</v>
      </c>
      <c r="H101" s="1277">
        <v>19</v>
      </c>
      <c r="I101" s="1277">
        <v>18</v>
      </c>
      <c r="J101" s="609"/>
      <c r="K101" s="609"/>
    </row>
    <row r="102" spans="2:11" ht="16.5" hidden="1">
      <c r="C102" s="1301" t="s">
        <v>339</v>
      </c>
      <c r="D102" s="1351" t="s">
        <v>1244</v>
      </c>
      <c r="E102" s="1302">
        <v>14.33</v>
      </c>
      <c r="F102" s="1302">
        <v>9.4499999999999993</v>
      </c>
      <c r="G102" s="1281" t="s">
        <v>1301</v>
      </c>
      <c r="H102" s="1277">
        <v>19</v>
      </c>
      <c r="I102" s="1277">
        <v>18</v>
      </c>
      <c r="J102" s="609"/>
      <c r="K102" s="609"/>
    </row>
    <row r="103" spans="2:11" ht="16.5" hidden="1">
      <c r="C103" s="1301" t="s">
        <v>340</v>
      </c>
      <c r="D103" s="1351" t="s">
        <v>1244</v>
      </c>
      <c r="E103" s="1302">
        <v>14.28</v>
      </c>
      <c r="F103" s="1302">
        <v>9.4499999999999993</v>
      </c>
      <c r="G103" s="1281" t="s">
        <v>1301</v>
      </c>
      <c r="H103" s="1277">
        <v>19</v>
      </c>
      <c r="I103" s="1277">
        <v>18</v>
      </c>
      <c r="J103" s="609"/>
      <c r="K103" s="609"/>
    </row>
    <row r="104" spans="2:11" ht="16.5" hidden="1">
      <c r="C104" s="1301" t="s">
        <v>341</v>
      </c>
      <c r="D104" s="1351" t="s">
        <v>1244</v>
      </c>
      <c r="E104" s="1302">
        <v>14.45</v>
      </c>
      <c r="F104" s="1302">
        <v>9.57</v>
      </c>
      <c r="G104" s="1281" t="s">
        <v>1301</v>
      </c>
      <c r="H104" s="1277">
        <v>19</v>
      </c>
      <c r="I104" s="1277">
        <v>18</v>
      </c>
      <c r="J104" s="609"/>
      <c r="K104" s="609"/>
    </row>
    <row r="105" spans="2:11" ht="16.5" hidden="1">
      <c r="C105" s="1301" t="s">
        <v>342</v>
      </c>
      <c r="D105" s="1351" t="s">
        <v>1244</v>
      </c>
      <c r="E105" s="1302">
        <v>14.36</v>
      </c>
      <c r="F105" s="1302">
        <v>9.9</v>
      </c>
      <c r="G105" s="1281" t="s">
        <v>1301</v>
      </c>
      <c r="H105" s="1277">
        <v>19</v>
      </c>
      <c r="I105" s="1277">
        <v>18</v>
      </c>
      <c r="J105" s="609"/>
      <c r="K105" s="609"/>
    </row>
    <row r="106" spans="2:11" ht="16.5" hidden="1">
      <c r="C106" s="1301" t="s">
        <v>343</v>
      </c>
      <c r="D106" s="1351" t="s">
        <v>1244</v>
      </c>
      <c r="E106" s="1302">
        <v>14.26</v>
      </c>
      <c r="F106" s="1302">
        <v>9.9700000000000006</v>
      </c>
      <c r="G106" s="1281" t="s">
        <v>1301</v>
      </c>
      <c r="H106" s="1282">
        <v>19</v>
      </c>
      <c r="I106" s="1277">
        <v>18</v>
      </c>
      <c r="J106" s="609"/>
      <c r="K106" s="609"/>
    </row>
    <row r="107" spans="2:11" ht="16.5" hidden="1">
      <c r="C107" s="1301" t="s">
        <v>344</v>
      </c>
      <c r="D107" s="1351" t="s">
        <v>1244</v>
      </c>
      <c r="E107" s="1302">
        <v>14.19</v>
      </c>
      <c r="F107" s="1302">
        <v>9.68</v>
      </c>
      <c r="G107" s="1281" t="s">
        <v>1301</v>
      </c>
      <c r="H107" s="1282">
        <v>19</v>
      </c>
      <c r="I107" s="1277">
        <v>18</v>
      </c>
      <c r="J107" s="609"/>
      <c r="K107" s="609"/>
    </row>
    <row r="108" spans="2:11" ht="16.5" hidden="1">
      <c r="C108" s="1301"/>
      <c r="D108" s="1351"/>
      <c r="E108" s="1302"/>
      <c r="F108" s="1302"/>
      <c r="G108" s="1281"/>
      <c r="H108" s="1277"/>
      <c r="I108" s="1277"/>
      <c r="J108" s="609"/>
      <c r="K108" s="609"/>
    </row>
    <row r="109" spans="2:11" ht="17.25" hidden="1" thickTop="1">
      <c r="B109" s="907"/>
      <c r="C109" s="1299">
        <v>2015</v>
      </c>
      <c r="D109" s="1351"/>
      <c r="E109" s="1302"/>
      <c r="F109" s="1302"/>
      <c r="G109" s="1281"/>
      <c r="H109" s="1277"/>
      <c r="I109" s="1277"/>
      <c r="J109" s="609"/>
      <c r="K109" s="609"/>
    </row>
    <row r="110" spans="2:11" ht="16.5" hidden="1">
      <c r="B110" s="908"/>
      <c r="C110" s="1301" t="s">
        <v>345</v>
      </c>
      <c r="D110" s="1351" t="s">
        <v>1244</v>
      </c>
      <c r="E110" s="1302">
        <v>14.16</v>
      </c>
      <c r="F110" s="1302">
        <v>9.66</v>
      </c>
      <c r="G110" s="1281" t="s">
        <v>1301</v>
      </c>
      <c r="H110" s="1277">
        <v>19</v>
      </c>
      <c r="I110" s="1277">
        <v>18</v>
      </c>
      <c r="J110" s="609"/>
      <c r="K110" s="609"/>
    </row>
    <row r="111" spans="2:11" ht="16.5" hidden="1">
      <c r="B111" s="908"/>
      <c r="C111" s="1301" t="s">
        <v>334</v>
      </c>
      <c r="D111" s="1351" t="s">
        <v>1320</v>
      </c>
      <c r="E111" s="1302">
        <v>14</v>
      </c>
      <c r="F111" s="1302">
        <v>9.73</v>
      </c>
      <c r="G111" s="1281"/>
      <c r="H111" s="1277"/>
      <c r="I111" s="1277"/>
      <c r="J111" s="609"/>
      <c r="K111" s="609"/>
    </row>
    <row r="112" spans="2:11" ht="16.5" hidden="1">
      <c r="B112" s="908"/>
      <c r="C112" s="1301" t="s">
        <v>335</v>
      </c>
      <c r="D112" s="1351" t="s">
        <v>1320</v>
      </c>
      <c r="E112" s="1302">
        <v>13.24</v>
      </c>
      <c r="F112" s="1302">
        <v>8.75</v>
      </c>
      <c r="G112" s="1281"/>
      <c r="H112" s="1277"/>
      <c r="I112" s="1277"/>
      <c r="J112" s="609"/>
      <c r="K112" s="609"/>
    </row>
    <row r="113" spans="2:11" ht="17.25" hidden="1" thickBot="1">
      <c r="B113" s="909"/>
      <c r="C113" s="1301" t="s">
        <v>336</v>
      </c>
      <c r="D113" s="1351" t="s">
        <v>1323</v>
      </c>
      <c r="E113" s="1302">
        <v>12.71</v>
      </c>
      <c r="F113" s="1302">
        <v>8.84</v>
      </c>
      <c r="G113" s="1281"/>
      <c r="H113" s="1277"/>
      <c r="I113" s="1277"/>
      <c r="J113" s="609"/>
      <c r="K113" s="609"/>
    </row>
    <row r="114" spans="2:11" ht="16.5" hidden="1">
      <c r="C114" s="1301" t="s">
        <v>337</v>
      </c>
      <c r="D114" s="1351" t="s">
        <v>1325</v>
      </c>
      <c r="E114" s="1302">
        <v>12.74</v>
      </c>
      <c r="F114" s="1302">
        <v>8.7899999999999991</v>
      </c>
      <c r="G114" s="1281"/>
      <c r="H114" s="1277"/>
      <c r="I114" s="1277"/>
      <c r="J114" s="609"/>
      <c r="K114" s="609"/>
    </row>
    <row r="115" spans="2:11" ht="16.5" hidden="1">
      <c r="C115" s="1301" t="s">
        <v>338</v>
      </c>
      <c r="D115" s="1351" t="s">
        <v>1325</v>
      </c>
      <c r="E115" s="1302">
        <v>11.94</v>
      </c>
      <c r="F115" s="1302">
        <v>8.42</v>
      </c>
      <c r="G115" s="1281"/>
      <c r="H115" s="1277"/>
      <c r="I115" s="1277"/>
      <c r="J115" s="609"/>
      <c r="K115" s="609"/>
    </row>
    <row r="116" spans="2:11" ht="16.5" hidden="1">
      <c r="C116" s="1301" t="s">
        <v>339</v>
      </c>
      <c r="D116" s="1351" t="s">
        <v>1325</v>
      </c>
      <c r="E116" s="1302">
        <v>11.86</v>
      </c>
      <c r="F116" s="1302">
        <v>8.56</v>
      </c>
      <c r="G116" s="1281"/>
      <c r="H116" s="1277"/>
      <c r="I116" s="1277"/>
      <c r="J116" s="609"/>
      <c r="K116" s="609"/>
    </row>
    <row r="117" spans="2:11" ht="16.5" hidden="1">
      <c r="C117" s="1301" t="s">
        <v>340</v>
      </c>
      <c r="D117" s="1351" t="s">
        <v>1327</v>
      </c>
      <c r="E117" s="1302">
        <v>11.96</v>
      </c>
      <c r="F117" s="1302">
        <v>8.51</v>
      </c>
      <c r="G117" s="1281"/>
      <c r="H117" s="1277"/>
      <c r="I117" s="1277"/>
      <c r="J117" s="609"/>
      <c r="K117" s="609"/>
    </row>
    <row r="118" spans="2:11" ht="16.5" hidden="1">
      <c r="C118" s="1301" t="s">
        <v>341</v>
      </c>
      <c r="D118" s="1351" t="s">
        <v>1329</v>
      </c>
      <c r="E118" s="1302">
        <v>11.81</v>
      </c>
      <c r="F118" s="1302">
        <v>8.4700000000000006</v>
      </c>
      <c r="G118" s="1281"/>
      <c r="H118" s="1277"/>
      <c r="I118" s="1277"/>
      <c r="J118" s="609"/>
      <c r="K118" s="609"/>
    </row>
    <row r="119" spans="2:11" ht="16.5" hidden="1">
      <c r="C119" s="1301" t="s">
        <v>342</v>
      </c>
      <c r="D119" s="1351" t="s">
        <v>867</v>
      </c>
      <c r="E119" s="1302">
        <v>10.98</v>
      </c>
      <c r="F119" s="1302">
        <v>7.28</v>
      </c>
      <c r="G119" s="1281"/>
      <c r="H119" s="1277"/>
      <c r="I119" s="1277"/>
      <c r="J119" s="609"/>
      <c r="K119" s="609"/>
    </row>
    <row r="120" spans="2:11" ht="17.25" hidden="1" thickBot="1">
      <c r="C120" s="1302" t="s">
        <v>343</v>
      </c>
      <c r="D120" s="1351" t="s">
        <v>1332</v>
      </c>
      <c r="E120" s="1302">
        <v>12.2</v>
      </c>
      <c r="F120" s="1302">
        <v>7.67</v>
      </c>
      <c r="G120" s="1348"/>
      <c r="H120" s="1283"/>
      <c r="I120" s="1283"/>
      <c r="J120" s="609"/>
      <c r="K120" s="609"/>
    </row>
    <row r="121" spans="2:11" ht="16.5" hidden="1">
      <c r="C121" s="1301" t="s">
        <v>344</v>
      </c>
      <c r="D121" s="1351" t="s">
        <v>1334</v>
      </c>
      <c r="E121" s="1302">
        <v>11.99</v>
      </c>
      <c r="F121" s="1302">
        <v>7.57</v>
      </c>
      <c r="G121" s="1281"/>
      <c r="H121" s="1282"/>
      <c r="I121" s="1277"/>
      <c r="J121" s="609"/>
      <c r="K121" s="609"/>
    </row>
    <row r="122" spans="2:11" ht="16.5" hidden="1">
      <c r="C122" s="1301"/>
      <c r="D122" s="1351"/>
      <c r="E122" s="1302"/>
      <c r="F122" s="1302"/>
      <c r="G122" s="1284"/>
      <c r="H122" s="1282"/>
      <c r="I122" s="1282"/>
      <c r="J122" s="609"/>
      <c r="K122" s="609"/>
    </row>
    <row r="123" spans="2:11" ht="16.5" hidden="1">
      <c r="C123" s="1299">
        <v>2016</v>
      </c>
      <c r="D123" s="1351"/>
      <c r="E123" s="1302"/>
      <c r="F123" s="1302"/>
      <c r="G123" s="1284"/>
      <c r="H123" s="1282"/>
      <c r="I123" s="1282"/>
      <c r="J123" s="609"/>
      <c r="K123" s="609"/>
    </row>
    <row r="124" spans="2:11" ht="16.5" hidden="1">
      <c r="C124" s="1301" t="s">
        <v>345</v>
      </c>
      <c r="D124" s="1351" t="s">
        <v>1335</v>
      </c>
      <c r="E124" s="1302">
        <v>12.08</v>
      </c>
      <c r="F124" s="1302">
        <v>7.38</v>
      </c>
      <c r="G124" s="1284"/>
      <c r="H124" s="1282"/>
      <c r="I124" s="1282"/>
      <c r="J124" s="609"/>
      <c r="K124" s="609"/>
    </row>
    <row r="125" spans="2:11" ht="16.5" hidden="1">
      <c r="C125" s="1301" t="s">
        <v>334</v>
      </c>
      <c r="D125" s="1351" t="s">
        <v>1336</v>
      </c>
      <c r="E125" s="1302">
        <v>11.48</v>
      </c>
      <c r="F125" s="1302">
        <v>7.29</v>
      </c>
      <c r="G125" s="1284"/>
      <c r="H125" s="1282"/>
      <c r="I125" s="1282"/>
      <c r="J125" s="609"/>
      <c r="K125" s="609"/>
    </row>
    <row r="126" spans="2:11" ht="16.5" hidden="1">
      <c r="C126" s="1301" t="s">
        <v>335</v>
      </c>
      <c r="D126" s="1351" t="s">
        <v>1336</v>
      </c>
      <c r="E126" s="1302">
        <v>11.44</v>
      </c>
      <c r="F126" s="1302">
        <v>7.16</v>
      </c>
      <c r="G126" s="1284"/>
      <c r="H126" s="1282"/>
      <c r="I126" s="1282"/>
      <c r="J126" s="609"/>
      <c r="K126" s="609"/>
    </row>
    <row r="127" spans="2:11" ht="16.5" hidden="1">
      <c r="C127" s="1301" t="s">
        <v>336</v>
      </c>
      <c r="D127" s="1351" t="s">
        <v>1336</v>
      </c>
      <c r="E127" s="1302">
        <v>11.5</v>
      </c>
      <c r="F127" s="1302">
        <v>7.2</v>
      </c>
      <c r="G127" s="1284"/>
      <c r="H127" s="1282"/>
      <c r="I127" s="1282"/>
      <c r="J127" s="609"/>
      <c r="K127" s="609"/>
    </row>
    <row r="128" spans="2:11" ht="16.5" hidden="1">
      <c r="C128" s="1301" t="s">
        <v>337</v>
      </c>
      <c r="D128" s="1351" t="s">
        <v>867</v>
      </c>
      <c r="E128" s="1302">
        <v>11.43</v>
      </c>
      <c r="F128" s="1302">
        <v>7.35</v>
      </c>
      <c r="G128" s="1284"/>
      <c r="H128" s="1282"/>
      <c r="I128" s="1282"/>
      <c r="J128" s="609"/>
      <c r="K128" s="609"/>
    </row>
    <row r="129" spans="3:11" ht="16.5" hidden="1">
      <c r="C129" s="1301" t="s">
        <v>338</v>
      </c>
      <c r="D129" s="1351" t="s">
        <v>867</v>
      </c>
      <c r="E129" s="1302">
        <v>11.4</v>
      </c>
      <c r="F129" s="1302">
        <v>7.48</v>
      </c>
      <c r="G129" s="1284"/>
      <c r="H129" s="1282"/>
      <c r="I129" s="1282"/>
      <c r="J129" s="609"/>
      <c r="K129" s="609"/>
    </row>
    <row r="130" spans="3:11" ht="16.5" hidden="1">
      <c r="C130" s="1301" t="s">
        <v>339</v>
      </c>
      <c r="D130" s="1351" t="s">
        <v>867</v>
      </c>
      <c r="E130" s="1302">
        <v>10.69</v>
      </c>
      <c r="F130" s="1302">
        <v>6.79</v>
      </c>
      <c r="G130" s="1284"/>
      <c r="H130" s="1282"/>
      <c r="I130" s="1282"/>
      <c r="J130" s="609"/>
      <c r="K130" s="609"/>
    </row>
    <row r="131" spans="3:11" ht="16.5" hidden="1">
      <c r="C131" s="1301" t="s">
        <v>340</v>
      </c>
      <c r="D131" s="1351" t="s">
        <v>867</v>
      </c>
      <c r="E131" s="1302">
        <v>10.67</v>
      </c>
      <c r="F131" s="1302">
        <v>6.84</v>
      </c>
      <c r="G131" s="1284"/>
      <c r="H131" s="1282"/>
      <c r="I131" s="1282"/>
      <c r="J131" s="609"/>
      <c r="K131" s="609"/>
    </row>
    <row r="132" spans="3:11" ht="16.5" hidden="1">
      <c r="C132" s="1301" t="s">
        <v>341</v>
      </c>
      <c r="D132" s="1351" t="s">
        <v>867</v>
      </c>
      <c r="E132" s="1302">
        <v>10.66</v>
      </c>
      <c r="F132" s="1302">
        <v>6.95</v>
      </c>
      <c r="G132" s="1284"/>
      <c r="H132" s="1282"/>
      <c r="I132" s="1282"/>
      <c r="J132" s="609"/>
      <c r="K132" s="609"/>
    </row>
    <row r="133" spans="3:11" ht="16.5" hidden="1">
      <c r="C133" s="1301" t="s">
        <v>342</v>
      </c>
      <c r="D133" s="1351" t="s">
        <v>867</v>
      </c>
      <c r="E133" s="1302">
        <v>10.7</v>
      </c>
      <c r="F133" s="1302">
        <v>6.93</v>
      </c>
      <c r="G133" s="1284"/>
      <c r="H133" s="1282"/>
      <c r="I133" s="1282"/>
      <c r="J133" s="609"/>
      <c r="K133" s="609"/>
    </row>
    <row r="134" spans="3:11" ht="16.5" hidden="1">
      <c r="C134" s="1301" t="s">
        <v>343</v>
      </c>
      <c r="D134" s="1351" t="s">
        <v>867</v>
      </c>
      <c r="E134" s="1302">
        <v>10.69</v>
      </c>
      <c r="F134" s="1302">
        <v>6.99</v>
      </c>
      <c r="G134" s="1284"/>
      <c r="H134" s="1282"/>
      <c r="I134" s="1282"/>
      <c r="J134" s="609"/>
      <c r="K134" s="609"/>
    </row>
    <row r="135" spans="3:11" ht="16.5" hidden="1">
      <c r="C135" s="1301" t="s">
        <v>344</v>
      </c>
      <c r="D135" s="1351" t="s">
        <v>867</v>
      </c>
      <c r="E135" s="1302">
        <v>10.59</v>
      </c>
      <c r="F135" s="1302">
        <v>6.87</v>
      </c>
      <c r="G135" s="1284"/>
      <c r="H135" s="1282"/>
      <c r="I135" s="1282"/>
      <c r="J135" s="609"/>
      <c r="K135" s="609"/>
    </row>
    <row r="136" spans="3:11" ht="15" customHeight="1">
      <c r="C136" s="1301"/>
      <c r="D136" s="1351"/>
      <c r="E136" s="1302"/>
      <c r="F136" s="1302"/>
      <c r="G136" s="1284"/>
      <c r="H136" s="1282"/>
      <c r="I136" s="1282"/>
      <c r="J136" s="609"/>
      <c r="K136" s="609"/>
    </row>
    <row r="137" spans="3:11" ht="16.5">
      <c r="C137" s="1299">
        <v>2017</v>
      </c>
      <c r="D137" s="1351"/>
      <c r="E137" s="1302"/>
      <c r="F137" s="1302"/>
      <c r="G137" s="1284"/>
      <c r="H137" s="1282"/>
      <c r="I137" s="1282"/>
      <c r="J137" s="609"/>
      <c r="K137" s="609"/>
    </row>
    <row r="138" spans="3:11" ht="16.5">
      <c r="C138" s="1301" t="s">
        <v>345</v>
      </c>
      <c r="D138" s="1351" t="s">
        <v>867</v>
      </c>
      <c r="E138" s="1302">
        <v>10.61</v>
      </c>
      <c r="F138" s="1302">
        <v>6.68</v>
      </c>
      <c r="G138" s="1284"/>
      <c r="H138" s="1282"/>
      <c r="I138" s="1282"/>
      <c r="J138" s="609"/>
      <c r="K138" s="609"/>
    </row>
    <row r="139" spans="3:11" ht="16.5">
      <c r="C139" s="1301" t="s">
        <v>334</v>
      </c>
      <c r="D139" s="1351" t="s">
        <v>867</v>
      </c>
      <c r="E139" s="1302">
        <v>10.06</v>
      </c>
      <c r="F139" s="1302">
        <v>6.52</v>
      </c>
      <c r="G139" s="1284"/>
      <c r="H139" s="1282"/>
      <c r="I139" s="1282"/>
      <c r="J139" s="609"/>
      <c r="K139" s="609"/>
    </row>
    <row r="140" spans="3:11" ht="16.5">
      <c r="C140" s="1301" t="s">
        <v>335</v>
      </c>
      <c r="D140" s="1351" t="s">
        <v>867</v>
      </c>
      <c r="E140" s="1302">
        <v>9.1199999999999992</v>
      </c>
      <c r="F140" s="1302">
        <v>7.02</v>
      </c>
      <c r="G140" s="1284"/>
      <c r="H140" s="1282"/>
      <c r="I140" s="1282"/>
      <c r="J140" s="609"/>
      <c r="K140" s="609"/>
    </row>
    <row r="141" spans="3:11" ht="16.5">
      <c r="C141" s="1301" t="s">
        <v>336</v>
      </c>
      <c r="D141" s="1351" t="s">
        <v>867</v>
      </c>
      <c r="E141" s="1302">
        <v>9.25</v>
      </c>
      <c r="F141" s="1302">
        <v>7.02</v>
      </c>
      <c r="G141" s="1284"/>
      <c r="H141" s="1282"/>
      <c r="I141" s="1282"/>
      <c r="J141" s="609"/>
      <c r="K141" s="609"/>
    </row>
    <row r="142" spans="3:11" ht="16.5">
      <c r="C142" s="1301" t="s">
        <v>337</v>
      </c>
      <c r="D142" s="1351" t="s">
        <v>867</v>
      </c>
      <c r="E142" s="1302">
        <v>9.17</v>
      </c>
      <c r="F142" s="1302">
        <v>7.03</v>
      </c>
      <c r="G142" s="1284"/>
      <c r="H142" s="1282"/>
      <c r="I142" s="1282"/>
      <c r="J142" s="609"/>
      <c r="K142" s="609"/>
    </row>
    <row r="143" spans="3:11" ht="16.5">
      <c r="C143" s="1301" t="s">
        <v>338</v>
      </c>
      <c r="D143" s="1351" t="s">
        <v>867</v>
      </c>
      <c r="E143" s="1302">
        <v>9.01</v>
      </c>
      <c r="F143" s="1302">
        <v>7.05</v>
      </c>
      <c r="G143" s="1284"/>
      <c r="H143" s="1282"/>
      <c r="I143" s="1282"/>
      <c r="J143" s="609"/>
      <c r="K143" s="609"/>
    </row>
    <row r="144" spans="3:11" ht="16.5">
      <c r="C144" s="1301" t="s">
        <v>339</v>
      </c>
      <c r="D144" s="1351" t="s">
        <v>867</v>
      </c>
      <c r="E144" s="1302">
        <v>8.94</v>
      </c>
      <c r="F144" s="1302">
        <v>7.05</v>
      </c>
      <c r="G144" s="1284"/>
      <c r="H144" s="1282"/>
      <c r="I144" s="1282"/>
      <c r="J144" s="609"/>
      <c r="K144" s="609"/>
    </row>
    <row r="145" spans="3:11" ht="16.5">
      <c r="C145" s="1301" t="s">
        <v>340</v>
      </c>
      <c r="D145" s="1351" t="s">
        <v>867</v>
      </c>
      <c r="E145" s="1302">
        <v>8.8800000000000008</v>
      </c>
      <c r="F145" s="1302">
        <v>6.95</v>
      </c>
      <c r="G145" s="1284"/>
      <c r="H145" s="1282"/>
      <c r="I145" s="1282"/>
      <c r="J145" s="609"/>
      <c r="K145" s="609"/>
    </row>
    <row r="146" spans="3:11" ht="16.5">
      <c r="C146" s="1301" t="s">
        <v>341</v>
      </c>
      <c r="D146" s="1351" t="s">
        <v>1762</v>
      </c>
      <c r="E146" s="1302">
        <v>8.86</v>
      </c>
      <c r="F146" s="1302">
        <v>7.01</v>
      </c>
      <c r="G146" s="1284"/>
      <c r="H146" s="1282"/>
      <c r="I146" s="1282"/>
      <c r="J146" s="609"/>
      <c r="K146" s="609"/>
    </row>
    <row r="147" spans="3:11" ht="16.5">
      <c r="C147" s="1301" t="s">
        <v>342</v>
      </c>
      <c r="D147" s="1351" t="s">
        <v>1762</v>
      </c>
      <c r="E147" s="1302">
        <v>9.66</v>
      </c>
      <c r="F147" s="1302">
        <v>7.06</v>
      </c>
      <c r="G147" s="1284"/>
      <c r="H147" s="1282"/>
      <c r="I147" s="1282"/>
      <c r="J147" s="609"/>
      <c r="K147" s="609"/>
    </row>
    <row r="148" spans="3:11" ht="16.5">
      <c r="C148" s="1301" t="s">
        <v>343</v>
      </c>
      <c r="D148" s="1351" t="s">
        <v>1762</v>
      </c>
      <c r="E148" s="1302">
        <v>9.66</v>
      </c>
      <c r="F148" s="1302">
        <v>7.03</v>
      </c>
      <c r="G148" s="1284"/>
      <c r="H148" s="1282"/>
      <c r="I148" s="1282"/>
      <c r="J148" s="609"/>
      <c r="K148" s="609"/>
    </row>
    <row r="149" spans="3:11" ht="16.5">
      <c r="C149" s="1301" t="s">
        <v>344</v>
      </c>
      <c r="D149" s="1351" t="s">
        <v>1762</v>
      </c>
      <c r="E149" s="1302">
        <v>9.39</v>
      </c>
      <c r="F149" s="1302">
        <v>7</v>
      </c>
      <c r="G149" s="1284"/>
      <c r="H149" s="1282"/>
      <c r="I149" s="1282"/>
      <c r="J149" s="609"/>
      <c r="K149" s="609"/>
    </row>
    <row r="150" spans="3:11" ht="16.5">
      <c r="C150" s="1301"/>
      <c r="D150" s="1351"/>
      <c r="E150" s="1302"/>
      <c r="F150" s="1302"/>
      <c r="G150" s="1284"/>
      <c r="H150" s="1282"/>
      <c r="I150" s="1282"/>
      <c r="J150" s="609"/>
      <c r="K150" s="609"/>
    </row>
    <row r="151" spans="3:11" ht="16.5">
      <c r="C151" s="1303">
        <v>2018</v>
      </c>
      <c r="D151" s="1351"/>
      <c r="E151" s="1302"/>
      <c r="F151" s="1302"/>
      <c r="G151" s="1284"/>
      <c r="H151" s="1282"/>
      <c r="I151" s="1282"/>
      <c r="J151" s="609"/>
      <c r="K151" s="609"/>
    </row>
    <row r="152" spans="3:11" ht="16.5">
      <c r="C152" s="1304" t="s">
        <v>345</v>
      </c>
      <c r="D152" s="1351" t="s">
        <v>1762</v>
      </c>
      <c r="E152" s="1302">
        <v>9.33</v>
      </c>
      <c r="F152" s="1302">
        <v>6.99</v>
      </c>
      <c r="G152" s="1284"/>
      <c r="H152" s="1282"/>
      <c r="I152" s="1282"/>
      <c r="J152" s="609"/>
      <c r="K152" s="609"/>
    </row>
    <row r="153" spans="3:11" ht="16.5">
      <c r="C153" s="1304" t="s">
        <v>334</v>
      </c>
      <c r="D153" s="1351" t="s">
        <v>1762</v>
      </c>
      <c r="E153" s="1302">
        <v>9.57</v>
      </c>
      <c r="F153" s="1302">
        <v>6.93</v>
      </c>
      <c r="G153" s="1284"/>
      <c r="H153" s="1282"/>
      <c r="I153" s="1282"/>
      <c r="J153" s="609"/>
      <c r="K153" s="609"/>
    </row>
    <row r="154" spans="3:11" ht="16.5">
      <c r="C154" s="1304" t="s">
        <v>335</v>
      </c>
      <c r="D154" s="1351" t="s">
        <v>1762</v>
      </c>
      <c r="E154" s="1302">
        <v>9.64</v>
      </c>
      <c r="F154" s="1302">
        <v>6.98</v>
      </c>
      <c r="G154" s="1284"/>
      <c r="H154" s="1282"/>
      <c r="I154" s="1282"/>
      <c r="J154" s="609"/>
      <c r="K154" s="609"/>
    </row>
    <row r="155" spans="3:11" ht="16.5">
      <c r="C155" s="1304" t="s">
        <v>336</v>
      </c>
      <c r="D155" s="1351" t="s">
        <v>867</v>
      </c>
      <c r="E155" s="1302">
        <v>9.32</v>
      </c>
      <c r="F155" s="1302">
        <v>7.08</v>
      </c>
      <c r="G155" s="1284"/>
      <c r="H155" s="1282"/>
      <c r="I155" s="1282"/>
      <c r="J155" s="609"/>
      <c r="K155" s="609"/>
    </row>
    <row r="156" spans="3:11" ht="16.5">
      <c r="C156" s="1304" t="s">
        <v>337</v>
      </c>
      <c r="D156" s="1351" t="s">
        <v>867</v>
      </c>
      <c r="E156" s="1302">
        <v>9.2799999999999994</v>
      </c>
      <c r="F156" s="1302">
        <v>7.09</v>
      </c>
      <c r="G156" s="1284"/>
      <c r="H156" s="1282"/>
      <c r="I156" s="1282"/>
      <c r="J156" s="609"/>
      <c r="K156" s="609"/>
    </row>
    <row r="157" spans="3:11" ht="16.5">
      <c r="C157" s="1304" t="s">
        <v>338</v>
      </c>
      <c r="D157" s="1351" t="s">
        <v>867</v>
      </c>
      <c r="E157" s="1302">
        <v>9.32</v>
      </c>
      <c r="F157" s="1302">
        <v>7.14</v>
      </c>
      <c r="G157" s="1284"/>
      <c r="H157" s="1282"/>
      <c r="I157" s="1282"/>
      <c r="J157" s="609"/>
      <c r="K157" s="609"/>
    </row>
    <row r="158" spans="3:11" ht="16.5">
      <c r="C158" s="1304" t="s">
        <v>339</v>
      </c>
      <c r="D158" s="1351" t="s">
        <v>867</v>
      </c>
      <c r="E158" s="1302">
        <v>9.75</v>
      </c>
      <c r="F158" s="1302">
        <v>6.97</v>
      </c>
      <c r="G158" s="1284"/>
      <c r="H158" s="1282"/>
      <c r="I158" s="1282"/>
      <c r="J158" s="609"/>
      <c r="K158" s="609"/>
    </row>
    <row r="159" spans="3:11" ht="16.5">
      <c r="C159" s="1304" t="s">
        <v>340</v>
      </c>
      <c r="D159" s="1351" t="s">
        <v>867</v>
      </c>
      <c r="E159" s="1302">
        <v>9.8699999999999992</v>
      </c>
      <c r="F159" s="1302">
        <v>7.1</v>
      </c>
      <c r="G159" s="1284"/>
      <c r="H159" s="1282"/>
      <c r="I159" s="1282"/>
      <c r="J159" s="609"/>
      <c r="K159" s="609"/>
    </row>
    <row r="160" spans="3:11" ht="16.5">
      <c r="C160" s="1304" t="s">
        <v>341</v>
      </c>
      <c r="D160" s="1351" t="s">
        <v>867</v>
      </c>
      <c r="E160" s="1302">
        <v>9.56</v>
      </c>
      <c r="F160" s="1302">
        <v>7.11</v>
      </c>
      <c r="G160" s="1284"/>
      <c r="H160" s="1282"/>
      <c r="I160" s="1282"/>
      <c r="J160" s="609"/>
      <c r="K160" s="609"/>
    </row>
    <row r="161" spans="3:11" ht="16.5">
      <c r="C161" s="1304" t="s">
        <v>342</v>
      </c>
      <c r="D161" s="1351" t="s">
        <v>867</v>
      </c>
      <c r="E161" s="1302">
        <v>9.4700000000000006</v>
      </c>
      <c r="F161" s="1302">
        <v>7.38</v>
      </c>
      <c r="G161" s="1284"/>
      <c r="H161" s="1282"/>
      <c r="I161" s="1282"/>
      <c r="J161" s="609"/>
      <c r="K161" s="609"/>
    </row>
    <row r="162" spans="3:11" ht="16.5">
      <c r="C162" s="1304" t="s">
        <v>343</v>
      </c>
      <c r="D162" s="1351" t="s">
        <v>867</v>
      </c>
      <c r="E162" s="1302">
        <v>9.49</v>
      </c>
      <c r="F162" s="1302">
        <v>7.38</v>
      </c>
      <c r="G162" s="1284"/>
      <c r="H162" s="1282"/>
      <c r="I162" s="1282"/>
      <c r="J162" s="609"/>
      <c r="K162" s="609"/>
    </row>
    <row r="163" spans="3:11" ht="16.5">
      <c r="C163" s="1304" t="s">
        <v>344</v>
      </c>
      <c r="D163" s="1351" t="s">
        <v>867</v>
      </c>
      <c r="E163" s="1302">
        <v>9.48</v>
      </c>
      <c r="F163" s="1302">
        <v>7.39</v>
      </c>
      <c r="G163" s="1284"/>
      <c r="H163" s="1282"/>
      <c r="I163" s="1282"/>
      <c r="J163" s="609"/>
      <c r="K163" s="609"/>
    </row>
    <row r="164" spans="3:11" ht="16.5">
      <c r="C164" s="1304"/>
      <c r="D164" s="1351"/>
      <c r="E164" s="1302"/>
      <c r="F164" s="1302"/>
      <c r="G164" s="1284"/>
      <c r="H164" s="1282"/>
      <c r="I164" s="1282"/>
      <c r="J164" s="609"/>
      <c r="K164" s="609"/>
    </row>
    <row r="165" spans="3:11" ht="16.5">
      <c r="C165" s="1303">
        <v>2019</v>
      </c>
      <c r="D165" s="1351"/>
      <c r="E165" s="1302"/>
      <c r="F165" s="1302"/>
      <c r="G165" s="1284"/>
      <c r="H165" s="1282"/>
      <c r="I165" s="1282"/>
      <c r="J165" s="609"/>
      <c r="K165" s="609"/>
    </row>
    <row r="166" spans="3:11" ht="16.5">
      <c r="C166" s="1303" t="s">
        <v>345</v>
      </c>
      <c r="D166" s="1351" t="s">
        <v>867</v>
      </c>
      <c r="E166" s="1302">
        <v>9.4700000000000006</v>
      </c>
      <c r="F166" s="1302">
        <v>7.4</v>
      </c>
      <c r="G166" s="1284"/>
      <c r="H166" s="1282"/>
      <c r="I166" s="1282"/>
      <c r="J166" s="609"/>
      <c r="K166" s="609"/>
    </row>
    <row r="167" spans="3:11" ht="16.5">
      <c r="C167" s="1303" t="s">
        <v>334</v>
      </c>
      <c r="D167" s="1351" t="s">
        <v>867</v>
      </c>
      <c r="E167" s="1302">
        <v>9.23</v>
      </c>
      <c r="F167" s="1302">
        <v>7.3</v>
      </c>
      <c r="G167" s="1284"/>
      <c r="H167" s="1282"/>
      <c r="I167" s="1282"/>
      <c r="J167" s="609"/>
      <c r="K167" s="609"/>
    </row>
    <row r="168" spans="3:11" ht="16.5">
      <c r="C168" s="1303" t="s">
        <v>335</v>
      </c>
      <c r="D168" s="1351" t="s">
        <v>867</v>
      </c>
      <c r="E168" s="1302">
        <v>9.23</v>
      </c>
      <c r="F168" s="1302">
        <v>7.31</v>
      </c>
      <c r="G168" s="1284"/>
      <c r="H168" s="1282"/>
      <c r="I168" s="1282"/>
      <c r="J168" s="609"/>
      <c r="K168" s="609"/>
    </row>
    <row r="169" spans="3:11" ht="16.5">
      <c r="C169" s="1303" t="s">
        <v>336</v>
      </c>
      <c r="D169" s="1351" t="s">
        <v>867</v>
      </c>
      <c r="E169" s="1302">
        <v>9.3000000000000007</v>
      </c>
      <c r="F169" s="1302">
        <v>7.38</v>
      </c>
      <c r="G169" s="1284"/>
      <c r="H169" s="1282"/>
      <c r="I169" s="1282"/>
      <c r="J169" s="609"/>
      <c r="K169" s="609"/>
    </row>
    <row r="170" spans="3:11" ht="16.5">
      <c r="C170" s="1303" t="s">
        <v>337</v>
      </c>
      <c r="D170" s="1351" t="s">
        <v>1336</v>
      </c>
      <c r="E170" s="1302">
        <v>9.31</v>
      </c>
      <c r="F170" s="1302">
        <v>7.33</v>
      </c>
      <c r="G170" s="1284"/>
      <c r="H170" s="1282"/>
      <c r="I170" s="1282"/>
      <c r="J170" s="609"/>
      <c r="K170" s="609"/>
    </row>
    <row r="171" spans="3:11" ht="16.5">
      <c r="C171" s="1303" t="s">
        <v>338</v>
      </c>
      <c r="D171" s="1351" t="s">
        <v>1336</v>
      </c>
      <c r="E171" s="1302">
        <v>9.15</v>
      </c>
      <c r="F171" s="1302">
        <v>7.67</v>
      </c>
      <c r="G171" s="1284"/>
      <c r="H171" s="1282"/>
      <c r="I171" s="1282"/>
      <c r="J171" s="609"/>
      <c r="K171" s="609"/>
    </row>
    <row r="172" spans="3:11" ht="16.5">
      <c r="C172" s="1303" t="s">
        <v>339</v>
      </c>
      <c r="D172" s="1351" t="s">
        <v>946</v>
      </c>
      <c r="E172" s="1302">
        <v>9.5399999999999991</v>
      </c>
      <c r="F172" s="1302">
        <v>8.4</v>
      </c>
      <c r="G172" s="1284"/>
      <c r="H172" s="1282"/>
      <c r="I172" s="1282"/>
      <c r="J172" s="609"/>
      <c r="K172" s="609"/>
    </row>
    <row r="173" spans="3:11" ht="16.5">
      <c r="C173" s="1303" t="s">
        <v>340</v>
      </c>
      <c r="D173" s="1351" t="s">
        <v>946</v>
      </c>
      <c r="E173" s="1302">
        <v>14.37</v>
      </c>
      <c r="F173" s="1302">
        <v>18.43</v>
      </c>
      <c r="G173" s="1284"/>
      <c r="H173" s="1282"/>
      <c r="I173" s="1282"/>
      <c r="J173" s="609"/>
      <c r="K173" s="609"/>
    </row>
    <row r="174" spans="3:11" ht="17.25" thickBot="1">
      <c r="C174" s="1736" t="s">
        <v>341</v>
      </c>
      <c r="D174" s="1737" t="s">
        <v>946</v>
      </c>
      <c r="E174" s="1738">
        <v>14.64</v>
      </c>
      <c r="F174" s="1738">
        <v>19.809999999999999</v>
      </c>
      <c r="G174" s="1284"/>
      <c r="H174" s="1282"/>
      <c r="I174" s="1282"/>
      <c r="J174" s="609"/>
      <c r="K174" s="609"/>
    </row>
    <row r="175" spans="3:11" ht="20.25">
      <c r="C175" s="933" t="s">
        <v>1776</v>
      </c>
      <c r="D175" s="1430"/>
      <c r="E175" s="1282"/>
      <c r="F175" s="1282"/>
      <c r="G175" s="1284"/>
      <c r="H175" s="1282"/>
      <c r="I175" s="1282"/>
      <c r="J175" s="609"/>
      <c r="K175" s="609"/>
    </row>
    <row r="176" spans="3:11" ht="16.5">
      <c r="C176" s="1285" t="s">
        <v>998</v>
      </c>
      <c r="D176" s="1285"/>
      <c r="E176" s="1286"/>
      <c r="F176" s="1286"/>
      <c r="G176" s="1286"/>
      <c r="H176" s="1286"/>
      <c r="I176" s="1286"/>
      <c r="J176" s="609"/>
      <c r="K176" s="609"/>
    </row>
    <row r="177" spans="3:11" ht="15.75" customHeight="1">
      <c r="C177" s="1907" t="s">
        <v>1754</v>
      </c>
      <c r="D177" s="1907"/>
      <c r="E177" s="1907"/>
      <c r="F177" s="1907"/>
      <c r="G177" s="1286"/>
      <c r="H177" s="1286"/>
      <c r="I177" s="1286"/>
      <c r="J177" s="609"/>
      <c r="K177" s="609"/>
    </row>
    <row r="178" spans="3:11" ht="15.75" customHeight="1">
      <c r="C178" s="1231"/>
      <c r="D178" s="1231"/>
      <c r="E178" s="1231"/>
      <c r="F178" s="1231"/>
      <c r="G178" s="1287"/>
      <c r="H178" s="1287"/>
      <c r="I178" s="1287"/>
      <c r="J178" s="756"/>
      <c r="K178" s="756"/>
    </row>
    <row r="179" spans="3:11" ht="15.75" customHeight="1">
      <c r="C179" s="1902"/>
      <c r="D179" s="1902"/>
      <c r="E179" s="1902"/>
      <c r="F179" s="1902"/>
      <c r="G179" s="1902"/>
      <c r="H179" s="609"/>
      <c r="I179" s="609"/>
      <c r="J179" s="609"/>
      <c r="K179" s="609"/>
    </row>
  </sheetData>
  <customSheetViews>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1"/>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2"/>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3"/>
      <headerFooter alignWithMargins="0"/>
    </customSheetView>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915" t="s">
        <v>1756</v>
      </c>
      <c r="B1" s="1915"/>
      <c r="C1" s="1915"/>
      <c r="D1" s="1915"/>
      <c r="E1" s="1915"/>
      <c r="F1" s="1915"/>
      <c r="G1" s="1915"/>
      <c r="H1" s="1915"/>
      <c r="I1" s="23"/>
      <c r="J1" s="23"/>
      <c r="K1" s="23"/>
    </row>
    <row r="2" spans="1:11" ht="18" customHeight="1" thickBot="1">
      <c r="A2" s="970"/>
      <c r="B2" s="970"/>
      <c r="C2" s="970"/>
      <c r="D2" s="970"/>
      <c r="E2" s="970"/>
      <c r="F2" s="970" t="s">
        <v>296</v>
      </c>
      <c r="G2" s="970"/>
      <c r="H2" s="970"/>
      <c r="I2" s="23"/>
      <c r="J2" s="23"/>
      <c r="K2" s="23"/>
    </row>
    <row r="3" spans="1:11" ht="12.75" customHeight="1" thickTop="1">
      <c r="A3" s="1453"/>
      <c r="B3" s="1453"/>
      <c r="C3" s="1443"/>
      <c r="D3" s="1443"/>
      <c r="E3" s="1444"/>
      <c r="F3" s="1436"/>
      <c r="G3" s="971"/>
      <c r="H3" s="973"/>
      <c r="I3" s="25"/>
      <c r="J3" s="23"/>
      <c r="K3" s="23"/>
    </row>
    <row r="4" spans="1:11" ht="12.75" customHeight="1">
      <c r="A4" s="1454"/>
      <c r="B4" s="1916" t="s">
        <v>1158</v>
      </c>
      <c r="C4" s="1915"/>
      <c r="D4" s="1915"/>
      <c r="E4" s="1917"/>
      <c r="F4" s="975" t="s">
        <v>1157</v>
      </c>
      <c r="G4" s="974"/>
      <c r="H4" s="975"/>
      <c r="I4" s="25"/>
      <c r="J4" s="23"/>
      <c r="K4" s="23"/>
    </row>
    <row r="5" spans="1:11" ht="12.75" customHeight="1">
      <c r="A5" s="1454"/>
      <c r="B5" s="1454"/>
      <c r="C5" s="970"/>
      <c r="D5" s="970"/>
      <c r="E5" s="1445"/>
      <c r="F5" s="977"/>
      <c r="G5" s="970"/>
      <c r="H5" s="977"/>
      <c r="I5" s="25"/>
      <c r="J5" s="23"/>
      <c r="K5" s="23"/>
    </row>
    <row r="6" spans="1:11" ht="12.75" customHeight="1" thickBot="1">
      <c r="A6" s="1454"/>
      <c r="B6" s="1454"/>
      <c r="C6" s="970"/>
      <c r="D6" s="970"/>
      <c r="E6" s="1445"/>
      <c r="F6" s="977"/>
      <c r="G6" s="970"/>
      <c r="H6" s="977"/>
      <c r="I6" s="25"/>
      <c r="J6" s="23"/>
      <c r="K6" s="23"/>
    </row>
    <row r="7" spans="1:11" ht="12.75" customHeight="1" thickTop="1" thickBot="1">
      <c r="A7" s="1713"/>
      <c r="B7" s="971"/>
      <c r="C7" s="1455"/>
      <c r="D7" s="1455"/>
      <c r="E7" s="1456"/>
      <c r="F7" s="1436"/>
      <c r="G7" s="971"/>
      <c r="H7" s="972"/>
      <c r="I7" s="25"/>
      <c r="J7" s="23"/>
      <c r="K7" s="23"/>
    </row>
    <row r="8" spans="1:11" ht="12.75" customHeight="1">
      <c r="A8" s="1714" t="s">
        <v>263</v>
      </c>
      <c r="B8" s="1725" t="s">
        <v>786</v>
      </c>
      <c r="C8" s="1725" t="s">
        <v>787</v>
      </c>
      <c r="D8" s="979" t="s">
        <v>421</v>
      </c>
      <c r="E8" s="1446" t="s">
        <v>422</v>
      </c>
      <c r="F8" s="1429" t="s">
        <v>787</v>
      </c>
      <c r="G8" s="979" t="s">
        <v>421</v>
      </c>
      <c r="H8" s="978" t="s">
        <v>422</v>
      </c>
      <c r="I8" s="25"/>
      <c r="J8" s="23"/>
      <c r="K8" s="23"/>
    </row>
    <row r="9" spans="1:11" ht="12.75" customHeight="1" thickBot="1">
      <c r="A9" s="1715"/>
      <c r="B9" s="1715"/>
      <c r="C9" s="1715"/>
      <c r="D9" s="970"/>
      <c r="E9" s="1457"/>
      <c r="F9" s="977"/>
      <c r="G9" s="970"/>
      <c r="H9" s="976"/>
      <c r="I9" s="25"/>
      <c r="J9" s="23"/>
      <c r="K9" s="23"/>
    </row>
    <row r="10" spans="1:11" ht="18" customHeight="1" thickTop="1">
      <c r="A10" s="1716"/>
      <c r="B10" s="1726"/>
      <c r="C10" s="1726"/>
      <c r="D10" s="971"/>
      <c r="E10" s="1456"/>
      <c r="F10" s="1436"/>
      <c r="G10" s="971"/>
      <c r="H10" s="972"/>
      <c r="I10" s="25"/>
      <c r="J10" s="23"/>
      <c r="K10" s="23"/>
    </row>
    <row r="11" spans="1:11" ht="12.75" hidden="1" customHeight="1">
      <c r="A11" s="1714">
        <v>1999</v>
      </c>
      <c r="B11" s="1715"/>
      <c r="C11" s="1715"/>
      <c r="D11" s="970"/>
      <c r="E11" s="1457"/>
      <c r="F11" s="977"/>
      <c r="G11" s="970"/>
      <c r="H11" s="976"/>
      <c r="I11" s="25"/>
      <c r="J11" s="23"/>
      <c r="K11" s="23"/>
    </row>
    <row r="12" spans="1:11" ht="12.75" hidden="1" customHeight="1">
      <c r="A12" s="1714"/>
      <c r="B12" s="1714"/>
      <c r="C12" s="1714"/>
      <c r="D12" s="979"/>
      <c r="E12" s="1446"/>
      <c r="F12" s="1429"/>
      <c r="G12" s="979"/>
      <c r="H12" s="978"/>
      <c r="I12" s="25"/>
      <c r="J12" s="23"/>
      <c r="K12" s="23"/>
    </row>
    <row r="13" spans="1:11" ht="12.75" hidden="1" customHeight="1">
      <c r="A13" s="1717" t="s">
        <v>307</v>
      </c>
      <c r="B13" s="1714" t="s">
        <v>788</v>
      </c>
      <c r="C13" s="1714" t="s">
        <v>789</v>
      </c>
      <c r="D13" s="979" t="s">
        <v>790</v>
      </c>
      <c r="E13" s="1446" t="s">
        <v>791</v>
      </c>
      <c r="F13" s="1429" t="s">
        <v>792</v>
      </c>
      <c r="G13" s="979" t="s">
        <v>793</v>
      </c>
      <c r="H13" s="978" t="s">
        <v>794</v>
      </c>
      <c r="I13" s="25"/>
      <c r="J13" s="23"/>
      <c r="K13" s="23"/>
    </row>
    <row r="14" spans="1:11" ht="12.75" hidden="1" customHeight="1">
      <c r="A14" s="1717" t="s">
        <v>308</v>
      </c>
      <c r="B14" s="1714" t="s">
        <v>788</v>
      </c>
      <c r="C14" s="1714" t="s">
        <v>789</v>
      </c>
      <c r="D14" s="979" t="s">
        <v>595</v>
      </c>
      <c r="E14" s="1446" t="s">
        <v>791</v>
      </c>
      <c r="F14" s="1429" t="s">
        <v>795</v>
      </c>
      <c r="G14" s="979" t="s">
        <v>612</v>
      </c>
      <c r="H14" s="978" t="s">
        <v>796</v>
      </c>
      <c r="I14" s="25"/>
      <c r="J14" s="23"/>
      <c r="K14" s="23"/>
    </row>
    <row r="15" spans="1:11" ht="12.75" hidden="1" customHeight="1">
      <c r="A15" s="1717" t="s">
        <v>311</v>
      </c>
      <c r="B15" s="1714" t="s">
        <v>788</v>
      </c>
      <c r="C15" s="1714" t="s">
        <v>797</v>
      </c>
      <c r="D15" s="979" t="s">
        <v>798</v>
      </c>
      <c r="E15" s="1446" t="s">
        <v>799</v>
      </c>
      <c r="F15" s="1429" t="s">
        <v>800</v>
      </c>
      <c r="G15" s="979" t="s">
        <v>801</v>
      </c>
      <c r="H15" s="978" t="s">
        <v>796</v>
      </c>
      <c r="I15" s="25"/>
      <c r="J15" s="23"/>
      <c r="K15" s="23"/>
    </row>
    <row r="16" spans="1:11" ht="12.75" hidden="1" customHeight="1">
      <c r="A16" s="1717"/>
      <c r="B16" s="1727"/>
      <c r="C16" s="1727"/>
      <c r="D16" s="981"/>
      <c r="E16" s="1458"/>
      <c r="F16" s="1437"/>
      <c r="G16" s="981"/>
      <c r="H16" s="980"/>
      <c r="I16" s="25"/>
      <c r="J16" s="23"/>
      <c r="K16" s="23"/>
    </row>
    <row r="17" spans="1:11" ht="12.75" hidden="1" customHeight="1">
      <c r="A17" s="1714" t="s">
        <v>710</v>
      </c>
      <c r="B17" s="1727"/>
      <c r="C17" s="1714"/>
      <c r="D17" s="981"/>
      <c r="E17" s="1458"/>
      <c r="F17" s="1437"/>
      <c r="G17" s="981"/>
      <c r="H17" s="980"/>
      <c r="I17" s="25"/>
      <c r="J17" s="23"/>
      <c r="K17" s="23"/>
    </row>
    <row r="18" spans="1:11" ht="12.75" hidden="1" customHeight="1">
      <c r="A18" s="1714"/>
      <c r="B18" s="1727"/>
      <c r="C18" s="1727"/>
      <c r="D18" s="981"/>
      <c r="E18" s="1458"/>
      <c r="F18" s="1437"/>
      <c r="G18" s="981"/>
      <c r="H18" s="980"/>
      <c r="I18" s="25"/>
      <c r="J18" s="23"/>
      <c r="K18" s="23"/>
    </row>
    <row r="19" spans="1:11" ht="12.75" hidden="1" customHeight="1">
      <c r="A19" s="1717" t="s">
        <v>298</v>
      </c>
      <c r="B19" s="1714" t="s">
        <v>788</v>
      </c>
      <c r="C19" s="1714" t="s">
        <v>803</v>
      </c>
      <c r="D19" s="979" t="s">
        <v>804</v>
      </c>
      <c r="E19" s="1446" t="s">
        <v>799</v>
      </c>
      <c r="F19" s="1429" t="s">
        <v>805</v>
      </c>
      <c r="G19" s="979" t="s">
        <v>806</v>
      </c>
      <c r="H19" s="978" t="s">
        <v>807</v>
      </c>
      <c r="I19" s="25"/>
      <c r="J19" s="23"/>
      <c r="K19" s="23"/>
    </row>
    <row r="20" spans="1:11" ht="12.75" hidden="1" customHeight="1">
      <c r="A20" s="1717" t="s">
        <v>299</v>
      </c>
      <c r="B20" s="1714" t="s">
        <v>788</v>
      </c>
      <c r="C20" s="1714" t="s">
        <v>803</v>
      </c>
      <c r="D20" s="979" t="s">
        <v>808</v>
      </c>
      <c r="E20" s="1446" t="s">
        <v>799</v>
      </c>
      <c r="F20" s="1429" t="s">
        <v>809</v>
      </c>
      <c r="G20" s="979" t="s">
        <v>810</v>
      </c>
      <c r="H20" s="978" t="s">
        <v>794</v>
      </c>
      <c r="I20" s="25"/>
      <c r="J20" s="23"/>
      <c r="K20" s="23"/>
    </row>
    <row r="21" spans="1:11" ht="12.75" hidden="1" customHeight="1">
      <c r="A21" s="1717" t="s">
        <v>300</v>
      </c>
      <c r="B21" s="1714" t="s">
        <v>788</v>
      </c>
      <c r="C21" s="1714" t="s">
        <v>811</v>
      </c>
      <c r="D21" s="979" t="s">
        <v>808</v>
      </c>
      <c r="E21" s="1446" t="s">
        <v>799</v>
      </c>
      <c r="F21" s="1429" t="s">
        <v>812</v>
      </c>
      <c r="G21" s="979" t="s">
        <v>813</v>
      </c>
      <c r="H21" s="978" t="s">
        <v>796</v>
      </c>
      <c r="I21" s="25"/>
      <c r="J21" s="23"/>
      <c r="K21" s="23"/>
    </row>
    <row r="22" spans="1:11" ht="12.75" hidden="1" customHeight="1">
      <c r="A22" s="1717" t="s">
        <v>301</v>
      </c>
      <c r="B22" s="1714" t="s">
        <v>788</v>
      </c>
      <c r="C22" s="1714" t="s">
        <v>814</v>
      </c>
      <c r="D22" s="979" t="s">
        <v>815</v>
      </c>
      <c r="E22" s="1446" t="s">
        <v>817</v>
      </c>
      <c r="F22" s="1429" t="s">
        <v>818</v>
      </c>
      <c r="G22" s="979" t="s">
        <v>819</v>
      </c>
      <c r="H22" s="978" t="s">
        <v>794</v>
      </c>
      <c r="I22" s="25"/>
      <c r="J22" s="23"/>
      <c r="K22" s="23"/>
    </row>
    <row r="23" spans="1:11" ht="12.75" hidden="1" customHeight="1">
      <c r="A23" s="1717" t="s">
        <v>302</v>
      </c>
      <c r="B23" s="1714" t="s">
        <v>788</v>
      </c>
      <c r="C23" s="1714" t="s">
        <v>820</v>
      </c>
      <c r="D23" s="979" t="s">
        <v>821</v>
      </c>
      <c r="E23" s="1446" t="s">
        <v>817</v>
      </c>
      <c r="F23" s="1429" t="s">
        <v>822</v>
      </c>
      <c r="G23" s="979" t="s">
        <v>823</v>
      </c>
      <c r="H23" s="978" t="s">
        <v>794</v>
      </c>
      <c r="I23" s="25"/>
      <c r="J23" s="23"/>
      <c r="K23" s="23"/>
    </row>
    <row r="24" spans="1:11" ht="12.75" hidden="1" customHeight="1">
      <c r="A24" s="1717" t="s">
        <v>303</v>
      </c>
      <c r="B24" s="1714" t="s">
        <v>788</v>
      </c>
      <c r="C24" s="1714" t="s">
        <v>820</v>
      </c>
      <c r="D24" s="979" t="s">
        <v>821</v>
      </c>
      <c r="E24" s="1446" t="s">
        <v>817</v>
      </c>
      <c r="F24" s="1429" t="s">
        <v>824</v>
      </c>
      <c r="G24" s="979" t="s">
        <v>825</v>
      </c>
      <c r="H24" s="978" t="s">
        <v>794</v>
      </c>
      <c r="I24" s="25"/>
      <c r="J24" s="23"/>
      <c r="K24" s="23"/>
    </row>
    <row r="25" spans="1:11" ht="12.75" hidden="1" customHeight="1">
      <c r="A25" s="1717" t="s">
        <v>304</v>
      </c>
      <c r="B25" s="1714" t="s">
        <v>788</v>
      </c>
      <c r="C25" s="1714" t="s">
        <v>826</v>
      </c>
      <c r="D25" s="979" t="s">
        <v>821</v>
      </c>
      <c r="E25" s="1446" t="s">
        <v>827</v>
      </c>
      <c r="F25" s="1429" t="s">
        <v>828</v>
      </c>
      <c r="G25" s="979" t="s">
        <v>825</v>
      </c>
      <c r="H25" s="978" t="s">
        <v>794</v>
      </c>
      <c r="I25" s="25"/>
      <c r="J25" s="23"/>
      <c r="K25" s="23"/>
    </row>
    <row r="26" spans="1:11" ht="12.75" hidden="1" customHeight="1">
      <c r="A26" s="1717" t="s">
        <v>305</v>
      </c>
      <c r="B26" s="1714" t="s">
        <v>788</v>
      </c>
      <c r="C26" s="1714" t="s">
        <v>829</v>
      </c>
      <c r="D26" s="979" t="s">
        <v>821</v>
      </c>
      <c r="E26" s="1446" t="s">
        <v>830</v>
      </c>
      <c r="F26" s="1429" t="s">
        <v>468</v>
      </c>
      <c r="G26" s="979" t="s">
        <v>582</v>
      </c>
      <c r="H26" s="978" t="s">
        <v>831</v>
      </c>
      <c r="I26" s="25"/>
      <c r="J26" s="23"/>
      <c r="K26" s="23"/>
    </row>
    <row r="27" spans="1:11" ht="12.75" hidden="1" customHeight="1">
      <c r="A27" s="1717" t="s">
        <v>306</v>
      </c>
      <c r="B27" s="1714" t="s">
        <v>832</v>
      </c>
      <c r="C27" s="1714" t="s">
        <v>833</v>
      </c>
      <c r="D27" s="979" t="s">
        <v>834</v>
      </c>
      <c r="E27" s="1446" t="s">
        <v>835</v>
      </c>
      <c r="F27" s="1429" t="s">
        <v>836</v>
      </c>
      <c r="G27" s="979" t="s">
        <v>794</v>
      </c>
      <c r="H27" s="978" t="s">
        <v>837</v>
      </c>
      <c r="I27" s="25"/>
      <c r="J27" s="23"/>
      <c r="K27" s="23"/>
    </row>
    <row r="28" spans="1:11" ht="12.75" hidden="1" customHeight="1">
      <c r="A28" s="1717" t="s">
        <v>307</v>
      </c>
      <c r="B28" s="1714" t="s">
        <v>838</v>
      </c>
      <c r="C28" s="1714" t="s">
        <v>839</v>
      </c>
      <c r="D28" s="979" t="s">
        <v>840</v>
      </c>
      <c r="E28" s="1446" t="s">
        <v>835</v>
      </c>
      <c r="F28" s="1429" t="s">
        <v>481</v>
      </c>
      <c r="G28" s="979" t="s">
        <v>841</v>
      </c>
      <c r="H28" s="978" t="s">
        <v>842</v>
      </c>
      <c r="I28" s="25"/>
      <c r="J28" s="23"/>
      <c r="K28" s="23"/>
    </row>
    <row r="29" spans="1:11" ht="12.75" hidden="1" customHeight="1">
      <c r="A29" s="1717" t="s">
        <v>308</v>
      </c>
      <c r="B29" s="1714" t="s">
        <v>843</v>
      </c>
      <c r="C29" s="1714" t="s">
        <v>839</v>
      </c>
      <c r="D29" s="979" t="s">
        <v>840</v>
      </c>
      <c r="E29" s="1446" t="s">
        <v>835</v>
      </c>
      <c r="F29" s="1429" t="s">
        <v>481</v>
      </c>
      <c r="G29" s="979" t="s">
        <v>841</v>
      </c>
      <c r="H29" s="978" t="s">
        <v>842</v>
      </c>
      <c r="I29" s="25"/>
      <c r="J29" s="23"/>
      <c r="K29" s="23"/>
    </row>
    <row r="30" spans="1:11" ht="12.75" hidden="1" customHeight="1">
      <c r="A30" s="1717" t="s">
        <v>311</v>
      </c>
      <c r="B30" s="1714" t="s">
        <v>832</v>
      </c>
      <c r="C30" s="1714" t="s">
        <v>839</v>
      </c>
      <c r="D30" s="979" t="s">
        <v>844</v>
      </c>
      <c r="E30" s="1446" t="s">
        <v>835</v>
      </c>
      <c r="F30" s="1429" t="s">
        <v>848</v>
      </c>
      <c r="G30" s="979" t="s">
        <v>841</v>
      </c>
      <c r="H30" s="978" t="s">
        <v>842</v>
      </c>
      <c r="I30" s="25"/>
      <c r="J30" s="23"/>
      <c r="K30" s="23"/>
    </row>
    <row r="31" spans="1:11" ht="12.75" hidden="1" customHeight="1">
      <c r="A31" s="1717"/>
      <c r="B31" s="1714"/>
      <c r="C31" s="1714"/>
      <c r="D31" s="979"/>
      <c r="E31" s="1446"/>
      <c r="F31" s="1429"/>
      <c r="G31" s="979"/>
      <c r="H31" s="978"/>
      <c r="I31" s="25"/>
      <c r="J31" s="23"/>
      <c r="K31" s="23"/>
    </row>
    <row r="32" spans="1:11" ht="12.75" hidden="1" customHeight="1">
      <c r="A32" s="1714">
        <v>2001</v>
      </c>
      <c r="B32" s="1714"/>
      <c r="C32" s="1714"/>
      <c r="D32" s="979"/>
      <c r="E32" s="1446"/>
      <c r="F32" s="1429"/>
      <c r="G32" s="979"/>
      <c r="H32" s="978"/>
      <c r="I32" s="25"/>
      <c r="J32" s="23"/>
      <c r="K32" s="23"/>
    </row>
    <row r="33" spans="1:11" ht="12.75" hidden="1" customHeight="1">
      <c r="A33" s="1717"/>
      <c r="B33" s="1714"/>
      <c r="C33" s="1714"/>
      <c r="D33" s="979"/>
      <c r="E33" s="1446"/>
      <c r="F33" s="1429"/>
      <c r="G33" s="979"/>
      <c r="H33" s="978"/>
      <c r="I33" s="25"/>
      <c r="J33" s="23"/>
      <c r="K33" s="23"/>
    </row>
    <row r="34" spans="1:11" ht="12.75" hidden="1" customHeight="1">
      <c r="A34" s="1717" t="s">
        <v>298</v>
      </c>
      <c r="B34" s="1714" t="s">
        <v>849</v>
      </c>
      <c r="C34" s="1714" t="s">
        <v>850</v>
      </c>
      <c r="D34" s="979" t="s">
        <v>851</v>
      </c>
      <c r="E34" s="1446" t="s">
        <v>852</v>
      </c>
      <c r="F34" s="1429" t="s">
        <v>853</v>
      </c>
      <c r="G34" s="979" t="s">
        <v>854</v>
      </c>
      <c r="H34" s="978" t="s">
        <v>785</v>
      </c>
      <c r="I34" s="25"/>
      <c r="J34" s="23"/>
      <c r="K34" s="23"/>
    </row>
    <row r="35" spans="1:11" ht="12.75" hidden="1" customHeight="1">
      <c r="A35" s="1717" t="s">
        <v>299</v>
      </c>
      <c r="B35" s="1714" t="s">
        <v>855</v>
      </c>
      <c r="C35" s="1714" t="s">
        <v>856</v>
      </c>
      <c r="D35" s="979" t="s">
        <v>857</v>
      </c>
      <c r="E35" s="1446" t="s">
        <v>858</v>
      </c>
      <c r="F35" s="1429" t="s">
        <v>859</v>
      </c>
      <c r="G35" s="979" t="s">
        <v>860</v>
      </c>
      <c r="H35" s="978" t="s">
        <v>861</v>
      </c>
      <c r="I35" s="25"/>
      <c r="J35" s="23"/>
      <c r="K35" s="23"/>
    </row>
    <row r="36" spans="1:11" ht="12.75" hidden="1" customHeight="1">
      <c r="A36" s="1717" t="s">
        <v>300</v>
      </c>
      <c r="B36" s="1714" t="s">
        <v>855</v>
      </c>
      <c r="C36" s="1714" t="s">
        <v>862</v>
      </c>
      <c r="D36" s="979" t="s">
        <v>863</v>
      </c>
      <c r="E36" s="1446" t="s">
        <v>858</v>
      </c>
      <c r="F36" s="1429" t="s">
        <v>864</v>
      </c>
      <c r="G36" s="979" t="s">
        <v>865</v>
      </c>
      <c r="H36" s="982">
        <v>15</v>
      </c>
      <c r="I36" s="25"/>
      <c r="J36" s="23"/>
      <c r="K36" s="23"/>
    </row>
    <row r="37" spans="1:11" ht="12.75" hidden="1" customHeight="1">
      <c r="A37" s="1717" t="s">
        <v>301</v>
      </c>
      <c r="B37" s="1714" t="s">
        <v>866</v>
      </c>
      <c r="C37" s="1714" t="s">
        <v>867</v>
      </c>
      <c r="D37" s="979" t="s">
        <v>868</v>
      </c>
      <c r="E37" s="1446" t="s">
        <v>869</v>
      </c>
      <c r="F37" s="1429" t="s">
        <v>870</v>
      </c>
      <c r="G37" s="979" t="s">
        <v>871</v>
      </c>
      <c r="H37" s="982" t="s">
        <v>861</v>
      </c>
      <c r="I37" s="25"/>
      <c r="J37" s="23"/>
      <c r="K37" s="23"/>
    </row>
    <row r="38" spans="1:11" ht="12.75" hidden="1" customHeight="1">
      <c r="A38" s="1717" t="s">
        <v>302</v>
      </c>
      <c r="B38" s="1714" t="s">
        <v>866</v>
      </c>
      <c r="C38" s="1714" t="s">
        <v>872</v>
      </c>
      <c r="D38" s="979" t="s">
        <v>873</v>
      </c>
      <c r="E38" s="1446" t="s">
        <v>873</v>
      </c>
      <c r="F38" s="1429" t="s">
        <v>874</v>
      </c>
      <c r="G38" s="979" t="s">
        <v>875</v>
      </c>
      <c r="H38" s="982">
        <v>15</v>
      </c>
      <c r="I38" s="25"/>
      <c r="J38" s="23"/>
      <c r="K38" s="23"/>
    </row>
    <row r="39" spans="1:11" ht="12.75" hidden="1" customHeight="1">
      <c r="A39" s="1717" t="s">
        <v>303</v>
      </c>
      <c r="B39" s="1714" t="s">
        <v>876</v>
      </c>
      <c r="C39" s="1714" t="s">
        <v>872</v>
      </c>
      <c r="D39" s="979" t="s">
        <v>873</v>
      </c>
      <c r="E39" s="1446" t="s">
        <v>873</v>
      </c>
      <c r="F39" s="1429" t="s">
        <v>877</v>
      </c>
      <c r="G39" s="979" t="s">
        <v>878</v>
      </c>
      <c r="H39" s="982" t="s">
        <v>879</v>
      </c>
      <c r="I39" s="25"/>
      <c r="J39" s="23"/>
      <c r="K39" s="23"/>
    </row>
    <row r="40" spans="1:11" ht="12.75" hidden="1" customHeight="1">
      <c r="A40" s="1717" t="s">
        <v>304</v>
      </c>
      <c r="B40" s="1714" t="s">
        <v>880</v>
      </c>
      <c r="C40" s="1714" t="s">
        <v>867</v>
      </c>
      <c r="D40" s="979" t="s">
        <v>881</v>
      </c>
      <c r="E40" s="1446" t="s">
        <v>882</v>
      </c>
      <c r="F40" s="1429" t="s">
        <v>883</v>
      </c>
      <c r="G40" s="979" t="s">
        <v>878</v>
      </c>
      <c r="H40" s="982" t="s">
        <v>879</v>
      </c>
      <c r="I40" s="25"/>
      <c r="J40" s="23"/>
      <c r="K40" s="23"/>
    </row>
    <row r="41" spans="1:11" ht="12.75" hidden="1" customHeight="1">
      <c r="A41" s="1717" t="s">
        <v>305</v>
      </c>
      <c r="B41" s="1714" t="s">
        <v>880</v>
      </c>
      <c r="C41" s="1714" t="s">
        <v>872</v>
      </c>
      <c r="D41" s="979" t="s">
        <v>881</v>
      </c>
      <c r="E41" s="1446" t="s">
        <v>882</v>
      </c>
      <c r="F41" s="1429" t="s">
        <v>884</v>
      </c>
      <c r="G41" s="979" t="s">
        <v>554</v>
      </c>
      <c r="H41" s="982" t="s">
        <v>861</v>
      </c>
      <c r="I41" s="25"/>
      <c r="J41" s="23"/>
      <c r="K41" s="23"/>
    </row>
    <row r="42" spans="1:11" ht="12.75" hidden="1" customHeight="1">
      <c r="A42" s="1717" t="s">
        <v>306</v>
      </c>
      <c r="B42" s="1714" t="s">
        <v>880</v>
      </c>
      <c r="C42" s="1714" t="s">
        <v>885</v>
      </c>
      <c r="D42" s="979" t="s">
        <v>886</v>
      </c>
      <c r="E42" s="1446" t="s">
        <v>882</v>
      </c>
      <c r="F42" s="1429" t="s">
        <v>887</v>
      </c>
      <c r="G42" s="979" t="s">
        <v>554</v>
      </c>
      <c r="H42" s="982">
        <v>15</v>
      </c>
      <c r="I42" s="25"/>
      <c r="J42" s="23"/>
      <c r="K42" s="23"/>
    </row>
    <row r="43" spans="1:11" ht="12.75" hidden="1" customHeight="1">
      <c r="A43" s="1717" t="s">
        <v>307</v>
      </c>
      <c r="B43" s="1714" t="s">
        <v>880</v>
      </c>
      <c r="C43" s="1714" t="s">
        <v>511</v>
      </c>
      <c r="D43" s="979" t="s">
        <v>888</v>
      </c>
      <c r="E43" s="1446" t="s">
        <v>882</v>
      </c>
      <c r="F43" s="1429" t="s">
        <v>889</v>
      </c>
      <c r="G43" s="979" t="s">
        <v>890</v>
      </c>
      <c r="H43" s="982">
        <v>15</v>
      </c>
      <c r="I43" s="25"/>
      <c r="J43" s="23"/>
      <c r="K43" s="23"/>
    </row>
    <row r="44" spans="1:11" ht="12.75" hidden="1" customHeight="1">
      <c r="A44" s="1717" t="s">
        <v>308</v>
      </c>
      <c r="B44" s="1714" t="s">
        <v>880</v>
      </c>
      <c r="C44" s="1714" t="s">
        <v>891</v>
      </c>
      <c r="D44" s="979" t="s">
        <v>892</v>
      </c>
      <c r="E44" s="1446" t="s">
        <v>893</v>
      </c>
      <c r="F44" s="1429" t="s">
        <v>894</v>
      </c>
      <c r="G44" s="979" t="s">
        <v>895</v>
      </c>
      <c r="H44" s="982" t="s">
        <v>896</v>
      </c>
      <c r="I44" s="25"/>
      <c r="J44" s="23"/>
      <c r="K44" s="23"/>
    </row>
    <row r="45" spans="1:11" ht="12.75" hidden="1" customHeight="1">
      <c r="A45" s="1717" t="s">
        <v>311</v>
      </c>
      <c r="B45" s="1714" t="s">
        <v>880</v>
      </c>
      <c r="C45" s="1714" t="s">
        <v>897</v>
      </c>
      <c r="D45" s="979" t="s">
        <v>898</v>
      </c>
      <c r="E45" s="1446" t="s">
        <v>924</v>
      </c>
      <c r="F45" s="1438" t="s">
        <v>925</v>
      </c>
      <c r="G45" s="979" t="s">
        <v>526</v>
      </c>
      <c r="H45" s="982" t="s">
        <v>895</v>
      </c>
      <c r="I45" s="25"/>
      <c r="J45" s="23"/>
      <c r="K45" s="23"/>
    </row>
    <row r="46" spans="1:11" ht="12.75" hidden="1" customHeight="1">
      <c r="A46" s="1717"/>
      <c r="B46" s="1714"/>
      <c r="C46" s="1714"/>
      <c r="D46" s="979"/>
      <c r="E46" s="1446"/>
      <c r="F46" s="1429"/>
      <c r="G46" s="979"/>
      <c r="H46" s="982"/>
      <c r="I46" s="25"/>
      <c r="J46" s="23"/>
      <c r="K46" s="23"/>
    </row>
    <row r="47" spans="1:11" ht="12.75" hidden="1" customHeight="1">
      <c r="A47" s="1714">
        <v>2002</v>
      </c>
      <c r="B47" s="1715"/>
      <c r="C47" s="1715"/>
      <c r="D47" s="970"/>
      <c r="E47" s="1457"/>
      <c r="F47" s="977"/>
      <c r="G47" s="970"/>
      <c r="H47" s="976"/>
      <c r="I47" s="25"/>
      <c r="J47" s="23"/>
      <c r="K47" s="23"/>
    </row>
    <row r="48" spans="1:11" ht="12.75" hidden="1" customHeight="1">
      <c r="A48" s="1717"/>
      <c r="B48" s="1715"/>
      <c r="C48" s="1715"/>
      <c r="D48" s="970"/>
      <c r="E48" s="1457"/>
      <c r="F48" s="977"/>
      <c r="G48" s="970"/>
      <c r="H48" s="976"/>
      <c r="I48" s="25"/>
      <c r="J48" s="23"/>
      <c r="K48" s="23"/>
    </row>
    <row r="49" spans="1:11" ht="12.75" hidden="1" customHeight="1">
      <c r="A49" s="1717" t="s">
        <v>298</v>
      </c>
      <c r="B49" s="1714" t="s">
        <v>880</v>
      </c>
      <c r="C49" s="1714" t="s">
        <v>926</v>
      </c>
      <c r="D49" s="979" t="s">
        <v>927</v>
      </c>
      <c r="E49" s="1446" t="s">
        <v>928</v>
      </c>
      <c r="F49" s="1429" t="s">
        <v>925</v>
      </c>
      <c r="G49" s="979" t="s">
        <v>560</v>
      </c>
      <c r="H49" s="982" t="s">
        <v>929</v>
      </c>
      <c r="I49" s="25"/>
      <c r="J49" s="23"/>
      <c r="K49" s="23"/>
    </row>
    <row r="50" spans="1:11" ht="12.75" hidden="1" customHeight="1">
      <c r="A50" s="1717" t="s">
        <v>299</v>
      </c>
      <c r="B50" s="1714" t="s">
        <v>880</v>
      </c>
      <c r="C50" s="1714" t="s">
        <v>930</v>
      </c>
      <c r="D50" s="979" t="s">
        <v>931</v>
      </c>
      <c r="E50" s="1446" t="s">
        <v>932</v>
      </c>
      <c r="F50" s="1429" t="s">
        <v>933</v>
      </c>
      <c r="G50" s="979" t="s">
        <v>605</v>
      </c>
      <c r="H50" s="982" t="s">
        <v>934</v>
      </c>
      <c r="I50" s="25"/>
      <c r="J50" s="23"/>
      <c r="K50" s="23"/>
    </row>
    <row r="51" spans="1:11" ht="12.75" hidden="1" customHeight="1">
      <c r="A51" s="1717" t="s">
        <v>300</v>
      </c>
      <c r="B51" s="1714" t="s">
        <v>880</v>
      </c>
      <c r="C51" s="1714" t="s">
        <v>935</v>
      </c>
      <c r="D51" s="979" t="s">
        <v>936</v>
      </c>
      <c r="E51" s="1446" t="s">
        <v>937</v>
      </c>
      <c r="F51" s="1429" t="s">
        <v>938</v>
      </c>
      <c r="G51" s="979" t="s">
        <v>939</v>
      </c>
      <c r="H51" s="982" t="s">
        <v>940</v>
      </c>
      <c r="I51" s="25"/>
      <c r="J51" s="23"/>
      <c r="K51" s="23"/>
    </row>
    <row r="52" spans="1:11" ht="12.75" hidden="1" customHeight="1">
      <c r="A52" s="1717" t="s">
        <v>410</v>
      </c>
      <c r="B52" s="1714" t="s">
        <v>880</v>
      </c>
      <c r="C52" s="1714" t="s">
        <v>930</v>
      </c>
      <c r="D52" s="979" t="s">
        <v>941</v>
      </c>
      <c r="E52" s="1446" t="s">
        <v>937</v>
      </c>
      <c r="F52" s="1429" t="s">
        <v>942</v>
      </c>
      <c r="G52" s="979" t="s">
        <v>605</v>
      </c>
      <c r="H52" s="982" t="s">
        <v>587</v>
      </c>
      <c r="I52" s="25"/>
      <c r="J52" s="23"/>
      <c r="K52" s="23"/>
    </row>
    <row r="53" spans="1:11" ht="12.75" hidden="1" customHeight="1">
      <c r="A53" s="1717" t="s">
        <v>411</v>
      </c>
      <c r="B53" s="1714" t="s">
        <v>880</v>
      </c>
      <c r="C53" s="1714" t="s">
        <v>930</v>
      </c>
      <c r="D53" s="979" t="s">
        <v>943</v>
      </c>
      <c r="E53" s="1446" t="s">
        <v>774</v>
      </c>
      <c r="F53" s="1429" t="s">
        <v>944</v>
      </c>
      <c r="G53" s="979" t="s">
        <v>605</v>
      </c>
      <c r="H53" s="982" t="s">
        <v>945</v>
      </c>
      <c r="I53" s="25"/>
      <c r="J53" s="23"/>
      <c r="K53" s="23"/>
    </row>
    <row r="54" spans="1:11" ht="12.75" hidden="1" customHeight="1">
      <c r="A54" s="1717" t="s">
        <v>303</v>
      </c>
      <c r="B54" s="1714" t="s">
        <v>880</v>
      </c>
      <c r="C54" s="1714" t="s">
        <v>946</v>
      </c>
      <c r="D54" s="979" t="s">
        <v>947</v>
      </c>
      <c r="E54" s="1446" t="s">
        <v>948</v>
      </c>
      <c r="F54" s="1429" t="s">
        <v>953</v>
      </c>
      <c r="G54" s="979" t="s">
        <v>605</v>
      </c>
      <c r="H54" s="982" t="s">
        <v>945</v>
      </c>
      <c r="I54" s="25"/>
      <c r="J54" s="23"/>
      <c r="K54" s="23"/>
    </row>
    <row r="55" spans="1:11" ht="12.75" hidden="1" customHeight="1">
      <c r="A55" s="1717" t="s">
        <v>304</v>
      </c>
      <c r="B55" s="1714" t="s">
        <v>880</v>
      </c>
      <c r="C55" s="1714" t="s">
        <v>954</v>
      </c>
      <c r="D55" s="979" t="s">
        <v>955</v>
      </c>
      <c r="E55" s="1446" t="s">
        <v>937</v>
      </c>
      <c r="F55" s="1429" t="s">
        <v>956</v>
      </c>
      <c r="G55" s="979" t="s">
        <v>957</v>
      </c>
      <c r="H55" s="982" t="s">
        <v>958</v>
      </c>
      <c r="I55" s="25"/>
      <c r="J55" s="23"/>
      <c r="K55" s="23"/>
    </row>
    <row r="56" spans="1:11" ht="12.75" hidden="1" customHeight="1">
      <c r="A56" s="1717" t="s">
        <v>305</v>
      </c>
      <c r="B56" s="1714" t="s">
        <v>880</v>
      </c>
      <c r="C56" s="1714" t="s">
        <v>935</v>
      </c>
      <c r="D56" s="979" t="s">
        <v>947</v>
      </c>
      <c r="E56" s="1446" t="s">
        <v>774</v>
      </c>
      <c r="F56" s="1429" t="s">
        <v>959</v>
      </c>
      <c r="G56" s="979" t="s">
        <v>960</v>
      </c>
      <c r="H56" s="982" t="s">
        <v>961</v>
      </c>
      <c r="I56" s="25"/>
      <c r="J56" s="23"/>
      <c r="K56" s="23"/>
    </row>
    <row r="57" spans="1:11" ht="12.75" hidden="1" customHeight="1">
      <c r="A57" s="1717" t="s">
        <v>306</v>
      </c>
      <c r="B57" s="1714" t="s">
        <v>880</v>
      </c>
      <c r="C57" s="1714" t="s">
        <v>946</v>
      </c>
      <c r="D57" s="979" t="s">
        <v>947</v>
      </c>
      <c r="E57" s="1446" t="s">
        <v>774</v>
      </c>
      <c r="F57" s="1439" t="s">
        <v>960</v>
      </c>
      <c r="G57" s="983" t="s">
        <v>962</v>
      </c>
      <c r="H57" s="984" t="s">
        <v>961</v>
      </c>
      <c r="I57" s="25"/>
      <c r="J57" s="23"/>
      <c r="K57" s="23"/>
    </row>
    <row r="58" spans="1:11" ht="12.75" hidden="1" customHeight="1">
      <c r="A58" s="1717" t="s">
        <v>307</v>
      </c>
      <c r="B58" s="1728" t="s">
        <v>880</v>
      </c>
      <c r="C58" s="1728" t="s">
        <v>926</v>
      </c>
      <c r="D58" s="983" t="s">
        <v>963</v>
      </c>
      <c r="E58" s="1459" t="s">
        <v>964</v>
      </c>
      <c r="F58" s="1439" t="s">
        <v>965</v>
      </c>
      <c r="G58" s="983" t="s">
        <v>598</v>
      </c>
      <c r="H58" s="984" t="s">
        <v>961</v>
      </c>
      <c r="I58" s="25"/>
      <c r="J58" s="23"/>
      <c r="K58" s="23"/>
    </row>
    <row r="59" spans="1:11" ht="12.75" hidden="1" customHeight="1">
      <c r="A59" s="1717" t="s">
        <v>308</v>
      </c>
      <c r="B59" s="1728" t="s">
        <v>880</v>
      </c>
      <c r="C59" s="1728" t="s">
        <v>966</v>
      </c>
      <c r="D59" s="983" t="s">
        <v>963</v>
      </c>
      <c r="E59" s="1459" t="s">
        <v>967</v>
      </c>
      <c r="F59" s="1439" t="s">
        <v>968</v>
      </c>
      <c r="G59" s="983" t="s">
        <v>971</v>
      </c>
      <c r="H59" s="984" t="s">
        <v>961</v>
      </c>
      <c r="I59" s="25"/>
      <c r="J59" s="23"/>
      <c r="K59" s="23"/>
    </row>
    <row r="60" spans="1:11" ht="12.75" hidden="1" customHeight="1">
      <c r="A60" s="1717" t="s">
        <v>311</v>
      </c>
      <c r="B60" s="1728" t="s">
        <v>880</v>
      </c>
      <c r="C60" s="1728" t="s">
        <v>946</v>
      </c>
      <c r="D60" s="983" t="s">
        <v>963</v>
      </c>
      <c r="E60" s="1459" t="s">
        <v>964</v>
      </c>
      <c r="F60" s="1439" t="s">
        <v>972</v>
      </c>
      <c r="G60" s="983" t="s">
        <v>598</v>
      </c>
      <c r="H60" s="984" t="s">
        <v>961</v>
      </c>
      <c r="I60" s="25"/>
      <c r="J60" s="23"/>
      <c r="K60" s="23"/>
    </row>
    <row r="61" spans="1:11" ht="12.75" hidden="1" customHeight="1">
      <c r="A61" s="1717"/>
      <c r="B61" s="1728"/>
      <c r="C61" s="1728"/>
      <c r="D61" s="983"/>
      <c r="E61" s="1459"/>
      <c r="F61" s="1439"/>
      <c r="G61" s="983"/>
      <c r="H61" s="984"/>
      <c r="I61" s="25"/>
      <c r="J61" s="23"/>
      <c r="K61" s="23"/>
    </row>
    <row r="62" spans="1:11" ht="12.75" hidden="1" customHeight="1">
      <c r="A62" s="1714">
        <v>2003</v>
      </c>
      <c r="B62" s="1728"/>
      <c r="C62" s="1728"/>
      <c r="D62" s="983"/>
      <c r="E62" s="1459"/>
      <c r="F62" s="1439"/>
      <c r="G62" s="983"/>
      <c r="H62" s="984"/>
      <c r="I62" s="25"/>
      <c r="J62" s="23"/>
      <c r="K62" s="23"/>
    </row>
    <row r="63" spans="1:11" ht="12.75" hidden="1" customHeight="1">
      <c r="A63" s="1717"/>
      <c r="B63" s="1728"/>
      <c r="C63" s="1728"/>
      <c r="D63" s="983"/>
      <c r="E63" s="1459"/>
      <c r="F63" s="1439"/>
      <c r="G63" s="983"/>
      <c r="H63" s="984"/>
      <c r="I63" s="25"/>
      <c r="J63" s="23"/>
      <c r="K63" s="23"/>
    </row>
    <row r="64" spans="1:11" ht="12.75" hidden="1" customHeight="1">
      <c r="A64" s="1717" t="s">
        <v>298</v>
      </c>
      <c r="B64" s="1728" t="s">
        <v>880</v>
      </c>
      <c r="C64" s="1728" t="s">
        <v>973</v>
      </c>
      <c r="D64" s="983" t="s">
        <v>974</v>
      </c>
      <c r="E64" s="1459" t="s">
        <v>975</v>
      </c>
      <c r="F64" s="1429" t="s">
        <v>976</v>
      </c>
      <c r="G64" s="979" t="s">
        <v>598</v>
      </c>
      <c r="H64" s="982" t="s">
        <v>961</v>
      </c>
      <c r="I64" s="25"/>
      <c r="J64" s="23"/>
      <c r="K64" s="23"/>
    </row>
    <row r="65" spans="1:11" ht="12.75" hidden="1" customHeight="1">
      <c r="A65" s="1717" t="s">
        <v>299</v>
      </c>
      <c r="B65" s="1728" t="s">
        <v>880</v>
      </c>
      <c r="C65" s="1728" t="s">
        <v>973</v>
      </c>
      <c r="D65" s="983" t="s">
        <v>977</v>
      </c>
      <c r="E65" s="1459" t="s">
        <v>932</v>
      </c>
      <c r="F65" s="1429" t="s">
        <v>976</v>
      </c>
      <c r="G65" s="979" t="s">
        <v>598</v>
      </c>
      <c r="H65" s="982" t="s">
        <v>978</v>
      </c>
      <c r="I65" s="25"/>
      <c r="J65" s="23"/>
      <c r="K65" s="23"/>
    </row>
    <row r="66" spans="1:11" s="27" customFormat="1" ht="12.75" hidden="1" customHeight="1">
      <c r="A66" s="1717" t="s">
        <v>300</v>
      </c>
      <c r="B66" s="1728" t="s">
        <v>979</v>
      </c>
      <c r="C66" s="1728" t="s">
        <v>980</v>
      </c>
      <c r="D66" s="1439" t="s">
        <v>977</v>
      </c>
      <c r="E66" s="1459" t="s">
        <v>932</v>
      </c>
      <c r="F66" s="1429" t="s">
        <v>985</v>
      </c>
      <c r="G66" s="979" t="s">
        <v>598</v>
      </c>
      <c r="H66" s="982" t="s">
        <v>978</v>
      </c>
      <c r="I66" s="26"/>
    </row>
    <row r="67" spans="1:11" ht="12.75" hidden="1" customHeight="1">
      <c r="A67" s="1717" t="s">
        <v>301</v>
      </c>
      <c r="B67" s="1714" t="s">
        <v>979</v>
      </c>
      <c r="C67" s="1714" t="s">
        <v>935</v>
      </c>
      <c r="D67" s="979" t="s">
        <v>963</v>
      </c>
      <c r="E67" s="1446" t="s">
        <v>967</v>
      </c>
      <c r="F67" s="1440" t="s">
        <v>986</v>
      </c>
      <c r="G67" s="985" t="s">
        <v>568</v>
      </c>
      <c r="H67" s="986" t="s">
        <v>987</v>
      </c>
      <c r="I67" s="25"/>
      <c r="J67" s="23"/>
      <c r="K67" s="23"/>
    </row>
    <row r="68" spans="1:11" ht="12.75" hidden="1" customHeight="1">
      <c r="A68" s="1717" t="s">
        <v>302</v>
      </c>
      <c r="B68" s="1728" t="s">
        <v>979</v>
      </c>
      <c r="C68" s="1728" t="s">
        <v>990</v>
      </c>
      <c r="D68" s="983" t="s">
        <v>991</v>
      </c>
      <c r="E68" s="1459" t="s">
        <v>992</v>
      </c>
      <c r="F68" s="1440" t="s">
        <v>792</v>
      </c>
      <c r="G68" s="985" t="s">
        <v>571</v>
      </c>
      <c r="H68" s="986" t="s">
        <v>582</v>
      </c>
      <c r="I68" s="25"/>
      <c r="J68" s="23"/>
      <c r="K68" s="23"/>
    </row>
    <row r="69" spans="1:11" ht="12.75" hidden="1" customHeight="1">
      <c r="A69" s="1717" t="s">
        <v>303</v>
      </c>
      <c r="B69" s="1728" t="s">
        <v>993</v>
      </c>
      <c r="C69" s="1728" t="s">
        <v>990</v>
      </c>
      <c r="D69" s="983" t="s">
        <v>994</v>
      </c>
      <c r="E69" s="1459" t="s">
        <v>995</v>
      </c>
      <c r="F69" s="1440" t="s">
        <v>1027</v>
      </c>
      <c r="G69" s="985" t="s">
        <v>740</v>
      </c>
      <c r="H69" s="986" t="s">
        <v>629</v>
      </c>
      <c r="I69" s="25"/>
      <c r="J69" s="23"/>
      <c r="K69" s="23"/>
    </row>
    <row r="70" spans="1:11" ht="12.75" hidden="1" customHeight="1">
      <c r="A70" s="1717" t="s">
        <v>304</v>
      </c>
      <c r="B70" s="1728" t="s">
        <v>993</v>
      </c>
      <c r="C70" s="1728" t="s">
        <v>935</v>
      </c>
      <c r="D70" s="983" t="s">
        <v>963</v>
      </c>
      <c r="E70" s="1459" t="s">
        <v>967</v>
      </c>
      <c r="F70" s="1440" t="s">
        <v>1028</v>
      </c>
      <c r="G70" s="985" t="s">
        <v>1029</v>
      </c>
      <c r="H70" s="986" t="s">
        <v>1030</v>
      </c>
      <c r="I70" s="25"/>
      <c r="J70" s="23"/>
      <c r="K70" s="23"/>
    </row>
    <row r="71" spans="1:11" ht="12.75" hidden="1" customHeight="1">
      <c r="A71" s="1717" t="s">
        <v>305</v>
      </c>
      <c r="B71" s="1728" t="s">
        <v>993</v>
      </c>
      <c r="C71" s="1714" t="s">
        <v>1031</v>
      </c>
      <c r="D71" s="979" t="s">
        <v>963</v>
      </c>
      <c r="E71" s="1446" t="s">
        <v>967</v>
      </c>
      <c r="F71" s="1440" t="s">
        <v>1032</v>
      </c>
      <c r="G71" s="985" t="s">
        <v>1033</v>
      </c>
      <c r="H71" s="986" t="s">
        <v>1034</v>
      </c>
      <c r="I71" s="25"/>
      <c r="J71" s="23"/>
      <c r="K71" s="23"/>
    </row>
    <row r="72" spans="1:11" ht="12.75" hidden="1" customHeight="1">
      <c r="A72" s="1717" t="s">
        <v>306</v>
      </c>
      <c r="B72" s="1728" t="s">
        <v>993</v>
      </c>
      <c r="C72" s="1714" t="s">
        <v>935</v>
      </c>
      <c r="D72" s="979" t="s">
        <v>963</v>
      </c>
      <c r="E72" s="1446" t="s">
        <v>967</v>
      </c>
      <c r="F72" s="1440" t="s">
        <v>1032</v>
      </c>
      <c r="G72" s="985" t="s">
        <v>1033</v>
      </c>
      <c r="H72" s="986" t="s">
        <v>1034</v>
      </c>
      <c r="I72" s="25"/>
      <c r="J72" s="23"/>
      <c r="K72" s="23"/>
    </row>
    <row r="73" spans="1:11" ht="12.75" hidden="1" customHeight="1">
      <c r="A73" s="1717" t="s">
        <v>307</v>
      </c>
      <c r="B73" s="1728" t="s">
        <v>993</v>
      </c>
      <c r="C73" s="1714" t="s">
        <v>935</v>
      </c>
      <c r="D73" s="979" t="s">
        <v>963</v>
      </c>
      <c r="E73" s="1446" t="s">
        <v>967</v>
      </c>
      <c r="F73" s="1440" t="s">
        <v>631</v>
      </c>
      <c r="G73" s="985" t="s">
        <v>1035</v>
      </c>
      <c r="H73" s="986" t="s">
        <v>1036</v>
      </c>
      <c r="I73" s="25"/>
      <c r="J73" s="23"/>
      <c r="K73" s="23"/>
    </row>
    <row r="74" spans="1:11" ht="12.75" hidden="1" customHeight="1">
      <c r="A74" s="1717" t="s">
        <v>308</v>
      </c>
      <c r="B74" s="1728" t="s">
        <v>993</v>
      </c>
      <c r="C74" s="1714" t="s">
        <v>1037</v>
      </c>
      <c r="D74" s="979" t="s">
        <v>1038</v>
      </c>
      <c r="E74" s="1446" t="s">
        <v>1040</v>
      </c>
      <c r="F74" s="1440" t="s">
        <v>1041</v>
      </c>
      <c r="G74" s="985" t="s">
        <v>1042</v>
      </c>
      <c r="H74" s="986" t="s">
        <v>1043</v>
      </c>
      <c r="I74" s="25"/>
      <c r="J74" s="23"/>
      <c r="K74" s="23"/>
    </row>
    <row r="75" spans="1:11" ht="12.75" hidden="1" customHeight="1">
      <c r="A75" s="1717" t="s">
        <v>311</v>
      </c>
      <c r="B75" s="1714" t="s">
        <v>993</v>
      </c>
      <c r="C75" s="1714" t="s">
        <v>1044</v>
      </c>
      <c r="D75" s="979" t="s">
        <v>1045</v>
      </c>
      <c r="E75" s="1446" t="s">
        <v>1046</v>
      </c>
      <c r="F75" s="1441" t="s">
        <v>1047</v>
      </c>
      <c r="G75" s="987" t="s">
        <v>1048</v>
      </c>
      <c r="H75" s="988" t="s">
        <v>1049</v>
      </c>
      <c r="I75" s="25"/>
      <c r="J75" s="23"/>
      <c r="K75" s="23"/>
    </row>
    <row r="76" spans="1:11" ht="12.75" hidden="1" customHeight="1">
      <c r="A76" s="1717"/>
      <c r="B76" s="1714"/>
      <c r="C76" s="1714"/>
      <c r="D76" s="979"/>
      <c r="E76" s="1446"/>
      <c r="F76" s="1440"/>
      <c r="G76" s="985"/>
      <c r="H76" s="986"/>
      <c r="I76" s="25"/>
      <c r="J76" s="23"/>
      <c r="K76" s="23"/>
    </row>
    <row r="77" spans="1:11" ht="12.75" hidden="1" customHeight="1">
      <c r="A77" s="1714">
        <v>2004</v>
      </c>
      <c r="B77" s="1714"/>
      <c r="C77" s="1714"/>
      <c r="D77" s="979"/>
      <c r="E77" s="1446"/>
      <c r="F77" s="1440"/>
      <c r="G77" s="985"/>
      <c r="H77" s="986"/>
      <c r="I77" s="25"/>
      <c r="J77" s="23"/>
      <c r="K77" s="23"/>
    </row>
    <row r="78" spans="1:11" ht="12.75" hidden="1" customHeight="1">
      <c r="A78" s="1717"/>
      <c r="B78" s="1714"/>
      <c r="C78" s="1714"/>
      <c r="D78" s="979"/>
      <c r="E78" s="1446"/>
      <c r="F78" s="1440"/>
      <c r="G78" s="985"/>
      <c r="H78" s="986"/>
      <c r="I78" s="25"/>
      <c r="J78" s="23"/>
      <c r="K78" s="23"/>
    </row>
    <row r="79" spans="1:11" ht="12.75" hidden="1" customHeight="1">
      <c r="A79" s="1717" t="s">
        <v>298</v>
      </c>
      <c r="B79" s="1714" t="s">
        <v>993</v>
      </c>
      <c r="C79" s="1714" t="s">
        <v>1050</v>
      </c>
      <c r="D79" s="979" t="s">
        <v>1051</v>
      </c>
      <c r="E79" s="1446" t="s">
        <v>1052</v>
      </c>
      <c r="F79" s="1441" t="s">
        <v>1053</v>
      </c>
      <c r="G79" s="987" t="s">
        <v>1054</v>
      </c>
      <c r="H79" s="988" t="s">
        <v>1054</v>
      </c>
      <c r="I79" s="25"/>
      <c r="J79" s="23"/>
      <c r="K79" s="23"/>
    </row>
    <row r="80" spans="1:11" ht="12.75" hidden="1" customHeight="1">
      <c r="A80" s="1717" t="s">
        <v>299</v>
      </c>
      <c r="B80" s="1714" t="s">
        <v>993</v>
      </c>
      <c r="C80" s="1714" t="s">
        <v>230</v>
      </c>
      <c r="D80" s="979" t="s">
        <v>1051</v>
      </c>
      <c r="E80" s="1446" t="s">
        <v>1050</v>
      </c>
      <c r="F80" s="1440" t="s">
        <v>645</v>
      </c>
      <c r="G80" s="985" t="s">
        <v>178</v>
      </c>
      <c r="H80" s="986" t="s">
        <v>181</v>
      </c>
      <c r="I80" s="25"/>
      <c r="J80" s="23"/>
      <c r="K80" s="23"/>
    </row>
    <row r="81" spans="1:11" ht="12.75" hidden="1" customHeight="1">
      <c r="A81" s="1717" t="s">
        <v>300</v>
      </c>
      <c r="B81" s="1714" t="s">
        <v>993</v>
      </c>
      <c r="C81" s="1714" t="s">
        <v>229</v>
      </c>
      <c r="D81" s="979" t="s">
        <v>231</v>
      </c>
      <c r="E81" s="1446" t="s">
        <v>1052</v>
      </c>
      <c r="F81" s="1440" t="s">
        <v>1029</v>
      </c>
      <c r="G81" s="985" t="s">
        <v>179</v>
      </c>
      <c r="H81" s="986" t="s">
        <v>179</v>
      </c>
      <c r="I81" s="25"/>
      <c r="J81" s="23"/>
      <c r="K81" s="23"/>
    </row>
    <row r="82" spans="1:11" ht="12.75" hidden="1" customHeight="1">
      <c r="A82" s="1717" t="s">
        <v>301</v>
      </c>
      <c r="B82" s="1714" t="s">
        <v>993</v>
      </c>
      <c r="C82" s="1714" t="s">
        <v>232</v>
      </c>
      <c r="D82" s="979" t="s">
        <v>229</v>
      </c>
      <c r="E82" s="1446" t="s">
        <v>233</v>
      </c>
      <c r="F82" s="1440" t="s">
        <v>642</v>
      </c>
      <c r="G82" s="985" t="s">
        <v>180</v>
      </c>
      <c r="H82" s="986" t="s">
        <v>178</v>
      </c>
      <c r="I82" s="25"/>
      <c r="J82" s="23"/>
      <c r="K82" s="23"/>
    </row>
    <row r="83" spans="1:11" ht="12.75" hidden="1" customHeight="1">
      <c r="A83" s="1717" t="s">
        <v>302</v>
      </c>
      <c r="B83" s="1714" t="s">
        <v>993</v>
      </c>
      <c r="C83" s="1714" t="s">
        <v>83</v>
      </c>
      <c r="D83" s="979" t="s">
        <v>84</v>
      </c>
      <c r="E83" s="1446" t="s">
        <v>85</v>
      </c>
      <c r="F83" s="1440" t="s">
        <v>657</v>
      </c>
      <c r="G83" s="985" t="s">
        <v>360</v>
      </c>
      <c r="H83" s="986">
        <v>55</v>
      </c>
      <c r="I83" s="25"/>
      <c r="J83" s="23"/>
      <c r="K83" s="23"/>
    </row>
    <row r="84" spans="1:11" ht="12.75" hidden="1" customHeight="1">
      <c r="A84" s="1717" t="s">
        <v>303</v>
      </c>
      <c r="B84" s="1714" t="s">
        <v>993</v>
      </c>
      <c r="C84" s="1714" t="s">
        <v>83</v>
      </c>
      <c r="D84" s="979" t="s">
        <v>84</v>
      </c>
      <c r="E84" s="1446" t="s">
        <v>85</v>
      </c>
      <c r="F84" s="1429" t="s">
        <v>642</v>
      </c>
      <c r="G84" s="979" t="s">
        <v>255</v>
      </c>
      <c r="H84" s="982">
        <v>55</v>
      </c>
      <c r="I84" s="25"/>
      <c r="J84" s="23"/>
      <c r="K84" s="23"/>
    </row>
    <row r="85" spans="1:11" ht="12.75" hidden="1" customHeight="1">
      <c r="A85" s="1717" t="s">
        <v>304</v>
      </c>
      <c r="B85" s="1714" t="s">
        <v>734</v>
      </c>
      <c r="C85" s="1714" t="s">
        <v>735</v>
      </c>
      <c r="D85" s="979" t="s">
        <v>84</v>
      </c>
      <c r="E85" s="1446" t="s">
        <v>85</v>
      </c>
      <c r="F85" s="1429" t="s">
        <v>984</v>
      </c>
      <c r="G85" s="979" t="s">
        <v>711</v>
      </c>
      <c r="H85" s="982">
        <v>75</v>
      </c>
      <c r="I85" s="25"/>
      <c r="J85" s="23"/>
      <c r="K85" s="23"/>
    </row>
    <row r="86" spans="1:11" ht="12.75" hidden="1" customHeight="1">
      <c r="A86" s="1717" t="s">
        <v>305</v>
      </c>
      <c r="B86" s="1714" t="s">
        <v>993</v>
      </c>
      <c r="C86" s="1714" t="s">
        <v>349</v>
      </c>
      <c r="D86" s="979" t="s">
        <v>350</v>
      </c>
      <c r="E86" s="1446" t="s">
        <v>351</v>
      </c>
      <c r="F86" s="1429" t="s">
        <v>630</v>
      </c>
      <c r="G86" s="979" t="s">
        <v>503</v>
      </c>
      <c r="H86" s="982" t="s">
        <v>503</v>
      </c>
      <c r="I86" s="25"/>
      <c r="J86" s="23"/>
      <c r="K86" s="23"/>
    </row>
    <row r="87" spans="1:11" ht="12.75" hidden="1" customHeight="1">
      <c r="A87" s="1717" t="s">
        <v>306</v>
      </c>
      <c r="B87" s="1714" t="s">
        <v>993</v>
      </c>
      <c r="C87" s="1714" t="s">
        <v>1092</v>
      </c>
      <c r="D87" s="979" t="s">
        <v>350</v>
      </c>
      <c r="E87" s="1446" t="s">
        <v>351</v>
      </c>
      <c r="F87" s="1429" t="s">
        <v>642</v>
      </c>
      <c r="G87" s="979" t="s">
        <v>503</v>
      </c>
      <c r="H87" s="982">
        <v>75</v>
      </c>
      <c r="I87" s="25"/>
      <c r="J87" s="23"/>
      <c r="K87" s="23"/>
    </row>
    <row r="88" spans="1:11" ht="12.75" hidden="1" customHeight="1">
      <c r="A88" s="1717" t="s">
        <v>307</v>
      </c>
      <c r="B88" s="1714" t="s">
        <v>993</v>
      </c>
      <c r="C88" s="1714" t="s">
        <v>1092</v>
      </c>
      <c r="D88" s="979" t="s">
        <v>350</v>
      </c>
      <c r="E88" s="1446" t="s">
        <v>351</v>
      </c>
      <c r="F88" s="1429" t="s">
        <v>168</v>
      </c>
      <c r="G88" s="979" t="s">
        <v>503</v>
      </c>
      <c r="H88" s="982">
        <v>75</v>
      </c>
      <c r="I88" s="25"/>
      <c r="J88" s="23"/>
      <c r="K88" s="23"/>
    </row>
    <row r="89" spans="1:11" ht="12.75" hidden="1" customHeight="1">
      <c r="A89" s="1717" t="s">
        <v>308</v>
      </c>
      <c r="B89" s="1714" t="s">
        <v>979</v>
      </c>
      <c r="C89" s="1714" t="s">
        <v>349</v>
      </c>
      <c r="D89" s="979" t="s">
        <v>350</v>
      </c>
      <c r="E89" s="1446" t="s">
        <v>351</v>
      </c>
      <c r="F89" s="1439" t="s">
        <v>167</v>
      </c>
      <c r="G89" s="983" t="s">
        <v>652</v>
      </c>
      <c r="H89" s="984" t="s">
        <v>653</v>
      </c>
      <c r="I89" s="25"/>
      <c r="J89" s="23"/>
      <c r="K89" s="23"/>
    </row>
    <row r="90" spans="1:11" ht="12.75" hidden="1" customHeight="1">
      <c r="A90" s="1717" t="s">
        <v>311</v>
      </c>
      <c r="B90" s="1714" t="s">
        <v>979</v>
      </c>
      <c r="C90" s="1714" t="s">
        <v>349</v>
      </c>
      <c r="D90" s="979" t="s">
        <v>350</v>
      </c>
      <c r="E90" s="1446" t="s">
        <v>351</v>
      </c>
      <c r="F90" s="1439" t="s">
        <v>651</v>
      </c>
      <c r="G90" s="983" t="s">
        <v>503</v>
      </c>
      <c r="H90" s="984" t="s">
        <v>653</v>
      </c>
      <c r="I90" s="25"/>
      <c r="J90" s="23"/>
      <c r="K90" s="23"/>
    </row>
    <row r="91" spans="1:11" ht="12.75" hidden="1" customHeight="1">
      <c r="A91" s="1717"/>
      <c r="B91" s="1714"/>
      <c r="C91" s="1714"/>
      <c r="D91" s="979"/>
      <c r="E91" s="1446"/>
      <c r="F91" s="1439"/>
      <c r="G91" s="983"/>
      <c r="H91" s="984"/>
      <c r="I91" s="25"/>
      <c r="J91" s="23"/>
      <c r="K91" s="23"/>
    </row>
    <row r="92" spans="1:11" ht="12.75" hidden="1" customHeight="1">
      <c r="A92" s="1714">
        <v>2005</v>
      </c>
      <c r="B92" s="1714"/>
      <c r="C92" s="1714"/>
      <c r="D92" s="979"/>
      <c r="E92" s="1446"/>
      <c r="F92" s="1439"/>
      <c r="G92" s="983"/>
      <c r="H92" s="984"/>
      <c r="I92" s="25"/>
      <c r="J92" s="23"/>
      <c r="K92" s="23"/>
    </row>
    <row r="93" spans="1:11" ht="12.75" hidden="1" customHeight="1">
      <c r="A93" s="1717"/>
      <c r="B93" s="1714"/>
      <c r="C93" s="1714"/>
      <c r="D93" s="979"/>
      <c r="E93" s="1446"/>
      <c r="F93" s="1439"/>
      <c r="G93" s="983"/>
      <c r="H93" s="984"/>
      <c r="I93" s="25"/>
      <c r="J93" s="23"/>
      <c r="K93" s="23"/>
    </row>
    <row r="94" spans="1:11" ht="12.75" hidden="1" customHeight="1">
      <c r="A94" s="1717" t="s">
        <v>298</v>
      </c>
      <c r="B94" s="1714" t="s">
        <v>223</v>
      </c>
      <c r="C94" s="1714" t="s">
        <v>755</v>
      </c>
      <c r="D94" s="979" t="s">
        <v>350</v>
      </c>
      <c r="E94" s="1446" t="s">
        <v>757</v>
      </c>
      <c r="F94" s="1439" t="s">
        <v>77</v>
      </c>
      <c r="G94" s="983" t="s">
        <v>78</v>
      </c>
      <c r="H94" s="984" t="s">
        <v>79</v>
      </c>
      <c r="I94" s="25"/>
      <c r="J94" s="23"/>
      <c r="K94" s="23"/>
    </row>
    <row r="95" spans="1:11" ht="12.75" hidden="1" customHeight="1">
      <c r="A95" s="1717" t="s">
        <v>299</v>
      </c>
      <c r="B95" s="1729" t="s">
        <v>223</v>
      </c>
      <c r="C95" s="1714" t="s">
        <v>756</v>
      </c>
      <c r="D95" s="1447" t="s">
        <v>225</v>
      </c>
      <c r="E95" s="1447" t="s">
        <v>226</v>
      </c>
      <c r="F95" s="1429" t="s">
        <v>632</v>
      </c>
      <c r="G95" s="983" t="s">
        <v>450</v>
      </c>
      <c r="H95" s="982">
        <v>40</v>
      </c>
      <c r="I95" s="25"/>
      <c r="J95" s="23"/>
      <c r="K95" s="23"/>
    </row>
    <row r="96" spans="1:11" ht="12.75" hidden="1" customHeight="1">
      <c r="A96" s="1717" t="s">
        <v>300</v>
      </c>
      <c r="B96" s="1729" t="s">
        <v>223</v>
      </c>
      <c r="C96" s="1714" t="s">
        <v>224</v>
      </c>
      <c r="D96" s="979" t="s">
        <v>225</v>
      </c>
      <c r="E96" s="1446" t="s">
        <v>226</v>
      </c>
      <c r="F96" s="1429" t="s">
        <v>712</v>
      </c>
      <c r="G96" s="979" t="s">
        <v>608</v>
      </c>
      <c r="H96" s="982" t="s">
        <v>608</v>
      </c>
      <c r="I96" s="25"/>
      <c r="J96" s="23"/>
      <c r="K96" s="23"/>
    </row>
    <row r="97" spans="1:11" ht="12.75" hidden="1" customHeight="1">
      <c r="A97" s="1717" t="s">
        <v>301</v>
      </c>
      <c r="B97" s="1714" t="s">
        <v>223</v>
      </c>
      <c r="C97" s="1714" t="s">
        <v>992</v>
      </c>
      <c r="D97" s="979" t="s">
        <v>72</v>
      </c>
      <c r="E97" s="1446" t="s">
        <v>73</v>
      </c>
      <c r="F97" s="1429" t="s">
        <v>429</v>
      </c>
      <c r="G97" s="979" t="s">
        <v>509</v>
      </c>
      <c r="H97" s="982" t="s">
        <v>608</v>
      </c>
      <c r="I97" s="25"/>
      <c r="J97" s="23"/>
      <c r="K97" s="23"/>
    </row>
    <row r="98" spans="1:11" ht="12.75" hidden="1" customHeight="1">
      <c r="A98" s="1717" t="s">
        <v>302</v>
      </c>
      <c r="B98" s="1714" t="s">
        <v>223</v>
      </c>
      <c r="C98" s="1714" t="s">
        <v>543</v>
      </c>
      <c r="D98" s="979" t="s">
        <v>544</v>
      </c>
      <c r="E98" s="1446" t="s">
        <v>757</v>
      </c>
      <c r="F98" s="1429" t="s">
        <v>3</v>
      </c>
      <c r="G98" s="979" t="s">
        <v>509</v>
      </c>
      <c r="H98" s="982" t="s">
        <v>608</v>
      </c>
      <c r="I98" s="25"/>
      <c r="J98" s="23"/>
      <c r="K98" s="23"/>
    </row>
    <row r="99" spans="1:11" ht="12.75" hidden="1" customHeight="1">
      <c r="A99" s="1717" t="s">
        <v>303</v>
      </c>
      <c r="B99" s="1714" t="s">
        <v>685</v>
      </c>
      <c r="C99" s="1714" t="s">
        <v>686</v>
      </c>
      <c r="D99" s="979" t="s">
        <v>571</v>
      </c>
      <c r="E99" s="1446" t="s">
        <v>687</v>
      </c>
      <c r="F99" s="1429" t="s">
        <v>688</v>
      </c>
      <c r="G99" s="983" t="s">
        <v>608</v>
      </c>
      <c r="H99" s="982" t="s">
        <v>608</v>
      </c>
      <c r="I99" s="25"/>
      <c r="J99" s="23"/>
      <c r="K99" s="23"/>
    </row>
    <row r="100" spans="1:11" ht="12.75" hidden="1" customHeight="1">
      <c r="A100" s="1717" t="s">
        <v>304</v>
      </c>
      <c r="B100" s="1714" t="s">
        <v>685</v>
      </c>
      <c r="C100" s="1714" t="s">
        <v>371</v>
      </c>
      <c r="D100" s="979" t="s">
        <v>372</v>
      </c>
      <c r="E100" s="1446" t="s">
        <v>373</v>
      </c>
      <c r="F100" s="1429" t="s">
        <v>4</v>
      </c>
      <c r="G100" s="983" t="s">
        <v>608</v>
      </c>
      <c r="H100" s="982" t="s">
        <v>608</v>
      </c>
      <c r="I100" s="25"/>
      <c r="J100" s="23"/>
      <c r="K100" s="23"/>
    </row>
    <row r="101" spans="1:11" ht="12.75" hidden="1" customHeight="1">
      <c r="A101" s="1717" t="s">
        <v>305</v>
      </c>
      <c r="B101" s="1714" t="s">
        <v>1076</v>
      </c>
      <c r="C101" s="1714" t="s">
        <v>1095</v>
      </c>
      <c r="D101" s="979" t="s">
        <v>1096</v>
      </c>
      <c r="E101" s="1446" t="s">
        <v>1097</v>
      </c>
      <c r="F101" s="1439" t="s">
        <v>249</v>
      </c>
      <c r="G101" s="983" t="s">
        <v>608</v>
      </c>
      <c r="H101" s="984" t="s">
        <v>608</v>
      </c>
      <c r="I101" s="25"/>
      <c r="J101" s="23"/>
      <c r="K101" s="23"/>
    </row>
    <row r="102" spans="1:11" ht="12.75" hidden="1" customHeight="1">
      <c r="A102" s="1717" t="s">
        <v>306</v>
      </c>
      <c r="B102" s="1714" t="s">
        <v>974</v>
      </c>
      <c r="C102" s="1714" t="s">
        <v>1095</v>
      </c>
      <c r="D102" s="979" t="s">
        <v>1096</v>
      </c>
      <c r="E102" s="1446" t="s">
        <v>816</v>
      </c>
      <c r="F102" s="1439" t="s">
        <v>143</v>
      </c>
      <c r="G102" s="983" t="s">
        <v>608</v>
      </c>
      <c r="H102" s="984" t="s">
        <v>608</v>
      </c>
      <c r="I102" s="25"/>
      <c r="J102" s="23"/>
      <c r="K102" s="23"/>
    </row>
    <row r="103" spans="1:11" ht="12.75" hidden="1" customHeight="1">
      <c r="A103" s="1717" t="s">
        <v>307</v>
      </c>
      <c r="B103" s="1714" t="s">
        <v>774</v>
      </c>
      <c r="C103" s="1714" t="s">
        <v>759</v>
      </c>
      <c r="D103" s="979" t="s">
        <v>1096</v>
      </c>
      <c r="E103" s="1446" t="s">
        <v>816</v>
      </c>
      <c r="F103" s="1439" t="s">
        <v>310</v>
      </c>
      <c r="G103" s="983" t="s">
        <v>608</v>
      </c>
      <c r="H103" s="984" t="s">
        <v>608</v>
      </c>
      <c r="I103" s="25"/>
      <c r="J103" s="23"/>
      <c r="K103" s="23"/>
    </row>
    <row r="104" spans="1:11" ht="12.75" hidden="1" customHeight="1">
      <c r="A104" s="1717" t="s">
        <v>308</v>
      </c>
      <c r="B104" s="1714" t="s">
        <v>774</v>
      </c>
      <c r="C104" s="1714" t="s">
        <v>759</v>
      </c>
      <c r="D104" s="1429" t="s">
        <v>969</v>
      </c>
      <c r="E104" s="1446" t="s">
        <v>970</v>
      </c>
      <c r="F104" s="1429" t="s">
        <v>95</v>
      </c>
      <c r="G104" s="979" t="s">
        <v>608</v>
      </c>
      <c r="H104" s="982" t="s">
        <v>608</v>
      </c>
      <c r="I104" s="25"/>
      <c r="J104" s="23"/>
      <c r="K104" s="23"/>
    </row>
    <row r="105" spans="1:11" ht="12.75" hidden="1" customHeight="1">
      <c r="A105" s="1717" t="s">
        <v>311</v>
      </c>
      <c r="B105" s="1714" t="s">
        <v>774</v>
      </c>
      <c r="C105" s="1714" t="s">
        <v>376</v>
      </c>
      <c r="D105" s="979" t="s">
        <v>377</v>
      </c>
      <c r="E105" s="1446" t="s">
        <v>378</v>
      </c>
      <c r="F105" s="1439" t="s">
        <v>713</v>
      </c>
      <c r="G105" s="983" t="s">
        <v>608</v>
      </c>
      <c r="H105" s="984" t="s">
        <v>608</v>
      </c>
      <c r="I105" s="25"/>
      <c r="J105" s="23"/>
      <c r="K105" s="23"/>
    </row>
    <row r="106" spans="1:11" ht="12.75" hidden="1" customHeight="1">
      <c r="A106" s="1717"/>
      <c r="B106" s="1714"/>
      <c r="C106" s="1714"/>
      <c r="D106" s="979"/>
      <c r="E106" s="1446"/>
      <c r="F106" s="1439"/>
      <c r="G106" s="983"/>
      <c r="H106" s="984"/>
      <c r="I106" s="25"/>
      <c r="J106" s="23"/>
      <c r="K106" s="23"/>
    </row>
    <row r="107" spans="1:11" ht="12.75" hidden="1" customHeight="1">
      <c r="A107" s="1714">
        <v>2006</v>
      </c>
      <c r="B107" s="1714"/>
      <c r="C107" s="1714"/>
      <c r="D107" s="979"/>
      <c r="E107" s="1446"/>
      <c r="F107" s="1439"/>
      <c r="G107" s="983"/>
      <c r="H107" s="984"/>
      <c r="I107" s="25"/>
      <c r="J107" s="23"/>
      <c r="K107" s="23"/>
    </row>
    <row r="108" spans="1:11" ht="12.75" hidden="1" customHeight="1">
      <c r="A108" s="1717"/>
      <c r="B108" s="1714"/>
      <c r="C108" s="1714"/>
      <c r="D108" s="979"/>
      <c r="E108" s="1446"/>
      <c r="F108" s="1439"/>
      <c r="G108" s="983"/>
      <c r="H108" s="984"/>
      <c r="I108" s="25"/>
      <c r="J108" s="23"/>
      <c r="K108" s="23"/>
    </row>
    <row r="109" spans="1:11" ht="12.75" hidden="1" customHeight="1">
      <c r="A109" s="1717" t="s">
        <v>298</v>
      </c>
      <c r="B109" s="1714" t="s">
        <v>774</v>
      </c>
      <c r="C109" s="1714" t="s">
        <v>379</v>
      </c>
      <c r="D109" s="979" t="s">
        <v>377</v>
      </c>
      <c r="E109" s="1446" t="s">
        <v>380</v>
      </c>
      <c r="F109" s="1439" t="s">
        <v>714</v>
      </c>
      <c r="G109" s="983" t="s">
        <v>608</v>
      </c>
      <c r="H109" s="984" t="s">
        <v>608</v>
      </c>
      <c r="I109" s="25"/>
      <c r="J109" s="23"/>
      <c r="K109" s="23"/>
    </row>
    <row r="110" spans="1:11" ht="12.75" hidden="1" customHeight="1">
      <c r="A110" s="1717" t="s">
        <v>299</v>
      </c>
      <c r="B110" s="1714" t="s">
        <v>774</v>
      </c>
      <c r="C110" s="1714" t="s">
        <v>452</v>
      </c>
      <c r="D110" s="979" t="s">
        <v>453</v>
      </c>
      <c r="E110" s="1446" t="s">
        <v>380</v>
      </c>
      <c r="F110" s="1429" t="s">
        <v>456</v>
      </c>
      <c r="G110" s="979" t="s">
        <v>608</v>
      </c>
      <c r="H110" s="982" t="s">
        <v>608</v>
      </c>
      <c r="I110" s="25"/>
      <c r="J110" s="23"/>
      <c r="K110" s="23"/>
    </row>
    <row r="111" spans="1:11" ht="12.75" hidden="1" customHeight="1">
      <c r="A111" s="1717" t="s">
        <v>300</v>
      </c>
      <c r="B111" s="1714" t="s">
        <v>774</v>
      </c>
      <c r="C111" s="1714" t="s">
        <v>454</v>
      </c>
      <c r="D111" s="979" t="s">
        <v>377</v>
      </c>
      <c r="E111" s="1446" t="s">
        <v>455</v>
      </c>
      <c r="F111" s="1429" t="s">
        <v>457</v>
      </c>
      <c r="G111" s="979" t="s">
        <v>608</v>
      </c>
      <c r="H111" s="982" t="s">
        <v>608</v>
      </c>
      <c r="I111" s="25"/>
      <c r="J111" s="23"/>
      <c r="K111" s="23"/>
    </row>
    <row r="112" spans="1:11" ht="12.75" hidden="1" customHeight="1">
      <c r="A112" s="1717" t="s">
        <v>301</v>
      </c>
      <c r="B112" s="1714" t="s">
        <v>774</v>
      </c>
      <c r="C112" s="1714" t="s">
        <v>426</v>
      </c>
      <c r="D112" s="979" t="s">
        <v>427</v>
      </c>
      <c r="E112" s="1446" t="s">
        <v>428</v>
      </c>
      <c r="F112" s="1429" t="s">
        <v>398</v>
      </c>
      <c r="G112" s="979" t="s">
        <v>608</v>
      </c>
      <c r="H112" s="982" t="s">
        <v>608</v>
      </c>
      <c r="I112" s="25"/>
      <c r="J112" s="23"/>
      <c r="K112" s="23"/>
    </row>
    <row r="113" spans="1:11" ht="12.75" hidden="1" customHeight="1">
      <c r="A113" s="1717" t="s">
        <v>302</v>
      </c>
      <c r="B113" s="1714" t="s">
        <v>774</v>
      </c>
      <c r="C113" s="1714" t="s">
        <v>426</v>
      </c>
      <c r="D113" s="979" t="s">
        <v>427</v>
      </c>
      <c r="E113" s="1446" t="s">
        <v>428</v>
      </c>
      <c r="F113" s="1429" t="s">
        <v>400</v>
      </c>
      <c r="G113" s="979" t="s">
        <v>608</v>
      </c>
      <c r="H113" s="982" t="s">
        <v>608</v>
      </c>
      <c r="I113" s="25"/>
      <c r="J113" s="23"/>
      <c r="K113" s="23"/>
    </row>
    <row r="114" spans="1:11" ht="12.75" hidden="1" customHeight="1">
      <c r="A114" s="1717" t="s">
        <v>303</v>
      </c>
      <c r="B114" s="1714" t="s">
        <v>774</v>
      </c>
      <c r="C114" s="1714" t="s">
        <v>454</v>
      </c>
      <c r="D114" s="979" t="s">
        <v>427</v>
      </c>
      <c r="E114" s="1446" t="s">
        <v>428</v>
      </c>
      <c r="F114" s="1429" t="s">
        <v>399</v>
      </c>
      <c r="G114" s="979" t="s">
        <v>608</v>
      </c>
      <c r="H114" s="982" t="s">
        <v>608</v>
      </c>
      <c r="I114" s="25"/>
      <c r="J114" s="23"/>
      <c r="K114" s="23"/>
    </row>
    <row r="115" spans="1:11" ht="12.75" hidden="1" customHeight="1">
      <c r="A115" s="1717" t="s">
        <v>304</v>
      </c>
      <c r="B115" s="1714" t="s">
        <v>774</v>
      </c>
      <c r="C115" s="1714" t="s">
        <v>1093</v>
      </c>
      <c r="D115" s="979" t="s">
        <v>1094</v>
      </c>
      <c r="E115" s="1446" t="s">
        <v>428</v>
      </c>
      <c r="F115" s="1429" t="s">
        <v>456</v>
      </c>
      <c r="G115" s="979" t="s">
        <v>608</v>
      </c>
      <c r="H115" s="982" t="s">
        <v>608</v>
      </c>
      <c r="I115" s="25"/>
      <c r="J115" s="23"/>
      <c r="K115" s="23"/>
    </row>
    <row r="116" spans="1:11" ht="12.75" hidden="1" customHeight="1">
      <c r="A116" s="1717" t="s">
        <v>305</v>
      </c>
      <c r="B116" s="1714" t="s">
        <v>774</v>
      </c>
      <c r="C116" s="1714" t="s">
        <v>382</v>
      </c>
      <c r="D116" s="979" t="s">
        <v>383</v>
      </c>
      <c r="E116" s="1446" t="s">
        <v>384</v>
      </c>
      <c r="F116" s="1429" t="s">
        <v>222</v>
      </c>
      <c r="G116" s="979" t="s">
        <v>608</v>
      </c>
      <c r="H116" s="982" t="s">
        <v>608</v>
      </c>
      <c r="I116" s="25"/>
      <c r="J116" s="23"/>
      <c r="K116" s="23"/>
    </row>
    <row r="117" spans="1:11" ht="12.75" hidden="1" customHeight="1">
      <c r="A117" s="1717" t="s">
        <v>306</v>
      </c>
      <c r="B117" s="1714" t="s">
        <v>774</v>
      </c>
      <c r="C117" s="1714" t="s">
        <v>382</v>
      </c>
      <c r="D117" s="979" t="s">
        <v>988</v>
      </c>
      <c r="E117" s="1446" t="s">
        <v>384</v>
      </c>
      <c r="F117" s="1429" t="s">
        <v>989</v>
      </c>
      <c r="G117" s="979" t="s">
        <v>608</v>
      </c>
      <c r="H117" s="982" t="s">
        <v>608</v>
      </c>
      <c r="I117" s="25"/>
      <c r="J117" s="23"/>
      <c r="K117" s="23"/>
    </row>
    <row r="118" spans="1:11" ht="12.75" hidden="1" customHeight="1">
      <c r="A118" s="1717" t="s">
        <v>307</v>
      </c>
      <c r="B118" s="1714" t="s">
        <v>774</v>
      </c>
      <c r="C118" s="1714" t="s">
        <v>90</v>
      </c>
      <c r="D118" s="979" t="s">
        <v>91</v>
      </c>
      <c r="E118" s="1446" t="s">
        <v>92</v>
      </c>
      <c r="F118" s="1429" t="s">
        <v>93</v>
      </c>
      <c r="G118" s="979" t="s">
        <v>608</v>
      </c>
      <c r="H118" s="982" t="s">
        <v>608</v>
      </c>
      <c r="I118" s="25"/>
      <c r="J118" s="23"/>
      <c r="K118" s="23"/>
    </row>
    <row r="119" spans="1:11" ht="12.75" hidden="1" customHeight="1">
      <c r="A119" s="1717" t="s">
        <v>308</v>
      </c>
      <c r="B119" s="1714" t="s">
        <v>240</v>
      </c>
      <c r="C119" s="1714" t="s">
        <v>90</v>
      </c>
      <c r="D119" s="979" t="s">
        <v>91</v>
      </c>
      <c r="E119" s="1446" t="s">
        <v>92</v>
      </c>
      <c r="F119" s="1429" t="s">
        <v>802</v>
      </c>
      <c r="G119" s="979" t="s">
        <v>608</v>
      </c>
      <c r="H119" s="982" t="s">
        <v>608</v>
      </c>
      <c r="I119" s="25"/>
      <c r="J119" s="23"/>
      <c r="K119" s="23"/>
    </row>
    <row r="120" spans="1:11" ht="12.75" hidden="1" customHeight="1">
      <c r="A120" s="1717" t="s">
        <v>311</v>
      </c>
      <c r="B120" s="1714" t="s">
        <v>240</v>
      </c>
      <c r="C120" s="1714" t="s">
        <v>426</v>
      </c>
      <c r="D120" s="979" t="s">
        <v>241</v>
      </c>
      <c r="E120" s="1446" t="s">
        <v>92</v>
      </c>
      <c r="F120" s="1429" t="s">
        <v>178</v>
      </c>
      <c r="G120" s="979" t="s">
        <v>608</v>
      </c>
      <c r="H120" s="982" t="s">
        <v>608</v>
      </c>
      <c r="I120" s="25"/>
      <c r="J120" s="23"/>
      <c r="K120" s="23"/>
    </row>
    <row r="121" spans="1:11" ht="12.75" hidden="1" customHeight="1">
      <c r="A121" s="1717"/>
      <c r="B121" s="1714"/>
      <c r="C121" s="1714"/>
      <c r="D121" s="979"/>
      <c r="E121" s="1446"/>
      <c r="F121" s="1429"/>
      <c r="G121" s="979"/>
      <c r="H121" s="982"/>
      <c r="I121" s="25"/>
      <c r="J121" s="23"/>
      <c r="K121" s="23"/>
    </row>
    <row r="122" spans="1:11" ht="12.75" hidden="1" customHeight="1">
      <c r="A122" s="1714">
        <v>2007</v>
      </c>
      <c r="B122" s="1714"/>
      <c r="C122" s="1714"/>
      <c r="D122" s="979"/>
      <c r="E122" s="1446"/>
      <c r="F122" s="1429"/>
      <c r="G122" s="979"/>
      <c r="H122" s="982"/>
      <c r="I122" s="25"/>
      <c r="J122" s="23"/>
      <c r="K122" s="23"/>
    </row>
    <row r="123" spans="1:11" ht="12.75" hidden="1" customHeight="1">
      <c r="A123" s="1717"/>
      <c r="B123" s="1714"/>
      <c r="C123" s="1714"/>
      <c r="D123" s="979"/>
      <c r="E123" s="1446"/>
      <c r="F123" s="1429"/>
      <c r="G123" s="979"/>
      <c r="H123" s="982"/>
      <c r="I123" s="25"/>
      <c r="J123" s="23"/>
      <c r="K123" s="23"/>
    </row>
    <row r="124" spans="1:11" ht="12.75" hidden="1" customHeight="1">
      <c r="A124" s="1717" t="s">
        <v>298</v>
      </c>
      <c r="B124" s="1714" t="s">
        <v>81</v>
      </c>
      <c r="C124" s="1714" t="s">
        <v>1095</v>
      </c>
      <c r="D124" s="979" t="s">
        <v>82</v>
      </c>
      <c r="E124" s="1446" t="s">
        <v>616</v>
      </c>
      <c r="F124" s="1429" t="s">
        <v>182</v>
      </c>
      <c r="G124" s="979" t="s">
        <v>608</v>
      </c>
      <c r="H124" s="982" t="s">
        <v>608</v>
      </c>
      <c r="I124" s="25"/>
      <c r="J124" s="23"/>
      <c r="K124" s="23"/>
    </row>
    <row r="125" spans="1:11" ht="12.75" hidden="1" customHeight="1">
      <c r="A125" s="1717" t="s">
        <v>299</v>
      </c>
      <c r="B125" s="1714" t="s">
        <v>81</v>
      </c>
      <c r="C125" s="1714" t="s">
        <v>217</v>
      </c>
      <c r="D125" s="979" t="s">
        <v>82</v>
      </c>
      <c r="E125" s="1446" t="s">
        <v>617</v>
      </c>
      <c r="F125" s="1429" t="s">
        <v>170</v>
      </c>
      <c r="G125" s="979" t="s">
        <v>608</v>
      </c>
      <c r="H125" s="982" t="s">
        <v>608</v>
      </c>
      <c r="I125" s="25"/>
      <c r="J125" s="23"/>
      <c r="K125" s="23"/>
    </row>
    <row r="126" spans="1:11" ht="12.75" hidden="1" customHeight="1">
      <c r="A126" s="1717" t="s">
        <v>300</v>
      </c>
      <c r="B126" s="1714" t="s">
        <v>81</v>
      </c>
      <c r="C126" s="1714" t="s">
        <v>1095</v>
      </c>
      <c r="D126" s="979" t="s">
        <v>82</v>
      </c>
      <c r="E126" s="1446" t="s">
        <v>617</v>
      </c>
      <c r="F126" s="1429" t="s">
        <v>982</v>
      </c>
      <c r="G126" s="979" t="s">
        <v>608</v>
      </c>
      <c r="H126" s="982" t="s">
        <v>608</v>
      </c>
      <c r="I126" s="25"/>
      <c r="J126" s="23"/>
      <c r="K126" s="23"/>
    </row>
    <row r="127" spans="1:11" ht="12.75" hidden="1" customHeight="1">
      <c r="A127" s="1717" t="s">
        <v>301</v>
      </c>
      <c r="B127" s="1714" t="s">
        <v>81</v>
      </c>
      <c r="C127" s="1714" t="s">
        <v>845</v>
      </c>
      <c r="D127" s="979" t="s">
        <v>846</v>
      </c>
      <c r="E127" s="1446" t="s">
        <v>617</v>
      </c>
      <c r="F127" s="1429" t="s">
        <v>847</v>
      </c>
      <c r="G127" s="979" t="s">
        <v>608</v>
      </c>
      <c r="H127" s="982" t="s">
        <v>608</v>
      </c>
      <c r="I127" s="25"/>
      <c r="J127" s="23"/>
      <c r="K127" s="23"/>
    </row>
    <row r="128" spans="1:11" ht="12.75" hidden="1" customHeight="1">
      <c r="A128" s="1717" t="s">
        <v>302</v>
      </c>
      <c r="B128" s="1714" t="s">
        <v>81</v>
      </c>
      <c r="C128" s="1714" t="s">
        <v>845</v>
      </c>
      <c r="D128" s="979" t="s">
        <v>846</v>
      </c>
      <c r="E128" s="1446" t="s">
        <v>617</v>
      </c>
      <c r="F128" s="1429" t="s">
        <v>71</v>
      </c>
      <c r="G128" s="979" t="s">
        <v>608</v>
      </c>
      <c r="H128" s="982" t="s">
        <v>608</v>
      </c>
      <c r="I128" s="25"/>
      <c r="J128" s="23"/>
      <c r="K128" s="23"/>
    </row>
    <row r="129" spans="1:11" ht="12.75" hidden="1" customHeight="1">
      <c r="A129" s="1717" t="s">
        <v>303</v>
      </c>
      <c r="B129" s="1714" t="s">
        <v>227</v>
      </c>
      <c r="C129" s="1714" t="s">
        <v>1095</v>
      </c>
      <c r="D129" s="979" t="s">
        <v>846</v>
      </c>
      <c r="E129" s="1446" t="s">
        <v>617</v>
      </c>
      <c r="F129" s="1429" t="s">
        <v>33</v>
      </c>
      <c r="G129" s="979" t="s">
        <v>608</v>
      </c>
      <c r="H129" s="982" t="s">
        <v>608</v>
      </c>
      <c r="I129" s="25"/>
      <c r="J129" s="23"/>
      <c r="K129" s="23"/>
    </row>
    <row r="130" spans="1:11" ht="12.75" hidden="1" customHeight="1">
      <c r="A130" s="1717" t="s">
        <v>304</v>
      </c>
      <c r="B130" s="1714" t="s">
        <v>227</v>
      </c>
      <c r="C130" s="1714" t="s">
        <v>1095</v>
      </c>
      <c r="D130" s="979" t="s">
        <v>846</v>
      </c>
      <c r="E130" s="1446" t="s">
        <v>617</v>
      </c>
      <c r="F130" s="1429" t="s">
        <v>1104</v>
      </c>
      <c r="G130" s="979" t="s">
        <v>608</v>
      </c>
      <c r="H130" s="982" t="s">
        <v>608</v>
      </c>
      <c r="I130" s="25"/>
      <c r="J130" s="23"/>
      <c r="K130" s="23"/>
    </row>
    <row r="131" spans="1:11" ht="12.75" hidden="1" customHeight="1">
      <c r="A131" s="1717" t="s">
        <v>305</v>
      </c>
      <c r="B131" s="1714" t="s">
        <v>227</v>
      </c>
      <c r="C131" s="1714" t="s">
        <v>1095</v>
      </c>
      <c r="D131" s="979" t="s">
        <v>846</v>
      </c>
      <c r="E131" s="1446" t="s">
        <v>617</v>
      </c>
      <c r="F131" s="1429" t="s">
        <v>177</v>
      </c>
      <c r="G131" s="979" t="s">
        <v>608</v>
      </c>
      <c r="H131" s="982" t="s">
        <v>608</v>
      </c>
      <c r="I131" s="25"/>
      <c r="J131" s="23"/>
      <c r="K131" s="23"/>
    </row>
    <row r="132" spans="1:11" ht="12.75" hidden="1" customHeight="1">
      <c r="A132" s="1717" t="s">
        <v>306</v>
      </c>
      <c r="B132" s="1714" t="s">
        <v>227</v>
      </c>
      <c r="C132" s="1714" t="s">
        <v>919</v>
      </c>
      <c r="D132" s="979" t="s">
        <v>918</v>
      </c>
      <c r="E132" s="1446" t="s">
        <v>92</v>
      </c>
      <c r="F132" s="1429" t="s">
        <v>71</v>
      </c>
      <c r="G132" s="979" t="s">
        <v>608</v>
      </c>
      <c r="H132" s="982" t="s">
        <v>608</v>
      </c>
      <c r="I132" s="25"/>
      <c r="J132" s="23"/>
      <c r="K132" s="23"/>
    </row>
    <row r="133" spans="1:11" ht="12.75" hidden="1" customHeight="1">
      <c r="A133" s="1717" t="s">
        <v>307</v>
      </c>
      <c r="B133" s="1714" t="s">
        <v>227</v>
      </c>
      <c r="C133" s="1714" t="s">
        <v>920</v>
      </c>
      <c r="D133" s="979" t="s">
        <v>921</v>
      </c>
      <c r="E133" s="1446" t="s">
        <v>617</v>
      </c>
      <c r="F133" s="1429" t="s">
        <v>922</v>
      </c>
      <c r="G133" s="979" t="s">
        <v>608</v>
      </c>
      <c r="H133" s="982" t="s">
        <v>608</v>
      </c>
      <c r="I133" s="25"/>
      <c r="J133" s="23"/>
      <c r="K133" s="23"/>
    </row>
    <row r="134" spans="1:11" ht="12.75" hidden="1" customHeight="1">
      <c r="A134" s="1717" t="s">
        <v>308</v>
      </c>
      <c r="B134" s="1714" t="s">
        <v>227</v>
      </c>
      <c r="C134" s="1714" t="s">
        <v>371</v>
      </c>
      <c r="D134" s="979" t="s">
        <v>846</v>
      </c>
      <c r="E134" s="1446" t="s">
        <v>617</v>
      </c>
      <c r="F134" s="1429" t="s">
        <v>923</v>
      </c>
      <c r="G134" s="979" t="s">
        <v>608</v>
      </c>
      <c r="H134" s="982" t="s">
        <v>608</v>
      </c>
      <c r="I134" s="25"/>
      <c r="J134" s="23"/>
      <c r="K134" s="23"/>
    </row>
    <row r="135" spans="1:11" ht="12.75" hidden="1" customHeight="1">
      <c r="A135" s="1717" t="s">
        <v>311</v>
      </c>
      <c r="B135" s="1714" t="s">
        <v>114</v>
      </c>
      <c r="C135" s="1714" t="s">
        <v>371</v>
      </c>
      <c r="D135" s="979" t="s">
        <v>846</v>
      </c>
      <c r="E135" s="1446" t="s">
        <v>617</v>
      </c>
      <c r="F135" s="1429" t="s">
        <v>922</v>
      </c>
      <c r="G135" s="979" t="s">
        <v>608</v>
      </c>
      <c r="H135" s="982" t="s">
        <v>608</v>
      </c>
      <c r="I135" s="25"/>
      <c r="J135" s="23"/>
      <c r="K135" s="23"/>
    </row>
    <row r="136" spans="1:11" ht="12.75" hidden="1" customHeight="1">
      <c r="A136" s="1717"/>
      <c r="B136" s="1714"/>
      <c r="C136" s="1714"/>
      <c r="D136" s="979"/>
      <c r="E136" s="1446"/>
      <c r="F136" s="1429"/>
      <c r="G136" s="979"/>
      <c r="H136" s="982"/>
      <c r="I136" s="25"/>
      <c r="J136" s="23"/>
      <c r="K136" s="23"/>
    </row>
    <row r="137" spans="1:11" ht="12.75" hidden="1" customHeight="1">
      <c r="A137" s="1714">
        <v>2008</v>
      </c>
      <c r="B137" s="1714"/>
      <c r="C137" s="1714"/>
      <c r="D137" s="979"/>
      <c r="E137" s="1446"/>
      <c r="F137" s="1429"/>
      <c r="G137" s="979"/>
      <c r="H137" s="982"/>
      <c r="I137" s="25"/>
      <c r="J137" s="23"/>
      <c r="K137" s="23"/>
    </row>
    <row r="138" spans="1:11" ht="12.75" hidden="1" customHeight="1">
      <c r="A138" s="1717"/>
      <c r="B138" s="1714"/>
      <c r="C138" s="1714"/>
      <c r="D138" s="979"/>
      <c r="E138" s="1446"/>
      <c r="F138" s="1429"/>
      <c r="G138" s="979"/>
      <c r="H138" s="982"/>
      <c r="I138" s="25"/>
      <c r="J138" s="23"/>
      <c r="K138" s="23"/>
    </row>
    <row r="139" spans="1:11" ht="12.75" hidden="1" customHeight="1">
      <c r="A139" s="1717" t="s">
        <v>298</v>
      </c>
      <c r="B139" s="1714" t="s">
        <v>114</v>
      </c>
      <c r="C139" s="1714" t="s">
        <v>1095</v>
      </c>
      <c r="D139" s="979" t="s">
        <v>846</v>
      </c>
      <c r="E139" s="1446" t="s">
        <v>617</v>
      </c>
      <c r="F139" s="1429" t="s">
        <v>115</v>
      </c>
      <c r="G139" s="979" t="s">
        <v>608</v>
      </c>
      <c r="H139" s="982" t="s">
        <v>608</v>
      </c>
      <c r="I139" s="25"/>
      <c r="J139" s="23"/>
      <c r="K139" s="23"/>
    </row>
    <row r="140" spans="1:11" ht="12.75" hidden="1" customHeight="1">
      <c r="A140" s="1717" t="s">
        <v>299</v>
      </c>
      <c r="B140" s="1714" t="s">
        <v>114</v>
      </c>
      <c r="C140" s="1714" t="s">
        <v>845</v>
      </c>
      <c r="D140" s="979" t="s">
        <v>93</v>
      </c>
      <c r="E140" s="1446" t="s">
        <v>617</v>
      </c>
      <c r="F140" s="1429" t="s">
        <v>394</v>
      </c>
      <c r="G140" s="979" t="s">
        <v>608</v>
      </c>
      <c r="H140" s="982" t="s">
        <v>608</v>
      </c>
      <c r="I140" s="25"/>
      <c r="J140" s="23"/>
      <c r="K140" s="23"/>
    </row>
    <row r="141" spans="1:11" ht="12.75" hidden="1" customHeight="1">
      <c r="A141" s="1717" t="s">
        <v>300</v>
      </c>
      <c r="B141" s="1714" t="s">
        <v>114</v>
      </c>
      <c r="C141" s="1714" t="s">
        <v>845</v>
      </c>
      <c r="D141" s="979" t="s">
        <v>918</v>
      </c>
      <c r="E141" s="1446" t="s">
        <v>617</v>
      </c>
      <c r="F141" s="1429" t="s">
        <v>71</v>
      </c>
      <c r="G141" s="979" t="s">
        <v>608</v>
      </c>
      <c r="H141" s="982" t="s">
        <v>608</v>
      </c>
      <c r="I141" s="25"/>
      <c r="J141" s="23"/>
      <c r="K141" s="23"/>
    </row>
    <row r="142" spans="1:11" ht="12.75" hidden="1" customHeight="1">
      <c r="A142" s="1717" t="s">
        <v>301</v>
      </c>
      <c r="B142" s="1714" t="s">
        <v>114</v>
      </c>
      <c r="C142" s="1714" t="s">
        <v>532</v>
      </c>
      <c r="D142" s="979" t="s">
        <v>918</v>
      </c>
      <c r="E142" s="1446" t="s">
        <v>617</v>
      </c>
      <c r="F142" s="1429" t="s">
        <v>533</v>
      </c>
      <c r="G142" s="979" t="s">
        <v>608</v>
      </c>
      <c r="H142" s="982" t="s">
        <v>608</v>
      </c>
      <c r="I142" s="25"/>
      <c r="J142" s="23"/>
      <c r="K142" s="23"/>
    </row>
    <row r="143" spans="1:11" ht="12.75" hidden="1" customHeight="1">
      <c r="A143" s="1717" t="s">
        <v>302</v>
      </c>
      <c r="B143" s="1714" t="s">
        <v>114</v>
      </c>
      <c r="C143" s="1714" t="s">
        <v>781</v>
      </c>
      <c r="D143" s="979" t="s">
        <v>918</v>
      </c>
      <c r="E143" s="1446" t="s">
        <v>617</v>
      </c>
      <c r="F143" s="1429" t="s">
        <v>776</v>
      </c>
      <c r="G143" s="979" t="s">
        <v>608</v>
      </c>
      <c r="H143" s="982" t="s">
        <v>608</v>
      </c>
      <c r="I143" s="25"/>
      <c r="J143" s="23"/>
      <c r="K143" s="23"/>
    </row>
    <row r="144" spans="1:11" ht="12.75" hidden="1" customHeight="1">
      <c r="A144" s="1717" t="s">
        <v>303</v>
      </c>
      <c r="B144" s="1714" t="s">
        <v>779</v>
      </c>
      <c r="C144" s="1714" t="s">
        <v>1095</v>
      </c>
      <c r="D144" s="979" t="s">
        <v>918</v>
      </c>
      <c r="E144" s="1446" t="s">
        <v>617</v>
      </c>
      <c r="F144" s="1429" t="s">
        <v>183</v>
      </c>
      <c r="G144" s="979" t="s">
        <v>608</v>
      </c>
      <c r="H144" s="982" t="s">
        <v>608</v>
      </c>
      <c r="I144" s="25"/>
      <c r="J144" s="23"/>
      <c r="K144" s="23"/>
    </row>
    <row r="145" spans="1:11" ht="12.75" hidden="1" customHeight="1">
      <c r="A145" s="1717" t="s">
        <v>304</v>
      </c>
      <c r="B145" s="1714" t="s">
        <v>779</v>
      </c>
      <c r="C145" s="1714" t="s">
        <v>1095</v>
      </c>
      <c r="D145" s="979" t="s">
        <v>918</v>
      </c>
      <c r="E145" s="1446" t="s">
        <v>617</v>
      </c>
      <c r="F145" s="1429" t="s">
        <v>183</v>
      </c>
      <c r="G145" s="979" t="s">
        <v>608</v>
      </c>
      <c r="H145" s="982" t="s">
        <v>608</v>
      </c>
      <c r="I145" s="25"/>
      <c r="J145" s="23"/>
      <c r="K145" s="23"/>
    </row>
    <row r="146" spans="1:11" ht="12.75" hidden="1" customHeight="1">
      <c r="A146" s="1717" t="s">
        <v>305</v>
      </c>
      <c r="B146" s="1714" t="s">
        <v>779</v>
      </c>
      <c r="C146" s="1714" t="s">
        <v>845</v>
      </c>
      <c r="D146" s="979" t="s">
        <v>780</v>
      </c>
      <c r="E146" s="1446" t="s">
        <v>617</v>
      </c>
      <c r="F146" s="1429" t="s">
        <v>777</v>
      </c>
      <c r="G146" s="979" t="s">
        <v>608</v>
      </c>
      <c r="H146" s="982" t="s">
        <v>608</v>
      </c>
      <c r="I146" s="25"/>
      <c r="J146" s="23"/>
      <c r="K146" s="23"/>
    </row>
    <row r="147" spans="1:11" ht="12.75" hidden="1" customHeight="1">
      <c r="A147" s="1717" t="s">
        <v>306</v>
      </c>
      <c r="B147" s="1714" t="s">
        <v>779</v>
      </c>
      <c r="C147" s="1714" t="s">
        <v>845</v>
      </c>
      <c r="D147" s="979" t="s">
        <v>780</v>
      </c>
      <c r="E147" s="1446" t="s">
        <v>782</v>
      </c>
      <c r="F147" s="1429" t="s">
        <v>439</v>
      </c>
      <c r="G147" s="979" t="s">
        <v>608</v>
      </c>
      <c r="H147" s="982" t="s">
        <v>608</v>
      </c>
      <c r="I147" s="25"/>
      <c r="J147" s="23"/>
      <c r="K147" s="23"/>
    </row>
    <row r="148" spans="1:11" ht="12.75" hidden="1" customHeight="1">
      <c r="A148" s="1717" t="s">
        <v>307</v>
      </c>
      <c r="B148" s="1714" t="s">
        <v>779</v>
      </c>
      <c r="C148" s="1714" t="s">
        <v>845</v>
      </c>
      <c r="D148" s="979" t="s">
        <v>780</v>
      </c>
      <c r="E148" s="1446" t="s">
        <v>617</v>
      </c>
      <c r="F148" s="1429" t="s">
        <v>778</v>
      </c>
      <c r="G148" s="979" t="s">
        <v>608</v>
      </c>
      <c r="H148" s="982" t="s">
        <v>608</v>
      </c>
      <c r="I148" s="25"/>
      <c r="J148" s="23"/>
      <c r="K148" s="23"/>
    </row>
    <row r="149" spans="1:11" ht="12.75" hidden="1" customHeight="1">
      <c r="A149" s="1717" t="s">
        <v>308</v>
      </c>
      <c r="B149" s="1714" t="s">
        <v>779</v>
      </c>
      <c r="C149" s="1714" t="s">
        <v>845</v>
      </c>
      <c r="D149" s="979" t="s">
        <v>732</v>
      </c>
      <c r="E149" s="1446" t="s">
        <v>731</v>
      </c>
      <c r="F149" s="1429" t="s">
        <v>730</v>
      </c>
      <c r="G149" s="979" t="s">
        <v>608</v>
      </c>
      <c r="H149" s="982" t="s">
        <v>608</v>
      </c>
      <c r="I149" s="25"/>
      <c r="J149" s="23"/>
      <c r="K149" s="23"/>
    </row>
    <row r="150" spans="1:11" ht="12.75" hidden="1" customHeight="1">
      <c r="A150" s="1717" t="s">
        <v>311</v>
      </c>
      <c r="B150" s="1714" t="s">
        <v>779</v>
      </c>
      <c r="C150" s="1714" t="s">
        <v>845</v>
      </c>
      <c r="D150" s="979" t="s">
        <v>732</v>
      </c>
      <c r="E150" s="1446" t="s">
        <v>733</v>
      </c>
      <c r="F150" s="1429" t="s">
        <v>730</v>
      </c>
      <c r="G150" s="979" t="s">
        <v>608</v>
      </c>
      <c r="H150" s="982" t="s">
        <v>608</v>
      </c>
      <c r="I150" s="25"/>
      <c r="J150" s="23"/>
      <c r="K150" s="23"/>
    </row>
    <row r="151" spans="1:11" ht="12.75" hidden="1" customHeight="1">
      <c r="A151" s="1717"/>
      <c r="B151" s="1714"/>
      <c r="C151" s="1714"/>
      <c r="D151" s="979"/>
      <c r="E151" s="1446"/>
      <c r="F151" s="1429"/>
      <c r="G151" s="979"/>
      <c r="H151" s="982"/>
      <c r="I151" s="25"/>
      <c r="J151" s="23"/>
      <c r="K151" s="23"/>
    </row>
    <row r="152" spans="1:11" ht="12.75" hidden="1" customHeight="1">
      <c r="A152" s="1717"/>
      <c r="B152" s="1714"/>
      <c r="C152" s="1714"/>
      <c r="D152" s="979"/>
      <c r="E152" s="1446"/>
      <c r="F152" s="1429"/>
      <c r="G152" s="979"/>
      <c r="H152" s="982"/>
      <c r="I152" s="25"/>
      <c r="J152" s="23"/>
      <c r="K152" s="23"/>
    </row>
    <row r="153" spans="1:11" ht="12.75" hidden="1" customHeight="1">
      <c r="A153" s="1717"/>
      <c r="B153" s="1714"/>
      <c r="C153" s="1714"/>
      <c r="D153" s="979"/>
      <c r="E153" s="1446"/>
      <c r="F153" s="1429"/>
      <c r="G153" s="979"/>
      <c r="H153" s="982"/>
      <c r="I153" s="25"/>
      <c r="J153" s="23"/>
      <c r="K153" s="23"/>
    </row>
    <row r="154" spans="1:11" ht="12.75" hidden="1" customHeight="1">
      <c r="A154" s="1718">
        <v>2009</v>
      </c>
      <c r="B154" s="1714"/>
      <c r="C154" s="1714"/>
      <c r="D154" s="979"/>
      <c r="E154" s="1446"/>
      <c r="F154" s="1429"/>
      <c r="G154" s="979"/>
      <c r="H154" s="982"/>
      <c r="I154" s="25"/>
      <c r="J154" s="23"/>
      <c r="K154" s="23"/>
    </row>
    <row r="155" spans="1:11" ht="12.75" hidden="1" customHeight="1">
      <c r="A155" s="1717"/>
      <c r="B155" s="1714"/>
      <c r="C155" s="1714"/>
      <c r="D155" s="979"/>
      <c r="E155" s="1446"/>
      <c r="F155" s="1429"/>
      <c r="G155" s="979"/>
      <c r="H155" s="982"/>
      <c r="I155" s="25"/>
      <c r="J155" s="23"/>
      <c r="K155" s="23"/>
    </row>
    <row r="156" spans="1:11" ht="12.75" hidden="1" customHeight="1">
      <c r="A156" s="1717"/>
      <c r="B156" s="1714"/>
      <c r="C156" s="1714"/>
      <c r="D156" s="979"/>
      <c r="E156" s="1446"/>
      <c r="F156" s="1429"/>
      <c r="G156" s="979"/>
      <c r="H156" s="982"/>
      <c r="I156" s="25"/>
      <c r="J156" s="23"/>
      <c r="K156" s="23"/>
    </row>
    <row r="157" spans="1:11" ht="12.75" hidden="1" customHeight="1">
      <c r="A157" s="1717"/>
      <c r="B157" s="1714"/>
      <c r="C157" s="1714"/>
      <c r="D157" s="979"/>
      <c r="E157" s="1446"/>
      <c r="F157" s="1429"/>
      <c r="G157" s="979"/>
      <c r="H157" s="982"/>
      <c r="I157" s="25"/>
      <c r="J157" s="23"/>
      <c r="K157" s="23"/>
    </row>
    <row r="158" spans="1:11" ht="12.75" hidden="1" customHeight="1">
      <c r="A158" s="1717" t="s">
        <v>300</v>
      </c>
      <c r="B158" s="1714" t="s">
        <v>722</v>
      </c>
      <c r="C158" s="1714" t="s">
        <v>723</v>
      </c>
      <c r="D158" s="979" t="s">
        <v>724</v>
      </c>
      <c r="E158" s="1446" t="s">
        <v>724</v>
      </c>
      <c r="F158" s="1429" t="s">
        <v>470</v>
      </c>
      <c r="G158" s="979" t="s">
        <v>724</v>
      </c>
      <c r="H158" s="978" t="s">
        <v>724</v>
      </c>
      <c r="I158" s="25"/>
      <c r="J158" s="23"/>
      <c r="K158" s="23"/>
    </row>
    <row r="159" spans="1:11" ht="12.75" hidden="1" customHeight="1">
      <c r="A159" s="1717" t="s">
        <v>301</v>
      </c>
      <c r="B159" s="1714" t="s">
        <v>722</v>
      </c>
      <c r="C159" s="1714" t="s">
        <v>725</v>
      </c>
      <c r="D159" s="979" t="s">
        <v>726</v>
      </c>
      <c r="E159" s="1446" t="s">
        <v>724</v>
      </c>
      <c r="F159" s="1429" t="s">
        <v>472</v>
      </c>
      <c r="G159" s="979" t="s">
        <v>724</v>
      </c>
      <c r="H159" s="978" t="s">
        <v>724</v>
      </c>
      <c r="I159" s="25"/>
      <c r="J159" s="23"/>
      <c r="K159" s="23"/>
    </row>
    <row r="160" spans="1:11" ht="12.75" hidden="1" customHeight="1">
      <c r="A160" s="1717" t="s">
        <v>302</v>
      </c>
      <c r="B160" s="1714" t="s">
        <v>722</v>
      </c>
      <c r="C160" s="1714" t="s">
        <v>727</v>
      </c>
      <c r="D160" s="979" t="s">
        <v>728</v>
      </c>
      <c r="E160" s="1446" t="s">
        <v>724</v>
      </c>
      <c r="F160" s="1429" t="s">
        <v>471</v>
      </c>
      <c r="G160" s="979" t="s">
        <v>724</v>
      </c>
      <c r="H160" s="978" t="s">
        <v>724</v>
      </c>
      <c r="I160" s="25"/>
      <c r="J160" s="23"/>
      <c r="K160" s="23"/>
    </row>
    <row r="161" spans="1:11" ht="12.75" hidden="1" customHeight="1">
      <c r="A161" s="1717" t="s">
        <v>303</v>
      </c>
      <c r="B161" s="1714" t="s">
        <v>722</v>
      </c>
      <c r="C161" s="1714" t="s">
        <v>729</v>
      </c>
      <c r="D161" s="979" t="s">
        <v>728</v>
      </c>
      <c r="E161" s="1446" t="s">
        <v>724</v>
      </c>
      <c r="F161" s="1429" t="s">
        <v>979</v>
      </c>
      <c r="G161" s="979" t="s">
        <v>724</v>
      </c>
      <c r="H161" s="978" t="s">
        <v>724</v>
      </c>
      <c r="I161" s="25"/>
      <c r="J161" s="23"/>
      <c r="K161" s="23"/>
    </row>
    <row r="162" spans="1:11" ht="12.75" hidden="1" customHeight="1">
      <c r="A162" s="1717" t="s">
        <v>304</v>
      </c>
      <c r="B162" s="1714" t="s">
        <v>722</v>
      </c>
      <c r="C162" s="1714" t="s">
        <v>900</v>
      </c>
      <c r="D162" s="979"/>
      <c r="E162" s="1446"/>
      <c r="F162" s="1429" t="s">
        <v>784</v>
      </c>
      <c r="G162" s="979"/>
      <c r="H162" s="982"/>
      <c r="I162" s="25"/>
      <c r="J162" s="23"/>
      <c r="K162" s="23"/>
    </row>
    <row r="163" spans="1:11" ht="12.75" hidden="1" customHeight="1" thickBot="1">
      <c r="A163" s="1717" t="s">
        <v>305</v>
      </c>
      <c r="B163" s="1714" t="s">
        <v>722</v>
      </c>
      <c r="C163" s="1714" t="s">
        <v>367</v>
      </c>
      <c r="D163" s="979"/>
      <c r="E163" s="1446"/>
      <c r="F163" s="1429" t="s">
        <v>368</v>
      </c>
      <c r="G163" s="989"/>
      <c r="H163" s="990"/>
      <c r="I163" s="25"/>
      <c r="J163" s="23"/>
      <c r="K163" s="23"/>
    </row>
    <row r="164" spans="1:11" ht="12.75" hidden="1" customHeight="1" thickTop="1">
      <c r="A164" s="1717" t="s">
        <v>306</v>
      </c>
      <c r="B164" s="1714" t="s">
        <v>722</v>
      </c>
      <c r="C164" s="1714" t="s">
        <v>367</v>
      </c>
      <c r="D164" s="979"/>
      <c r="E164" s="1446"/>
      <c r="F164" s="1429" t="s">
        <v>369</v>
      </c>
      <c r="G164" s="983"/>
      <c r="H164" s="991"/>
      <c r="I164" s="25"/>
      <c r="J164" s="23"/>
      <c r="K164" s="23"/>
    </row>
    <row r="165" spans="1:11" ht="12.75" hidden="1" customHeight="1">
      <c r="A165" s="1717" t="s">
        <v>307</v>
      </c>
      <c r="B165" s="1714" t="s">
        <v>722</v>
      </c>
      <c r="C165" s="1714" t="s">
        <v>367</v>
      </c>
      <c r="D165" s="979"/>
      <c r="E165" s="1446"/>
      <c r="F165" s="1429" t="s">
        <v>370</v>
      </c>
      <c r="G165" s="983"/>
      <c r="H165" s="991"/>
      <c r="I165" s="25"/>
      <c r="J165" s="23"/>
      <c r="K165" s="23"/>
    </row>
    <row r="166" spans="1:11" ht="12.75" hidden="1" customHeight="1">
      <c r="A166" s="1717" t="s">
        <v>308</v>
      </c>
      <c r="B166" s="1714" t="s">
        <v>722</v>
      </c>
      <c r="C166" s="1714" t="s">
        <v>367</v>
      </c>
      <c r="D166" s="979"/>
      <c r="E166" s="1446"/>
      <c r="F166" s="1429" t="s">
        <v>727</v>
      </c>
      <c r="G166" s="983"/>
      <c r="H166" s="991"/>
      <c r="I166" s="25"/>
      <c r="J166" s="23"/>
      <c r="K166" s="23"/>
    </row>
    <row r="167" spans="1:11" ht="12.75" hidden="1" customHeight="1">
      <c r="A167" s="1717" t="s">
        <v>311</v>
      </c>
      <c r="B167" s="1714" t="s">
        <v>722</v>
      </c>
      <c r="C167" s="1714" t="s">
        <v>353</v>
      </c>
      <c r="D167" s="979"/>
      <c r="E167" s="1446"/>
      <c r="F167" s="1429" t="s">
        <v>187</v>
      </c>
      <c r="G167" s="983"/>
      <c r="H167" s="991"/>
      <c r="I167" s="25"/>
      <c r="J167" s="23"/>
      <c r="K167" s="23"/>
    </row>
    <row r="168" spans="1:11" ht="12.75" hidden="1" customHeight="1">
      <c r="A168" s="1717"/>
      <c r="B168" s="1714"/>
      <c r="C168" s="1714"/>
      <c r="D168" s="979"/>
      <c r="E168" s="1446"/>
      <c r="F168" s="1429"/>
      <c r="G168" s="983"/>
      <c r="H168" s="991"/>
      <c r="I168" s="25"/>
      <c r="J168" s="23"/>
      <c r="K168" s="23"/>
    </row>
    <row r="169" spans="1:11" ht="12.75" hidden="1" customHeight="1">
      <c r="A169" s="1718">
        <v>2010</v>
      </c>
      <c r="B169" s="1714"/>
      <c r="C169" s="1714"/>
      <c r="D169" s="979"/>
      <c r="E169" s="1446"/>
      <c r="F169" s="1429"/>
      <c r="G169" s="983"/>
      <c r="H169" s="991"/>
      <c r="I169" s="25"/>
      <c r="J169" s="23"/>
      <c r="K169" s="23"/>
    </row>
    <row r="170" spans="1:11" ht="12.75" hidden="1" customHeight="1">
      <c r="A170" s="1717"/>
      <c r="B170" s="1714"/>
      <c r="C170" s="1714"/>
      <c r="D170" s="979"/>
      <c r="E170" s="1446"/>
      <c r="F170" s="1429"/>
      <c r="G170" s="983"/>
      <c r="H170" s="991"/>
      <c r="I170" s="25"/>
      <c r="J170" s="23"/>
      <c r="K170" s="23"/>
    </row>
    <row r="171" spans="1:11" ht="12.75" hidden="1" customHeight="1">
      <c r="A171" s="1717" t="s">
        <v>298</v>
      </c>
      <c r="B171" s="1714" t="s">
        <v>354</v>
      </c>
      <c r="C171" s="1714" t="s">
        <v>353</v>
      </c>
      <c r="D171" s="979"/>
      <c r="E171" s="1446"/>
      <c r="F171" s="1429" t="s">
        <v>187</v>
      </c>
      <c r="G171" s="983"/>
      <c r="H171" s="991"/>
      <c r="I171" s="25"/>
      <c r="J171" s="23"/>
      <c r="K171" s="23"/>
    </row>
    <row r="172" spans="1:11" ht="12.75" hidden="1" customHeight="1">
      <c r="A172" s="1717" t="s">
        <v>299</v>
      </c>
      <c r="B172" s="1714" t="s">
        <v>354</v>
      </c>
      <c r="C172" s="1714" t="s">
        <v>858</v>
      </c>
      <c r="D172" s="979"/>
      <c r="E172" s="1446"/>
      <c r="F172" s="1429" t="s">
        <v>924</v>
      </c>
      <c r="G172" s="983"/>
      <c r="H172" s="991"/>
      <c r="I172" s="25"/>
      <c r="J172" s="23"/>
      <c r="K172" s="23"/>
    </row>
    <row r="173" spans="1:11" ht="12.75" hidden="1" customHeight="1">
      <c r="A173" s="1717" t="s">
        <v>300</v>
      </c>
      <c r="B173" s="1714" t="s">
        <v>354</v>
      </c>
      <c r="C173" s="1714" t="s">
        <v>223</v>
      </c>
      <c r="D173" s="979"/>
      <c r="E173" s="1446"/>
      <c r="F173" s="1429" t="s">
        <v>539</v>
      </c>
      <c r="G173" s="983"/>
      <c r="H173" s="991"/>
      <c r="I173" s="25"/>
      <c r="J173" s="23"/>
      <c r="K173" s="23"/>
    </row>
    <row r="174" spans="1:11" ht="12.75" hidden="1" customHeight="1">
      <c r="A174" s="1717" t="s">
        <v>301</v>
      </c>
      <c r="B174" s="1714" t="s">
        <v>354</v>
      </c>
      <c r="C174" s="1714" t="s">
        <v>223</v>
      </c>
      <c r="D174" s="979"/>
      <c r="E174" s="1446"/>
      <c r="F174" s="1429" t="s">
        <v>539</v>
      </c>
      <c r="G174" s="983"/>
      <c r="H174" s="991"/>
      <c r="I174" s="25"/>
      <c r="J174" s="23"/>
      <c r="K174" s="23"/>
    </row>
    <row r="175" spans="1:11" ht="12.75" hidden="1" customHeight="1">
      <c r="A175" s="1717" t="s">
        <v>302</v>
      </c>
      <c r="B175" s="1714" t="s">
        <v>354</v>
      </c>
      <c r="C175" s="1714" t="s">
        <v>223</v>
      </c>
      <c r="D175" s="979"/>
      <c r="E175" s="1446"/>
      <c r="F175" s="1429" t="s">
        <v>539</v>
      </c>
      <c r="G175" s="983"/>
      <c r="H175" s="991"/>
      <c r="I175" s="25"/>
      <c r="J175" s="23"/>
      <c r="K175" s="23"/>
    </row>
    <row r="176" spans="1:11" ht="12.75" hidden="1" customHeight="1">
      <c r="A176" s="1717" t="s">
        <v>303</v>
      </c>
      <c r="B176" s="1714" t="s">
        <v>354</v>
      </c>
      <c r="C176" s="1714" t="s">
        <v>223</v>
      </c>
      <c r="D176" s="979"/>
      <c r="E176" s="1446"/>
      <c r="F176" s="1429" t="s">
        <v>539</v>
      </c>
      <c r="G176" s="983"/>
      <c r="H176" s="991"/>
      <c r="I176" s="25"/>
      <c r="J176" s="23"/>
      <c r="K176" s="23"/>
    </row>
    <row r="177" spans="1:11" ht="12.75" hidden="1" customHeight="1">
      <c r="A177" s="1717" t="s">
        <v>304</v>
      </c>
      <c r="B177" s="1714" t="s">
        <v>354</v>
      </c>
      <c r="C177" s="1714" t="s">
        <v>223</v>
      </c>
      <c r="D177" s="979"/>
      <c r="E177" s="1446"/>
      <c r="F177" s="1429" t="s">
        <v>539</v>
      </c>
      <c r="G177" s="983"/>
      <c r="H177" s="991"/>
      <c r="I177" s="25"/>
      <c r="J177" s="23"/>
      <c r="K177" s="23"/>
    </row>
    <row r="178" spans="1:11" ht="12.75" hidden="1" customHeight="1">
      <c r="A178" s="1717" t="s">
        <v>305</v>
      </c>
      <c r="B178" s="1714" t="s">
        <v>354</v>
      </c>
      <c r="C178" s="1714" t="s">
        <v>223</v>
      </c>
      <c r="D178" s="979"/>
      <c r="E178" s="1446"/>
      <c r="F178" s="1429" t="s">
        <v>539</v>
      </c>
      <c r="G178" s="983"/>
      <c r="H178" s="991"/>
      <c r="I178" s="25"/>
      <c r="J178" s="23"/>
      <c r="K178" s="23"/>
    </row>
    <row r="179" spans="1:11" ht="12.75" hidden="1" customHeight="1">
      <c r="A179" s="1717" t="s">
        <v>306</v>
      </c>
      <c r="B179" s="1714" t="s">
        <v>354</v>
      </c>
      <c r="C179" s="1714" t="s">
        <v>223</v>
      </c>
      <c r="D179" s="979"/>
      <c r="E179" s="1446"/>
      <c r="F179" s="1429" t="s">
        <v>539</v>
      </c>
      <c r="G179" s="983"/>
      <c r="H179" s="991"/>
      <c r="I179" s="25"/>
      <c r="J179" s="23"/>
      <c r="K179" s="23"/>
    </row>
    <row r="180" spans="1:11" ht="12.75" hidden="1" customHeight="1">
      <c r="A180" s="1717" t="s">
        <v>307</v>
      </c>
      <c r="B180" s="1714" t="s">
        <v>722</v>
      </c>
      <c r="C180" s="1714" t="s">
        <v>1111</v>
      </c>
      <c r="D180" s="979"/>
      <c r="E180" s="1446"/>
      <c r="F180" s="1429" t="s">
        <v>862</v>
      </c>
      <c r="G180" s="983"/>
      <c r="H180" s="991"/>
      <c r="I180" s="25"/>
      <c r="J180" s="23"/>
      <c r="K180" s="23"/>
    </row>
    <row r="181" spans="1:11" ht="12.75" hidden="1" customHeight="1">
      <c r="A181" s="1717" t="s">
        <v>308</v>
      </c>
      <c r="B181" s="1714" t="s">
        <v>722</v>
      </c>
      <c r="C181" s="1714" t="s">
        <v>1112</v>
      </c>
      <c r="D181" s="979"/>
      <c r="E181" s="1446"/>
      <c r="F181" s="1429" t="s">
        <v>1113</v>
      </c>
      <c r="G181" s="983"/>
      <c r="H181" s="991"/>
      <c r="I181" s="25"/>
      <c r="J181" s="23"/>
      <c r="K181" s="23"/>
    </row>
    <row r="182" spans="1:11" ht="12.75" hidden="1" customHeight="1">
      <c r="A182" s="1717" t="s">
        <v>311</v>
      </c>
      <c r="B182" s="1714" t="s">
        <v>722</v>
      </c>
      <c r="C182" s="1714" t="s">
        <v>1112</v>
      </c>
      <c r="D182" s="979"/>
      <c r="E182" s="1446"/>
      <c r="F182" s="1429" t="s">
        <v>869</v>
      </c>
      <c r="G182" s="983"/>
      <c r="H182" s="991"/>
      <c r="I182" s="25"/>
      <c r="J182" s="23"/>
      <c r="K182" s="23"/>
    </row>
    <row r="183" spans="1:11" ht="12.75" hidden="1" customHeight="1">
      <c r="A183" s="1717"/>
      <c r="B183" s="1714"/>
      <c r="C183" s="1714"/>
      <c r="D183" s="979"/>
      <c r="E183" s="1446"/>
      <c r="F183" s="1429"/>
      <c r="G183" s="983"/>
      <c r="H183" s="991"/>
      <c r="I183" s="25"/>
      <c r="J183" s="23"/>
      <c r="K183" s="23"/>
    </row>
    <row r="184" spans="1:11" ht="12.75" hidden="1" customHeight="1">
      <c r="A184" s="1717"/>
      <c r="B184" s="1714"/>
      <c r="C184" s="1714"/>
      <c r="D184" s="979"/>
      <c r="E184" s="1446"/>
      <c r="F184" s="1429"/>
      <c r="G184" s="983"/>
      <c r="H184" s="991"/>
      <c r="I184" s="25"/>
      <c r="J184" s="23"/>
      <c r="K184" s="23"/>
    </row>
    <row r="185" spans="1:11" ht="12.75" hidden="1" customHeight="1">
      <c r="A185" s="1718">
        <v>2011</v>
      </c>
      <c r="B185" s="1720"/>
      <c r="C185" s="1720"/>
      <c r="D185" s="979"/>
      <c r="E185" s="1446"/>
      <c r="F185" s="1429"/>
      <c r="G185" s="983"/>
      <c r="H185" s="991"/>
      <c r="I185" s="25"/>
      <c r="J185" s="23"/>
      <c r="K185" s="23"/>
    </row>
    <row r="186" spans="1:11" ht="12.75" hidden="1" customHeight="1">
      <c r="A186" s="1719"/>
      <c r="B186" s="1720"/>
      <c r="C186" s="1720"/>
      <c r="D186" s="979"/>
      <c r="E186" s="1446"/>
      <c r="F186" s="1429"/>
      <c r="G186" s="983"/>
      <c r="H186" s="991"/>
      <c r="I186" s="25"/>
      <c r="J186" s="23"/>
      <c r="K186" s="23"/>
    </row>
    <row r="187" spans="1:11" ht="12.75" hidden="1" customHeight="1">
      <c r="A187" s="1719" t="s">
        <v>298</v>
      </c>
      <c r="B187" s="1720" t="s">
        <v>722</v>
      </c>
      <c r="C187" s="1720" t="s">
        <v>1116</v>
      </c>
      <c r="D187" s="979"/>
      <c r="E187" s="1446"/>
      <c r="F187" s="1338" t="s">
        <v>1117</v>
      </c>
      <c r="G187" s="983"/>
      <c r="H187" s="991"/>
      <c r="I187" s="25"/>
      <c r="J187" s="23"/>
      <c r="K187" s="23"/>
    </row>
    <row r="188" spans="1:11" ht="12.75" hidden="1" customHeight="1">
      <c r="A188" s="1719" t="s">
        <v>299</v>
      </c>
      <c r="B188" s="1720" t="s">
        <v>722</v>
      </c>
      <c r="C188" s="1720" t="s">
        <v>1116</v>
      </c>
      <c r="D188" s="979"/>
      <c r="E188" s="1446"/>
      <c r="F188" s="1338" t="s">
        <v>1117</v>
      </c>
      <c r="G188" s="983"/>
      <c r="H188" s="991"/>
      <c r="I188" s="25"/>
      <c r="J188" s="23"/>
      <c r="K188" s="23"/>
    </row>
    <row r="189" spans="1:11" ht="12.75" hidden="1" customHeight="1">
      <c r="A189" s="1719" t="s">
        <v>300</v>
      </c>
      <c r="B189" s="1720" t="s">
        <v>722</v>
      </c>
      <c r="C189" s="1720" t="s">
        <v>1112</v>
      </c>
      <c r="D189" s="979"/>
      <c r="E189" s="1446"/>
      <c r="F189" s="1338" t="s">
        <v>1117</v>
      </c>
      <c r="G189" s="983"/>
      <c r="H189" s="991"/>
      <c r="I189" s="25"/>
      <c r="J189" s="23"/>
      <c r="K189" s="23"/>
    </row>
    <row r="190" spans="1:11" ht="12.75" hidden="1" customHeight="1">
      <c r="A190" s="1719" t="s">
        <v>301</v>
      </c>
      <c r="B190" s="1720" t="s">
        <v>1197</v>
      </c>
      <c r="C190" s="1720" t="s">
        <v>1198</v>
      </c>
      <c r="D190" s="979"/>
      <c r="E190" s="1446"/>
      <c r="F190" s="1338" t="s">
        <v>1117</v>
      </c>
      <c r="G190" s="983"/>
      <c r="H190" s="991"/>
      <c r="I190" s="25"/>
      <c r="J190" s="23"/>
      <c r="K190" s="23"/>
    </row>
    <row r="191" spans="1:11" ht="12.75" hidden="1" customHeight="1">
      <c r="A191" s="1719" t="s">
        <v>302</v>
      </c>
      <c r="B191" s="1720" t="s">
        <v>1201</v>
      </c>
      <c r="C191" s="1720" t="s">
        <v>1198</v>
      </c>
      <c r="D191" s="979"/>
      <c r="E191" s="1446"/>
      <c r="F191" s="1338" t="s">
        <v>1117</v>
      </c>
      <c r="G191" s="983"/>
      <c r="H191" s="991"/>
      <c r="I191" s="25"/>
      <c r="J191" s="23"/>
      <c r="K191" s="23"/>
    </row>
    <row r="192" spans="1:11" ht="12.75" hidden="1" customHeight="1">
      <c r="A192" s="1719" t="s">
        <v>303</v>
      </c>
      <c r="B192" s="1720" t="s">
        <v>1202</v>
      </c>
      <c r="C192" s="1720" t="s">
        <v>1198</v>
      </c>
      <c r="D192" s="979"/>
      <c r="E192" s="1446"/>
      <c r="F192" s="1338" t="s">
        <v>1117</v>
      </c>
      <c r="G192" s="983"/>
      <c r="H192" s="991"/>
      <c r="I192" s="25"/>
      <c r="J192" s="23"/>
      <c r="K192" s="23"/>
    </row>
    <row r="193" spans="1:11" ht="12.75" hidden="1" customHeight="1">
      <c r="A193" s="1719" t="s">
        <v>304</v>
      </c>
      <c r="B193" s="1720" t="s">
        <v>1202</v>
      </c>
      <c r="C193" s="1720" t="s">
        <v>1255</v>
      </c>
      <c r="D193" s="979"/>
      <c r="E193" s="1446"/>
      <c r="F193" s="1338" t="s">
        <v>1117</v>
      </c>
      <c r="G193" s="983"/>
      <c r="H193" s="991"/>
      <c r="I193" s="25"/>
      <c r="J193" s="23"/>
      <c r="K193" s="23"/>
    </row>
    <row r="194" spans="1:11" ht="12.75" hidden="1" customHeight="1">
      <c r="A194" s="1719" t="s">
        <v>305</v>
      </c>
      <c r="B194" s="1720" t="s">
        <v>1202</v>
      </c>
      <c r="C194" s="1720" t="s">
        <v>1255</v>
      </c>
      <c r="D194" s="979"/>
      <c r="E194" s="1446"/>
      <c r="F194" s="1338" t="s">
        <v>1262</v>
      </c>
      <c r="G194" s="983"/>
      <c r="H194" s="991"/>
      <c r="I194" s="25"/>
      <c r="J194" s="23"/>
      <c r="K194" s="23"/>
    </row>
    <row r="195" spans="1:11" ht="12.75" hidden="1" customHeight="1">
      <c r="A195" s="1719" t="s">
        <v>306</v>
      </c>
      <c r="B195" s="1720" t="s">
        <v>1202</v>
      </c>
      <c r="C195" s="1720" t="s">
        <v>1255</v>
      </c>
      <c r="D195" s="979"/>
      <c r="E195" s="1446"/>
      <c r="F195" s="1338" t="s">
        <v>1117</v>
      </c>
      <c r="G195" s="983"/>
      <c r="H195" s="991"/>
      <c r="I195" s="25"/>
      <c r="J195" s="23"/>
      <c r="K195" s="23"/>
    </row>
    <row r="196" spans="1:11" ht="12.75" hidden="1" customHeight="1">
      <c r="A196" s="1719" t="s">
        <v>307</v>
      </c>
      <c r="B196" s="1720" t="s">
        <v>1202</v>
      </c>
      <c r="C196" s="1720" t="s">
        <v>1255</v>
      </c>
      <c r="D196" s="979"/>
      <c r="E196" s="1446"/>
      <c r="F196" s="1338" t="s">
        <v>1117</v>
      </c>
      <c r="G196" s="983"/>
      <c r="H196" s="991"/>
      <c r="I196" s="25"/>
      <c r="J196" s="23"/>
      <c r="K196" s="23"/>
    </row>
    <row r="197" spans="1:11" ht="12.75" hidden="1" customHeight="1">
      <c r="A197" s="1719" t="s">
        <v>308</v>
      </c>
      <c r="B197" s="1720" t="s">
        <v>1202</v>
      </c>
      <c r="C197" s="1720" t="s">
        <v>1255</v>
      </c>
      <c r="D197" s="979"/>
      <c r="E197" s="1446"/>
      <c r="F197" s="1338" t="s">
        <v>1117</v>
      </c>
      <c r="G197" s="983"/>
      <c r="H197" s="991"/>
      <c r="I197" s="25"/>
      <c r="J197" s="23"/>
      <c r="K197" s="23"/>
    </row>
    <row r="198" spans="1:11" ht="12.75" hidden="1" customHeight="1">
      <c r="A198" s="1719" t="s">
        <v>311</v>
      </c>
      <c r="B198" s="1720" t="s">
        <v>1202</v>
      </c>
      <c r="C198" s="1720" t="s">
        <v>1256</v>
      </c>
      <c r="D198" s="979"/>
      <c r="E198" s="1446"/>
      <c r="F198" s="1338" t="s">
        <v>1117</v>
      </c>
      <c r="G198" s="983"/>
      <c r="H198" s="991"/>
      <c r="I198" s="25"/>
      <c r="J198" s="23"/>
      <c r="K198" s="23"/>
    </row>
    <row r="199" spans="1:11" ht="12.75" hidden="1" customHeight="1">
      <c r="A199" s="1719"/>
      <c r="B199" s="1720"/>
      <c r="C199" s="1720"/>
      <c r="D199" s="979"/>
      <c r="E199" s="1446"/>
      <c r="F199" s="1338"/>
      <c r="G199" s="983"/>
      <c r="H199" s="991"/>
      <c r="I199" s="25"/>
      <c r="J199" s="23"/>
      <c r="K199" s="23"/>
    </row>
    <row r="200" spans="1:11" ht="12.75" hidden="1" customHeight="1">
      <c r="A200" s="1718">
        <v>2012</v>
      </c>
      <c r="B200" s="1720"/>
      <c r="C200" s="1720"/>
      <c r="D200" s="979"/>
      <c r="E200" s="1446"/>
      <c r="F200" s="1338"/>
      <c r="G200" s="983"/>
      <c r="H200" s="991"/>
      <c r="I200" s="25"/>
      <c r="J200" s="23"/>
      <c r="K200" s="23"/>
    </row>
    <row r="201" spans="1:11" ht="12.75" hidden="1" customHeight="1">
      <c r="A201" s="1720"/>
      <c r="B201" s="1720"/>
      <c r="C201" s="1720"/>
      <c r="D201" s="979"/>
      <c r="E201" s="1446"/>
      <c r="F201" s="1338"/>
      <c r="G201" s="983"/>
      <c r="H201" s="991"/>
      <c r="I201" s="25"/>
      <c r="J201" s="23"/>
      <c r="K201" s="23"/>
    </row>
    <row r="202" spans="1:11" ht="12.75" hidden="1" customHeight="1">
      <c r="A202" s="1721" t="s">
        <v>298</v>
      </c>
      <c r="B202" s="1720" t="s">
        <v>1202</v>
      </c>
      <c r="C202" s="1720" t="s">
        <v>1257</v>
      </c>
      <c r="D202" s="979"/>
      <c r="E202" s="1446"/>
      <c r="F202" s="1338" t="s">
        <v>1117</v>
      </c>
      <c r="G202" s="983"/>
      <c r="H202" s="991"/>
      <c r="I202" s="25"/>
      <c r="J202" s="23"/>
      <c r="K202" s="23"/>
    </row>
    <row r="203" spans="1:11" ht="12.75" hidden="1" customHeight="1">
      <c r="A203" s="1721" t="s">
        <v>299</v>
      </c>
      <c r="B203" s="1720" t="s">
        <v>1202</v>
      </c>
      <c r="C203" s="1720" t="s">
        <v>1257</v>
      </c>
      <c r="D203" s="979"/>
      <c r="E203" s="1446"/>
      <c r="F203" s="1338" t="s">
        <v>1117</v>
      </c>
      <c r="G203" s="983"/>
      <c r="H203" s="991"/>
      <c r="I203" s="25"/>
      <c r="J203" s="23"/>
      <c r="K203" s="23"/>
    </row>
    <row r="204" spans="1:11" s="215" customFormat="1" ht="12.75" hidden="1" customHeight="1">
      <c r="A204" s="1721" t="s">
        <v>300</v>
      </c>
      <c r="B204" s="1730" t="s">
        <v>1258</v>
      </c>
      <c r="C204" s="1730" t="s">
        <v>1259</v>
      </c>
      <c r="D204" s="1712"/>
      <c r="E204" s="1449"/>
      <c r="F204" s="1339" t="s">
        <v>1263</v>
      </c>
      <c r="G204" s="992"/>
      <c r="H204" s="993"/>
      <c r="I204" s="221"/>
      <c r="J204" s="217"/>
      <c r="K204" s="217"/>
    </row>
    <row r="205" spans="1:11" ht="12.75" hidden="1" customHeight="1">
      <c r="A205" s="1721" t="s">
        <v>301</v>
      </c>
      <c r="B205" s="1720" t="s">
        <v>1260</v>
      </c>
      <c r="C205" s="1720" t="s">
        <v>1259</v>
      </c>
      <c r="D205" s="979"/>
      <c r="E205" s="1446"/>
      <c r="F205" s="1338" t="s">
        <v>1264</v>
      </c>
      <c r="G205" s="983"/>
      <c r="H205" s="991"/>
      <c r="I205" s="25"/>
      <c r="J205" s="23"/>
      <c r="K205" s="23"/>
    </row>
    <row r="206" spans="1:11" ht="12.75" hidden="1" customHeight="1">
      <c r="A206" s="1721" t="s">
        <v>302</v>
      </c>
      <c r="B206" s="1720" t="s">
        <v>1260</v>
      </c>
      <c r="C206" s="1720" t="s">
        <v>1259</v>
      </c>
      <c r="D206" s="979"/>
      <c r="E206" s="1446"/>
      <c r="F206" s="1338" t="s">
        <v>1265</v>
      </c>
      <c r="G206" s="983"/>
      <c r="H206" s="991"/>
      <c r="I206" s="25"/>
      <c r="J206" s="23"/>
      <c r="K206" s="23"/>
    </row>
    <row r="207" spans="1:11" s="215" customFormat="1" ht="12.75" hidden="1" customHeight="1">
      <c r="A207" s="1721" t="s">
        <v>303</v>
      </c>
      <c r="B207" s="1730" t="s">
        <v>1260</v>
      </c>
      <c r="C207" s="1730" t="s">
        <v>1259</v>
      </c>
      <c r="D207" s="1712"/>
      <c r="E207" s="1449"/>
      <c r="F207" s="1339" t="s">
        <v>1265</v>
      </c>
      <c r="G207" s="992"/>
      <c r="H207" s="993"/>
      <c r="I207" s="221"/>
      <c r="J207" s="217"/>
      <c r="K207" s="217"/>
    </row>
    <row r="208" spans="1:11" ht="12.75" hidden="1" customHeight="1">
      <c r="A208" s="1721" t="s">
        <v>304</v>
      </c>
      <c r="B208" s="1720" t="s">
        <v>1260</v>
      </c>
      <c r="C208" s="1720" t="s">
        <v>1259</v>
      </c>
      <c r="D208" s="979"/>
      <c r="E208" s="1446"/>
      <c r="F208" s="1338" t="s">
        <v>1265</v>
      </c>
      <c r="G208" s="983"/>
      <c r="H208" s="991"/>
      <c r="I208" s="25"/>
      <c r="J208" s="23"/>
      <c r="K208" s="23"/>
    </row>
    <row r="209" spans="1:11" ht="12.75" hidden="1" customHeight="1">
      <c r="A209" s="1721" t="s">
        <v>305</v>
      </c>
      <c r="B209" s="1720" t="s">
        <v>1260</v>
      </c>
      <c r="C209" s="1720" t="s">
        <v>1259</v>
      </c>
      <c r="D209" s="979"/>
      <c r="E209" s="1446"/>
      <c r="F209" s="1338" t="s">
        <v>1265</v>
      </c>
      <c r="G209" s="983"/>
      <c r="H209" s="991"/>
      <c r="I209" s="25"/>
      <c r="J209" s="23"/>
      <c r="K209" s="23"/>
    </row>
    <row r="210" spans="1:11" s="215" customFormat="1" ht="12.75" hidden="1" customHeight="1">
      <c r="A210" s="1721" t="s">
        <v>306</v>
      </c>
      <c r="B210" s="1730" t="s">
        <v>1260</v>
      </c>
      <c r="C210" s="1730" t="s">
        <v>1259</v>
      </c>
      <c r="D210" s="1712"/>
      <c r="E210" s="1449"/>
      <c r="F210" s="1339" t="s">
        <v>1265</v>
      </c>
      <c r="G210" s="992"/>
      <c r="H210" s="993"/>
      <c r="I210" s="221"/>
      <c r="J210" s="217"/>
      <c r="K210" s="217"/>
    </row>
    <row r="211" spans="1:11" ht="12.75" hidden="1" customHeight="1">
      <c r="A211" s="1721" t="s">
        <v>307</v>
      </c>
      <c r="B211" s="1720" t="s">
        <v>1260</v>
      </c>
      <c r="C211" s="1720" t="s">
        <v>1259</v>
      </c>
      <c r="D211" s="979"/>
      <c r="E211" s="1446"/>
      <c r="F211" s="1338" t="s">
        <v>1265</v>
      </c>
      <c r="G211" s="983"/>
      <c r="H211" s="991"/>
      <c r="I211" s="25"/>
      <c r="J211" s="23"/>
      <c r="K211" s="23"/>
    </row>
    <row r="212" spans="1:11" ht="12.75" hidden="1" customHeight="1">
      <c r="A212" s="1721" t="s">
        <v>308</v>
      </c>
      <c r="B212" s="1720" t="s">
        <v>1261</v>
      </c>
      <c r="C212" s="1720" t="s">
        <v>511</v>
      </c>
      <c r="D212" s="979"/>
      <c r="E212" s="1446"/>
      <c r="F212" s="1338" t="s">
        <v>1265</v>
      </c>
      <c r="G212" s="983"/>
      <c r="H212" s="991"/>
      <c r="I212" s="25"/>
      <c r="J212" s="23"/>
      <c r="K212" s="23"/>
    </row>
    <row r="213" spans="1:11" s="215" customFormat="1" ht="12.75" hidden="1" customHeight="1">
      <c r="A213" s="1721" t="s">
        <v>311</v>
      </c>
      <c r="B213" s="1731" t="s">
        <v>1261</v>
      </c>
      <c r="C213" s="1731" t="s">
        <v>511</v>
      </c>
      <c r="D213" s="1712"/>
      <c r="E213" s="1449"/>
      <c r="F213" s="1339" t="s">
        <v>1265</v>
      </c>
      <c r="G213" s="992"/>
      <c r="H213" s="993"/>
      <c r="I213" s="221"/>
      <c r="J213" s="217"/>
      <c r="K213" s="217"/>
    </row>
    <row r="214" spans="1:11" ht="12.75" hidden="1" customHeight="1">
      <c r="A214" s="1717"/>
      <c r="B214" s="1714"/>
      <c r="C214" s="1714"/>
      <c r="D214" s="979"/>
      <c r="E214" s="1446"/>
      <c r="F214" s="1429"/>
      <c r="G214" s="983"/>
      <c r="H214" s="991"/>
      <c r="I214" s="25"/>
      <c r="J214" s="23"/>
      <c r="K214" s="23"/>
    </row>
    <row r="215" spans="1:11" ht="12.75" hidden="1" customHeight="1">
      <c r="A215" s="1718">
        <v>2013</v>
      </c>
      <c r="B215" s="1714"/>
      <c r="C215" s="1714"/>
      <c r="D215" s="979"/>
      <c r="E215" s="1446"/>
      <c r="F215" s="1429"/>
      <c r="G215" s="983"/>
      <c r="H215" s="991"/>
      <c r="I215" s="25"/>
      <c r="J215" s="23"/>
      <c r="K215" s="23"/>
    </row>
    <row r="216" spans="1:11" ht="12.75" hidden="1" customHeight="1">
      <c r="A216" s="1721" t="s">
        <v>345</v>
      </c>
      <c r="B216" s="1723" t="s">
        <v>1261</v>
      </c>
      <c r="C216" s="1723" t="s">
        <v>511</v>
      </c>
      <c r="D216" s="979"/>
      <c r="E216" s="1446"/>
      <c r="F216" s="1340" t="s">
        <v>1265</v>
      </c>
      <c r="G216" s="983"/>
      <c r="H216" s="991"/>
      <c r="I216" s="25"/>
      <c r="J216" s="23"/>
      <c r="K216" s="23"/>
    </row>
    <row r="217" spans="1:11" ht="12.75" hidden="1" customHeight="1">
      <c r="A217" s="1721" t="s">
        <v>1278</v>
      </c>
      <c r="B217" s="1723" t="s">
        <v>1261</v>
      </c>
      <c r="C217" s="1723" t="s">
        <v>511</v>
      </c>
      <c r="D217" s="979"/>
      <c r="E217" s="1446"/>
      <c r="F217" s="1340" t="s">
        <v>1265</v>
      </c>
      <c r="G217" s="983"/>
      <c r="H217" s="991"/>
      <c r="I217" s="25"/>
      <c r="J217" s="23"/>
      <c r="K217" s="23"/>
    </row>
    <row r="218" spans="1:11" s="215" customFormat="1" ht="12.75" hidden="1" customHeight="1">
      <c r="A218" s="1721" t="s">
        <v>335</v>
      </c>
      <c r="B218" s="1723" t="s">
        <v>1261</v>
      </c>
      <c r="C218" s="1723" t="s">
        <v>511</v>
      </c>
      <c r="D218" s="1712"/>
      <c r="E218" s="1449"/>
      <c r="F218" s="1340" t="s">
        <v>1284</v>
      </c>
      <c r="G218" s="992"/>
      <c r="H218" s="993"/>
      <c r="I218" s="221"/>
      <c r="J218" s="217"/>
      <c r="K218" s="217"/>
    </row>
    <row r="219" spans="1:11" ht="12.75" hidden="1" customHeight="1">
      <c r="A219" s="1721" t="s">
        <v>336</v>
      </c>
      <c r="B219" s="1723" t="s">
        <v>1261</v>
      </c>
      <c r="C219" s="1723" t="s">
        <v>511</v>
      </c>
      <c r="D219" s="979"/>
      <c r="E219" s="1446"/>
      <c r="F219" s="1340" t="s">
        <v>1284</v>
      </c>
      <c r="G219" s="983"/>
      <c r="H219" s="991"/>
      <c r="I219" s="25"/>
      <c r="J219" s="23"/>
      <c r="K219" s="23"/>
    </row>
    <row r="220" spans="1:11" ht="12.75" hidden="1" customHeight="1">
      <c r="A220" s="1721" t="s">
        <v>337</v>
      </c>
      <c r="B220" s="1723" t="s">
        <v>1261</v>
      </c>
      <c r="C220" s="1723" t="s">
        <v>511</v>
      </c>
      <c r="D220" s="979"/>
      <c r="E220" s="1446"/>
      <c r="F220" s="1340" t="s">
        <v>1265</v>
      </c>
      <c r="G220" s="983"/>
      <c r="H220" s="991"/>
      <c r="I220" s="25"/>
      <c r="J220" s="23"/>
      <c r="K220" s="23"/>
    </row>
    <row r="221" spans="1:11" ht="12.75" hidden="1" customHeight="1">
      <c r="A221" s="1721" t="s">
        <v>338</v>
      </c>
      <c r="B221" s="1723" t="s">
        <v>1261</v>
      </c>
      <c r="C221" s="1723" t="s">
        <v>511</v>
      </c>
      <c r="D221" s="979"/>
      <c r="E221" s="1446"/>
      <c r="F221" s="1340" t="s">
        <v>1265</v>
      </c>
      <c r="G221" s="983"/>
      <c r="H221" s="991"/>
      <c r="I221" s="25"/>
      <c r="J221" s="23"/>
      <c r="K221" s="23"/>
    </row>
    <row r="222" spans="1:11" ht="12.75" hidden="1" customHeight="1">
      <c r="A222" s="1721" t="s">
        <v>339</v>
      </c>
      <c r="B222" s="1723" t="s">
        <v>1261</v>
      </c>
      <c r="C222" s="1723" t="s">
        <v>1302</v>
      </c>
      <c r="D222" s="979"/>
      <c r="E222" s="1446"/>
      <c r="F222" s="1340" t="s">
        <v>1265</v>
      </c>
      <c r="G222" s="983"/>
      <c r="H222" s="991"/>
      <c r="I222" s="25"/>
      <c r="J222" s="23"/>
      <c r="K222" s="23"/>
    </row>
    <row r="223" spans="1:11" ht="12.75" hidden="1" customHeight="1">
      <c r="A223" s="1721" t="s">
        <v>340</v>
      </c>
      <c r="B223" s="1723" t="s">
        <v>1261</v>
      </c>
      <c r="C223" s="1723" t="s">
        <v>1302</v>
      </c>
      <c r="D223" s="979"/>
      <c r="E223" s="1446"/>
      <c r="F223" s="1340" t="s">
        <v>1265</v>
      </c>
      <c r="G223" s="983"/>
      <c r="H223" s="991"/>
      <c r="I223" s="25"/>
      <c r="J223" s="23"/>
      <c r="K223" s="23"/>
    </row>
    <row r="224" spans="1:11" ht="12.75" hidden="1" customHeight="1">
      <c r="A224" s="1721" t="s">
        <v>341</v>
      </c>
      <c r="B224" s="1723" t="s">
        <v>1261</v>
      </c>
      <c r="C224" s="1723" t="s">
        <v>1302</v>
      </c>
      <c r="D224" s="979"/>
      <c r="E224" s="1446"/>
      <c r="F224" s="1340" t="s">
        <v>1303</v>
      </c>
      <c r="G224" s="983"/>
      <c r="H224" s="991"/>
      <c r="I224" s="25"/>
      <c r="J224" s="23"/>
      <c r="K224" s="23"/>
    </row>
    <row r="225" spans="1:11" ht="12.75" hidden="1" customHeight="1">
      <c r="A225" s="1721" t="s">
        <v>342</v>
      </c>
      <c r="B225" s="1723" t="s">
        <v>1261</v>
      </c>
      <c r="C225" s="1723" t="s">
        <v>1302</v>
      </c>
      <c r="D225" s="979"/>
      <c r="E225" s="1446"/>
      <c r="F225" s="1340" t="s">
        <v>1303</v>
      </c>
      <c r="G225" s="983"/>
      <c r="H225" s="991"/>
      <c r="I225" s="25"/>
      <c r="J225" s="23"/>
      <c r="K225" s="23"/>
    </row>
    <row r="226" spans="1:11" ht="12.75" hidden="1" customHeight="1">
      <c r="A226" s="1721" t="s">
        <v>343</v>
      </c>
      <c r="B226" s="1723" t="s">
        <v>1261</v>
      </c>
      <c r="C226" s="1723" t="s">
        <v>1302</v>
      </c>
      <c r="D226" s="979"/>
      <c r="E226" s="1446"/>
      <c r="F226" s="1340" t="s">
        <v>1303</v>
      </c>
      <c r="G226" s="983"/>
      <c r="H226" s="991"/>
      <c r="I226" s="25"/>
      <c r="J226" s="23"/>
      <c r="K226" s="23"/>
    </row>
    <row r="227" spans="1:11" ht="12.75" hidden="1" customHeight="1">
      <c r="A227" s="1721" t="s">
        <v>344</v>
      </c>
      <c r="B227" s="1723" t="s">
        <v>1261</v>
      </c>
      <c r="C227" s="1723" t="s">
        <v>1302</v>
      </c>
      <c r="D227" s="979"/>
      <c r="E227" s="1446"/>
      <c r="F227" s="1340" t="s">
        <v>1303</v>
      </c>
      <c r="G227" s="983"/>
      <c r="H227" s="991"/>
      <c r="I227" s="25"/>
      <c r="J227" s="23"/>
      <c r="K227" s="23"/>
    </row>
    <row r="228" spans="1:11" ht="12.75" hidden="1" customHeight="1">
      <c r="A228" s="1722"/>
      <c r="B228" s="1723"/>
      <c r="C228" s="1723"/>
      <c r="D228" s="1447"/>
      <c r="E228" s="1448"/>
      <c r="F228" s="1341"/>
      <c r="G228" s="983"/>
      <c r="H228" s="991"/>
      <c r="I228" s="25"/>
      <c r="J228" s="23"/>
      <c r="K228" s="23"/>
    </row>
    <row r="229" spans="1:11" ht="12.75" hidden="1" customHeight="1">
      <c r="A229" s="1718">
        <v>2014</v>
      </c>
      <c r="B229" s="1732"/>
      <c r="C229" s="1723"/>
      <c r="D229" s="1447"/>
      <c r="E229" s="1448"/>
      <c r="F229" s="1341"/>
      <c r="G229" s="983"/>
      <c r="H229" s="991"/>
      <c r="I229" s="25"/>
      <c r="J229" s="23"/>
      <c r="K229" s="23"/>
    </row>
    <row r="230" spans="1:11" ht="20.25" hidden="1" customHeight="1">
      <c r="A230" s="1721" t="s">
        <v>345</v>
      </c>
      <c r="B230" s="1723" t="s">
        <v>1261</v>
      </c>
      <c r="C230" s="1723" t="s">
        <v>1302</v>
      </c>
      <c r="D230" s="1447"/>
      <c r="E230" s="1448"/>
      <c r="F230" s="1341" t="s">
        <v>1303</v>
      </c>
      <c r="G230" s="983"/>
      <c r="H230" s="991"/>
      <c r="I230" s="25"/>
      <c r="J230" s="23"/>
      <c r="K230" s="23"/>
    </row>
    <row r="231" spans="1:11" ht="18.75" hidden="1" customHeight="1">
      <c r="A231" s="1721" t="s">
        <v>1278</v>
      </c>
      <c r="B231" s="1723" t="s">
        <v>1261</v>
      </c>
      <c r="C231" s="1723" t="s">
        <v>1302</v>
      </c>
      <c r="D231" s="1447"/>
      <c r="E231" s="1448"/>
      <c r="F231" s="1341" t="s">
        <v>1303</v>
      </c>
      <c r="G231" s="983"/>
      <c r="H231" s="991"/>
      <c r="I231" s="25"/>
      <c r="J231" s="23"/>
      <c r="K231" s="23"/>
    </row>
    <row r="232" spans="1:11" ht="18.75" hidden="1" customHeight="1">
      <c r="A232" s="1721" t="s">
        <v>335</v>
      </c>
      <c r="B232" s="1723" t="s">
        <v>1261</v>
      </c>
      <c r="C232" s="1723" t="s">
        <v>1302</v>
      </c>
      <c r="D232" s="1447"/>
      <c r="E232" s="1448"/>
      <c r="F232" s="1341" t="s">
        <v>1303</v>
      </c>
      <c r="G232" s="983"/>
      <c r="H232" s="991"/>
      <c r="I232" s="25"/>
      <c r="J232" s="23"/>
      <c r="K232" s="23"/>
    </row>
    <row r="233" spans="1:11" ht="19.5" hidden="1" customHeight="1" thickBot="1">
      <c r="A233" s="1721" t="s">
        <v>336</v>
      </c>
      <c r="B233" s="1723" t="s">
        <v>1261</v>
      </c>
      <c r="C233" s="1723" t="s">
        <v>1302</v>
      </c>
      <c r="D233" s="1447"/>
      <c r="E233" s="1450"/>
      <c r="F233" s="1341" t="s">
        <v>1303</v>
      </c>
      <c r="G233" s="995"/>
      <c r="H233" s="990"/>
      <c r="I233" s="25"/>
      <c r="J233" s="23"/>
      <c r="K233" s="23"/>
    </row>
    <row r="234" spans="1:11" ht="18.75" hidden="1" customHeight="1" thickTop="1">
      <c r="A234" s="1721" t="s">
        <v>337</v>
      </c>
      <c r="B234" s="1723" t="s">
        <v>1261</v>
      </c>
      <c r="C234" s="1723" t="s">
        <v>1302</v>
      </c>
      <c r="D234" s="1733"/>
      <c r="E234" s="1460"/>
      <c r="F234" s="1341" t="s">
        <v>1303</v>
      </c>
      <c r="G234" s="971"/>
      <c r="H234" s="971"/>
      <c r="I234" s="23"/>
      <c r="J234" s="23"/>
      <c r="K234" s="23"/>
    </row>
    <row r="235" spans="1:11" ht="18.75" hidden="1" customHeight="1">
      <c r="A235" s="1721" t="s">
        <v>338</v>
      </c>
      <c r="B235" s="1723" t="s">
        <v>1261</v>
      </c>
      <c r="C235" s="1723" t="s">
        <v>1302</v>
      </c>
      <c r="D235" s="1445"/>
      <c r="E235" s="1451"/>
      <c r="F235" s="1341" t="s">
        <v>1303</v>
      </c>
      <c r="G235" s="970"/>
      <c r="H235" s="970"/>
      <c r="I235" s="23"/>
      <c r="J235" s="23"/>
      <c r="K235" s="23"/>
    </row>
    <row r="236" spans="1:11" ht="18.75" hidden="1" customHeight="1">
      <c r="A236" s="1721" t="s">
        <v>339</v>
      </c>
      <c r="B236" s="1723" t="s">
        <v>1261</v>
      </c>
      <c r="C236" s="1723" t="s">
        <v>1302</v>
      </c>
      <c r="D236" s="1445"/>
      <c r="E236" s="1451"/>
      <c r="F236" s="1341" t="s">
        <v>1303</v>
      </c>
      <c r="G236" s="970"/>
      <c r="H236" s="970"/>
      <c r="I236" s="23"/>
      <c r="J236" s="23"/>
      <c r="K236" s="23"/>
    </row>
    <row r="237" spans="1:11" ht="20.25" hidden="1" customHeight="1">
      <c r="A237" s="1721" t="s">
        <v>340</v>
      </c>
      <c r="B237" s="1723" t="s">
        <v>1261</v>
      </c>
      <c r="C237" s="1723" t="s">
        <v>511</v>
      </c>
      <c r="D237" s="1445"/>
      <c r="E237" s="1451"/>
      <c r="F237" s="1341" t="s">
        <v>1303</v>
      </c>
      <c r="G237" s="970"/>
      <c r="H237" s="970"/>
      <c r="I237" s="23"/>
      <c r="J237" s="23"/>
      <c r="K237" s="23"/>
    </row>
    <row r="238" spans="1:11" ht="17.25" hidden="1" customHeight="1">
      <c r="A238" s="1721" t="s">
        <v>341</v>
      </c>
      <c r="B238" s="1723" t="s">
        <v>1261</v>
      </c>
      <c r="C238" s="1723" t="s">
        <v>511</v>
      </c>
      <c r="D238" s="1445"/>
      <c r="E238" s="1451"/>
      <c r="F238" s="1341" t="s">
        <v>1303</v>
      </c>
      <c r="G238" s="970"/>
      <c r="H238" s="970"/>
      <c r="I238" s="23"/>
      <c r="J238" s="23"/>
      <c r="K238" s="23"/>
    </row>
    <row r="239" spans="1:11" ht="19.5" hidden="1" customHeight="1">
      <c r="A239" s="1721" t="s">
        <v>342</v>
      </c>
      <c r="B239" s="1723" t="s">
        <v>1261</v>
      </c>
      <c r="C239" s="1723" t="s">
        <v>511</v>
      </c>
      <c r="D239" s="1445"/>
      <c r="E239" s="1451"/>
      <c r="F239" s="1341" t="s">
        <v>1303</v>
      </c>
      <c r="G239" s="970"/>
      <c r="H239" s="970"/>
      <c r="I239" s="23"/>
      <c r="J239" s="23"/>
      <c r="K239" s="23"/>
    </row>
    <row r="240" spans="1:11" ht="18.75" hidden="1" customHeight="1">
      <c r="A240" s="1721" t="s">
        <v>343</v>
      </c>
      <c r="B240" s="1723" t="s">
        <v>1261</v>
      </c>
      <c r="C240" s="1723" t="s">
        <v>511</v>
      </c>
      <c r="D240" s="1445"/>
      <c r="E240" s="1451"/>
      <c r="F240" s="1341" t="s">
        <v>1303</v>
      </c>
      <c r="G240" s="970"/>
      <c r="H240" s="970"/>
      <c r="I240" s="23"/>
      <c r="J240" s="23"/>
      <c r="K240" s="23"/>
    </row>
    <row r="241" spans="1:11" ht="22.5" hidden="1" customHeight="1" thickBot="1">
      <c r="A241" s="1721" t="s">
        <v>344</v>
      </c>
      <c r="B241" s="1723" t="s">
        <v>1261</v>
      </c>
      <c r="C241" s="1723" t="s">
        <v>1302</v>
      </c>
      <c r="D241" s="1711"/>
      <c r="E241" s="1452"/>
      <c r="F241" s="1341" t="s">
        <v>1316</v>
      </c>
      <c r="G241" s="970"/>
      <c r="H241" s="970"/>
      <c r="I241" s="23"/>
      <c r="J241" s="23"/>
      <c r="K241" s="23"/>
    </row>
    <row r="242" spans="1:11" ht="19.5" hidden="1" customHeight="1" thickTop="1">
      <c r="A242" s="1721"/>
      <c r="B242" s="1723"/>
      <c r="C242" s="1723"/>
      <c r="D242" s="1445"/>
      <c r="E242" s="1451"/>
      <c r="F242" s="1341"/>
      <c r="G242" s="970"/>
      <c r="H242" s="970"/>
      <c r="I242" s="23"/>
      <c r="J242" s="23"/>
      <c r="K242" s="23"/>
    </row>
    <row r="243" spans="1:11" ht="19.5" hidden="1" customHeight="1">
      <c r="A243" s="1718">
        <v>2015</v>
      </c>
      <c r="B243" s="1723"/>
      <c r="C243" s="1723"/>
      <c r="D243" s="1445"/>
      <c r="E243" s="1451"/>
      <c r="F243" s="1341"/>
      <c r="G243" s="970"/>
      <c r="H243" s="970"/>
      <c r="I243" s="23"/>
      <c r="J243" s="23"/>
      <c r="K243" s="23"/>
    </row>
    <row r="244" spans="1:11" ht="19.5" hidden="1" customHeight="1">
      <c r="A244" s="1721" t="s">
        <v>345</v>
      </c>
      <c r="B244" s="1723" t="s">
        <v>1261</v>
      </c>
      <c r="C244" s="1723" t="s">
        <v>1317</v>
      </c>
      <c r="D244" s="1445"/>
      <c r="E244" s="1451"/>
      <c r="F244" s="1341" t="s">
        <v>1316</v>
      </c>
      <c r="G244" s="970"/>
      <c r="H244" s="970"/>
      <c r="I244" s="23"/>
      <c r="J244" s="23"/>
      <c r="K244" s="23"/>
    </row>
    <row r="245" spans="1:11" ht="19.5" hidden="1" customHeight="1">
      <c r="A245" s="1721" t="s">
        <v>334</v>
      </c>
      <c r="B245" s="1723" t="s">
        <v>1321</v>
      </c>
      <c r="C245" s="1723" t="s">
        <v>1319</v>
      </c>
      <c r="D245" s="1445"/>
      <c r="E245" s="1451"/>
      <c r="F245" s="1341"/>
      <c r="G245" s="970"/>
      <c r="H245" s="970"/>
      <c r="I245" s="23"/>
      <c r="J245" s="23"/>
      <c r="K245" s="23"/>
    </row>
    <row r="246" spans="1:11" ht="19.5" hidden="1" customHeight="1">
      <c r="A246" s="1721" t="s">
        <v>335</v>
      </c>
      <c r="B246" s="1723" t="s">
        <v>1321</v>
      </c>
      <c r="C246" s="1723" t="s">
        <v>1319</v>
      </c>
      <c r="D246" s="1445"/>
      <c r="E246" s="1451"/>
      <c r="F246" s="1341"/>
      <c r="G246" s="970"/>
      <c r="H246" s="970"/>
      <c r="I246" s="23"/>
      <c r="J246" s="23"/>
      <c r="K246" s="23"/>
    </row>
    <row r="247" spans="1:11" ht="19.5" hidden="1" customHeight="1">
      <c r="A247" s="1721" t="s">
        <v>336</v>
      </c>
      <c r="B247" s="1723" t="s">
        <v>1322</v>
      </c>
      <c r="C247" s="1723" t="s">
        <v>1319</v>
      </c>
      <c r="D247" s="1445"/>
      <c r="E247" s="1451"/>
      <c r="F247" s="1341"/>
      <c r="G247" s="970"/>
      <c r="H247" s="970"/>
      <c r="I247" s="23"/>
      <c r="J247" s="23"/>
      <c r="K247" s="23"/>
    </row>
    <row r="248" spans="1:11" ht="19.5" hidden="1" customHeight="1">
      <c r="A248" s="1721" t="s">
        <v>337</v>
      </c>
      <c r="B248" s="1723" t="s">
        <v>1322</v>
      </c>
      <c r="C248" s="1723" t="s">
        <v>1319</v>
      </c>
      <c r="D248" s="1445"/>
      <c r="E248" s="1451"/>
      <c r="F248" s="1341"/>
      <c r="G248" s="970"/>
      <c r="H248" s="970"/>
      <c r="I248" s="23"/>
      <c r="J248" s="23"/>
      <c r="K248" s="23"/>
    </row>
    <row r="249" spans="1:11" ht="19.5" hidden="1" customHeight="1">
      <c r="A249" s="1721" t="s">
        <v>338</v>
      </c>
      <c r="B249" s="1723" t="s">
        <v>1322</v>
      </c>
      <c r="C249" s="1723" t="s">
        <v>1319</v>
      </c>
      <c r="D249" s="1445"/>
      <c r="E249" s="1451"/>
      <c r="F249" s="1341"/>
      <c r="G249" s="970"/>
      <c r="H249" s="970"/>
      <c r="I249" s="23"/>
      <c r="J249" s="23"/>
      <c r="K249" s="23"/>
    </row>
    <row r="250" spans="1:11" ht="19.5" hidden="1" customHeight="1">
      <c r="A250" s="1721" t="s">
        <v>339</v>
      </c>
      <c r="B250" s="1723" t="s">
        <v>1322</v>
      </c>
      <c r="C250" s="1723" t="s">
        <v>729</v>
      </c>
      <c r="D250" s="1445"/>
      <c r="E250" s="1451"/>
      <c r="F250" s="1341"/>
      <c r="G250" s="970"/>
      <c r="H250" s="970"/>
      <c r="I250" s="23"/>
      <c r="J250" s="23"/>
      <c r="K250" s="23"/>
    </row>
    <row r="251" spans="1:11" ht="19.5" hidden="1" customHeight="1">
      <c r="A251" s="1721" t="s">
        <v>340</v>
      </c>
      <c r="B251" s="1723" t="s">
        <v>1322</v>
      </c>
      <c r="C251" s="1723" t="s">
        <v>729</v>
      </c>
      <c r="D251" s="1445"/>
      <c r="E251" s="1451"/>
      <c r="F251" s="1341"/>
      <c r="G251" s="970"/>
      <c r="H251" s="970"/>
      <c r="I251" s="23"/>
      <c r="J251" s="23"/>
      <c r="K251" s="23"/>
    </row>
    <row r="252" spans="1:11" ht="19.5" hidden="1" customHeight="1">
      <c r="A252" s="1721" t="s">
        <v>341</v>
      </c>
      <c r="B252" s="1723" t="s">
        <v>1322</v>
      </c>
      <c r="C252" s="1723" t="s">
        <v>1328</v>
      </c>
      <c r="D252" s="1445"/>
      <c r="E252" s="1451"/>
      <c r="F252" s="1341"/>
      <c r="G252" s="970"/>
      <c r="H252" s="970"/>
      <c r="I252" s="23"/>
      <c r="J252" s="23"/>
      <c r="K252" s="23"/>
    </row>
    <row r="253" spans="1:11" ht="19.5" hidden="1" customHeight="1">
      <c r="A253" s="1721" t="s">
        <v>342</v>
      </c>
      <c r="B253" s="1723" t="s">
        <v>1330</v>
      </c>
      <c r="C253" s="1723" t="s">
        <v>1319</v>
      </c>
      <c r="D253" s="1445"/>
      <c r="E253" s="1451"/>
      <c r="F253" s="1341"/>
      <c r="G253" s="970"/>
      <c r="H253" s="970"/>
      <c r="I253" s="23"/>
      <c r="J253" s="23"/>
      <c r="K253" s="23"/>
    </row>
    <row r="254" spans="1:11" ht="19.5" hidden="1" customHeight="1">
      <c r="A254" s="1721" t="s">
        <v>343</v>
      </c>
      <c r="B254" s="1723" t="s">
        <v>1331</v>
      </c>
      <c r="C254" s="1723" t="s">
        <v>1319</v>
      </c>
      <c r="D254" s="1445"/>
      <c r="E254" s="1451"/>
      <c r="F254" s="1341"/>
      <c r="G254" s="970"/>
      <c r="H254" s="970"/>
      <c r="I254" s="23"/>
      <c r="J254" s="23"/>
      <c r="K254" s="23"/>
    </row>
    <row r="255" spans="1:11" ht="19.5" hidden="1" customHeight="1">
      <c r="A255" s="1721" t="s">
        <v>344</v>
      </c>
      <c r="B255" s="1723" t="s">
        <v>1330</v>
      </c>
      <c r="C255" s="1723" t="s">
        <v>1333</v>
      </c>
      <c r="D255" s="1445"/>
      <c r="E255" s="1451"/>
      <c r="F255" s="1341"/>
      <c r="G255" s="970"/>
      <c r="H255" s="970"/>
      <c r="I255" s="23"/>
      <c r="J255" s="23"/>
      <c r="K255" s="23"/>
    </row>
    <row r="256" spans="1:11" ht="19.5" customHeight="1">
      <c r="A256" s="1721"/>
      <c r="B256" s="1723"/>
      <c r="C256" s="1723"/>
      <c r="D256" s="1445"/>
      <c r="E256" s="1451"/>
      <c r="F256" s="1341"/>
      <c r="G256" s="970"/>
      <c r="H256" s="970"/>
      <c r="I256" s="23"/>
      <c r="J256" s="23"/>
      <c r="K256" s="23"/>
    </row>
    <row r="257" spans="1:11" ht="19.5" hidden="1" customHeight="1">
      <c r="A257" s="1718">
        <v>2016</v>
      </c>
      <c r="B257" s="1723"/>
      <c r="C257" s="1723"/>
      <c r="D257" s="1445"/>
      <c r="E257" s="1451"/>
      <c r="F257" s="1341"/>
      <c r="G257" s="970"/>
      <c r="H257" s="970"/>
      <c r="I257" s="23"/>
      <c r="J257" s="23"/>
      <c r="K257" s="23"/>
    </row>
    <row r="258" spans="1:11" ht="19.5" hidden="1" customHeight="1">
      <c r="A258" s="1721" t="s">
        <v>345</v>
      </c>
      <c r="B258" s="1723" t="s">
        <v>1330</v>
      </c>
      <c r="C258" s="1723" t="s">
        <v>1333</v>
      </c>
      <c r="D258" s="1445"/>
      <c r="E258" s="1451"/>
      <c r="F258" s="1341"/>
      <c r="G258" s="970"/>
      <c r="H258" s="970"/>
      <c r="I258" s="23"/>
      <c r="J258" s="23"/>
      <c r="K258" s="23"/>
    </row>
    <row r="259" spans="1:11" ht="19.5" hidden="1" customHeight="1">
      <c r="A259" s="1721" t="s">
        <v>334</v>
      </c>
      <c r="B259" s="1723" t="s">
        <v>1330</v>
      </c>
      <c r="C259" s="1723" t="s">
        <v>1333</v>
      </c>
      <c r="D259" s="1445"/>
      <c r="E259" s="1451"/>
      <c r="F259" s="1341"/>
      <c r="G259" s="970"/>
      <c r="H259" s="970"/>
      <c r="I259" s="23"/>
      <c r="J259" s="23"/>
      <c r="K259" s="23"/>
    </row>
    <row r="260" spans="1:11" ht="19.5" hidden="1" customHeight="1">
      <c r="A260" s="1721" t="s">
        <v>335</v>
      </c>
      <c r="B260" s="1723" t="s">
        <v>1330</v>
      </c>
      <c r="C260" s="1723" t="s">
        <v>1333</v>
      </c>
      <c r="D260" s="1445"/>
      <c r="E260" s="1451"/>
      <c r="F260" s="1341"/>
      <c r="G260" s="970"/>
      <c r="H260" s="970"/>
      <c r="I260" s="23"/>
      <c r="J260" s="23"/>
      <c r="K260" s="23"/>
    </row>
    <row r="261" spans="1:11" ht="19.5" hidden="1" customHeight="1">
      <c r="A261" s="1721" t="s">
        <v>336</v>
      </c>
      <c r="B261" s="1723" t="s">
        <v>1330</v>
      </c>
      <c r="C261" s="1723" t="s">
        <v>1333</v>
      </c>
      <c r="D261" s="1445"/>
      <c r="E261" s="1451"/>
      <c r="F261" s="1341"/>
      <c r="G261" s="970"/>
      <c r="H261" s="970"/>
      <c r="I261" s="23"/>
      <c r="J261" s="23"/>
      <c r="K261" s="23"/>
    </row>
    <row r="262" spans="1:11" ht="19.5" hidden="1" customHeight="1">
      <c r="A262" s="1721" t="s">
        <v>337</v>
      </c>
      <c r="B262" s="1723" t="s">
        <v>1330</v>
      </c>
      <c r="C262" s="1723" t="s">
        <v>1333</v>
      </c>
      <c r="D262" s="1445"/>
      <c r="E262" s="1451"/>
      <c r="F262" s="1341"/>
      <c r="G262" s="970"/>
      <c r="H262" s="970"/>
      <c r="I262" s="23"/>
      <c r="J262" s="23"/>
      <c r="K262" s="23"/>
    </row>
    <row r="263" spans="1:11" ht="19.5" hidden="1" customHeight="1">
      <c r="A263" s="1721" t="s">
        <v>338</v>
      </c>
      <c r="B263" s="1723" t="s">
        <v>1348</v>
      </c>
      <c r="C263" s="1723" t="s">
        <v>1333</v>
      </c>
      <c r="D263" s="1445"/>
      <c r="E263" s="1451"/>
      <c r="F263" s="1341"/>
      <c r="G263" s="970"/>
      <c r="H263" s="970"/>
      <c r="I263" s="23"/>
      <c r="J263" s="23"/>
      <c r="K263" s="23"/>
    </row>
    <row r="264" spans="1:11" ht="19.5" hidden="1" customHeight="1">
      <c r="A264" s="1721" t="s">
        <v>339</v>
      </c>
      <c r="B264" s="1723" t="s">
        <v>1348</v>
      </c>
      <c r="C264" s="1723" t="s">
        <v>1333</v>
      </c>
      <c r="D264" s="1445"/>
      <c r="E264" s="1451"/>
      <c r="F264" s="1341"/>
      <c r="G264" s="970"/>
      <c r="H264" s="970"/>
      <c r="I264" s="23"/>
      <c r="J264" s="23"/>
      <c r="K264" s="23"/>
    </row>
    <row r="265" spans="1:11" ht="19.5" hidden="1" customHeight="1">
      <c r="A265" s="1721" t="s">
        <v>340</v>
      </c>
      <c r="B265" s="1723" t="s">
        <v>1348</v>
      </c>
      <c r="C265" s="1723" t="s">
        <v>1319</v>
      </c>
      <c r="D265" s="1445"/>
      <c r="E265" s="1451"/>
      <c r="F265" s="1341"/>
      <c r="G265" s="970"/>
      <c r="H265" s="970"/>
      <c r="I265" s="23"/>
      <c r="J265" s="23"/>
      <c r="K265" s="23"/>
    </row>
    <row r="266" spans="1:11" ht="19.5" hidden="1" customHeight="1">
      <c r="A266" s="1721" t="s">
        <v>341</v>
      </c>
      <c r="B266" s="1723" t="s">
        <v>1348</v>
      </c>
      <c r="C266" s="1723" t="s">
        <v>1319</v>
      </c>
      <c r="D266" s="1445"/>
      <c r="E266" s="1451"/>
      <c r="F266" s="1341"/>
      <c r="G266" s="970"/>
      <c r="H266" s="970"/>
      <c r="I266" s="23"/>
      <c r="J266" s="23"/>
      <c r="K266" s="23"/>
    </row>
    <row r="267" spans="1:11" ht="19.5" hidden="1" customHeight="1">
      <c r="A267" s="1721" t="s">
        <v>342</v>
      </c>
      <c r="B267" s="1723" t="s">
        <v>1348</v>
      </c>
      <c r="C267" s="1723" t="s">
        <v>1319</v>
      </c>
      <c r="D267" s="1445"/>
      <c r="E267" s="1451"/>
      <c r="F267" s="1341"/>
      <c r="G267" s="970"/>
      <c r="H267" s="970"/>
      <c r="I267" s="23"/>
      <c r="J267" s="23"/>
      <c r="K267" s="23"/>
    </row>
    <row r="268" spans="1:11" ht="19.5" hidden="1" customHeight="1">
      <c r="A268" s="1721" t="s">
        <v>343</v>
      </c>
      <c r="B268" s="1723" t="s">
        <v>1348</v>
      </c>
      <c r="C268" s="1723" t="s">
        <v>1319</v>
      </c>
      <c r="D268" s="1445"/>
      <c r="E268" s="1451"/>
      <c r="F268" s="1341"/>
      <c r="G268" s="970"/>
      <c r="H268" s="970"/>
      <c r="I268" s="23"/>
      <c r="J268" s="23"/>
      <c r="K268" s="23"/>
    </row>
    <row r="269" spans="1:11" ht="19.5" hidden="1" customHeight="1">
      <c r="A269" s="1721" t="s">
        <v>344</v>
      </c>
      <c r="B269" s="1723" t="s">
        <v>1348</v>
      </c>
      <c r="C269" s="1723" t="s">
        <v>1319</v>
      </c>
      <c r="D269" s="1445"/>
      <c r="E269" s="1451"/>
      <c r="F269" s="1341"/>
      <c r="G269" s="970"/>
      <c r="H269" s="970"/>
      <c r="I269" s="23"/>
      <c r="J269" s="23"/>
      <c r="K269" s="23"/>
    </row>
    <row r="270" spans="1:11" ht="19.5" hidden="1" customHeight="1">
      <c r="A270" s="1721"/>
      <c r="B270" s="1723"/>
      <c r="C270" s="1723"/>
      <c r="D270" s="1445"/>
      <c r="E270" s="1451"/>
      <c r="F270" s="1341"/>
      <c r="G270" s="970"/>
      <c r="H270" s="970"/>
      <c r="I270" s="23"/>
      <c r="J270" s="23"/>
      <c r="K270" s="23"/>
    </row>
    <row r="271" spans="1:11" ht="19.5" customHeight="1">
      <c r="A271" s="1718">
        <v>2017</v>
      </c>
      <c r="B271" s="1723"/>
      <c r="C271" s="1723"/>
      <c r="D271" s="1445"/>
      <c r="E271" s="1451"/>
      <c r="F271" s="1341"/>
      <c r="G271" s="970"/>
      <c r="H271" s="970"/>
      <c r="I271" s="23"/>
      <c r="J271" s="23"/>
      <c r="K271" s="23"/>
    </row>
    <row r="272" spans="1:11" ht="19.5" customHeight="1">
      <c r="A272" s="1721" t="s">
        <v>345</v>
      </c>
      <c r="B272" s="1723" t="s">
        <v>1348</v>
      </c>
      <c r="C272" s="1723" t="s">
        <v>1319</v>
      </c>
      <c r="D272" s="1445"/>
      <c r="E272" s="1451"/>
      <c r="F272" s="1341"/>
      <c r="G272" s="970"/>
      <c r="H272" s="970"/>
      <c r="I272" s="23"/>
      <c r="J272" s="23"/>
      <c r="K272" s="23"/>
    </row>
    <row r="273" spans="1:11" ht="19.5" customHeight="1">
      <c r="A273" s="1721" t="s">
        <v>334</v>
      </c>
      <c r="B273" s="1723" t="s">
        <v>1348</v>
      </c>
      <c r="C273" s="1723" t="s">
        <v>1319</v>
      </c>
      <c r="D273" s="1445"/>
      <c r="E273" s="1451"/>
      <c r="F273" s="1341"/>
      <c r="G273" s="970"/>
      <c r="H273" s="970"/>
      <c r="I273" s="23"/>
      <c r="J273" s="23"/>
      <c r="K273" s="23"/>
    </row>
    <row r="274" spans="1:11" ht="19.5" customHeight="1">
      <c r="A274" s="1721" t="s">
        <v>335</v>
      </c>
      <c r="B274" s="1723" t="s">
        <v>1348</v>
      </c>
      <c r="C274" s="1723" t="s">
        <v>1319</v>
      </c>
      <c r="D274" s="1445"/>
      <c r="E274" s="1451"/>
      <c r="F274" s="1341"/>
      <c r="G274" s="970"/>
      <c r="H274" s="970"/>
      <c r="I274" s="23"/>
      <c r="J274" s="23"/>
      <c r="K274" s="23"/>
    </row>
    <row r="275" spans="1:11" ht="19.5" customHeight="1">
      <c r="A275" s="1721" t="s">
        <v>336</v>
      </c>
      <c r="B275" s="1723" t="s">
        <v>1348</v>
      </c>
      <c r="C275" s="1723" t="s">
        <v>1319</v>
      </c>
      <c r="D275" s="1445"/>
      <c r="E275" s="1451"/>
      <c r="F275" s="1341"/>
      <c r="G275" s="970"/>
      <c r="H275" s="970"/>
      <c r="I275" s="23"/>
      <c r="J275" s="23"/>
      <c r="K275" s="23"/>
    </row>
    <row r="276" spans="1:11" ht="19.5" customHeight="1">
      <c r="A276" s="1721" t="s">
        <v>337</v>
      </c>
      <c r="B276" s="1723" t="s">
        <v>1348</v>
      </c>
      <c r="C276" s="1723" t="s">
        <v>1745</v>
      </c>
      <c r="D276" s="1445"/>
      <c r="E276" s="1451"/>
      <c r="F276" s="1341"/>
      <c r="G276" s="970"/>
      <c r="H276" s="970"/>
      <c r="I276" s="23"/>
      <c r="J276" s="23"/>
      <c r="K276" s="23"/>
    </row>
    <row r="277" spans="1:11" ht="19.5" customHeight="1">
      <c r="A277" s="1721" t="s">
        <v>338</v>
      </c>
      <c r="B277" s="1723" t="s">
        <v>1348</v>
      </c>
      <c r="C277" s="1723" t="s">
        <v>715</v>
      </c>
      <c r="D277" s="1445"/>
      <c r="E277" s="1451"/>
      <c r="F277" s="1341"/>
      <c r="G277" s="970"/>
      <c r="H277" s="970"/>
      <c r="I277" s="23"/>
      <c r="J277" s="23"/>
      <c r="K277" s="23"/>
    </row>
    <row r="278" spans="1:11" ht="19.5" customHeight="1">
      <c r="A278" s="1721" t="s">
        <v>339</v>
      </c>
      <c r="B278" s="1723" t="s">
        <v>1348</v>
      </c>
      <c r="C278" s="1723" t="s">
        <v>715</v>
      </c>
      <c r="D278" s="1445"/>
      <c r="E278" s="1451"/>
      <c r="F278" s="1341"/>
      <c r="G278" s="970"/>
      <c r="H278" s="970"/>
      <c r="I278" s="23"/>
      <c r="J278" s="23"/>
      <c r="K278" s="23"/>
    </row>
    <row r="279" spans="1:11" ht="19.5" customHeight="1">
      <c r="A279" s="1721" t="s">
        <v>340</v>
      </c>
      <c r="B279" s="1723" t="s">
        <v>1348</v>
      </c>
      <c r="C279" s="1723" t="s">
        <v>715</v>
      </c>
      <c r="D279" s="1445"/>
      <c r="E279" s="1451"/>
      <c r="F279" s="1341"/>
      <c r="G279" s="970"/>
      <c r="H279" s="970"/>
      <c r="I279" s="23"/>
      <c r="J279" s="23"/>
      <c r="K279" s="23"/>
    </row>
    <row r="280" spans="1:11" ht="19.5" customHeight="1">
      <c r="A280" s="1721" t="s">
        <v>341</v>
      </c>
      <c r="B280" s="1723" t="s">
        <v>1321</v>
      </c>
      <c r="C280" s="1723" t="s">
        <v>1331</v>
      </c>
      <c r="D280" s="1445"/>
      <c r="E280" s="1451"/>
      <c r="F280" s="1341"/>
      <c r="G280" s="970"/>
      <c r="H280" s="970"/>
      <c r="I280" s="23"/>
      <c r="J280" s="23"/>
      <c r="K280" s="23"/>
    </row>
    <row r="281" spans="1:11" ht="19.5" customHeight="1">
      <c r="A281" s="1721" t="s">
        <v>342</v>
      </c>
      <c r="B281" s="1723" t="s">
        <v>1321</v>
      </c>
      <c r="C281" s="1723" t="s">
        <v>1331</v>
      </c>
      <c r="D281" s="1445"/>
      <c r="E281" s="1451"/>
      <c r="F281" s="1341"/>
      <c r="G281" s="970"/>
      <c r="H281" s="970"/>
      <c r="I281" s="23"/>
      <c r="J281" s="23"/>
      <c r="K281" s="23"/>
    </row>
    <row r="282" spans="1:11" ht="19.5" customHeight="1">
      <c r="A282" s="1721" t="s">
        <v>343</v>
      </c>
      <c r="B282" s="1723" t="s">
        <v>1321</v>
      </c>
      <c r="C282" s="1723" t="s">
        <v>1331</v>
      </c>
      <c r="D282" s="1445"/>
      <c r="E282" s="1451"/>
      <c r="F282" s="1341"/>
      <c r="G282" s="970"/>
      <c r="H282" s="970"/>
      <c r="I282" s="23"/>
      <c r="J282" s="23"/>
      <c r="K282" s="23"/>
    </row>
    <row r="283" spans="1:11" ht="19.5" customHeight="1">
      <c r="A283" s="1721" t="s">
        <v>344</v>
      </c>
      <c r="B283" s="1723" t="s">
        <v>1321</v>
      </c>
      <c r="C283" s="1723" t="s">
        <v>1331</v>
      </c>
      <c r="D283" s="1445"/>
      <c r="E283" s="1451"/>
      <c r="F283" s="1341"/>
      <c r="G283" s="970"/>
      <c r="H283" s="970"/>
      <c r="I283" s="23"/>
      <c r="J283" s="23"/>
      <c r="K283" s="23"/>
    </row>
    <row r="284" spans="1:11" ht="19.5" customHeight="1">
      <c r="A284" s="1721"/>
      <c r="B284" s="1723"/>
      <c r="C284" s="1723"/>
      <c r="D284" s="1445"/>
      <c r="E284" s="1451"/>
      <c r="F284" s="1341"/>
      <c r="G284" s="970"/>
      <c r="H284" s="970"/>
      <c r="I284" s="23"/>
      <c r="J284" s="23"/>
      <c r="K284" s="23"/>
    </row>
    <row r="285" spans="1:11" ht="19.5" customHeight="1">
      <c r="A285" s="1303">
        <v>2018</v>
      </c>
      <c r="B285" s="1723"/>
      <c r="C285" s="1723"/>
      <c r="D285" s="1445"/>
      <c r="E285" s="1451"/>
      <c r="F285" s="1341"/>
      <c r="G285" s="970"/>
      <c r="H285" s="970"/>
      <c r="I285" s="23"/>
      <c r="J285" s="23"/>
      <c r="K285" s="23"/>
    </row>
    <row r="286" spans="1:11" ht="19.5" customHeight="1">
      <c r="A286" s="1304" t="s">
        <v>345</v>
      </c>
      <c r="B286" s="1723" t="s">
        <v>1767</v>
      </c>
      <c r="C286" s="1723" t="s">
        <v>1331</v>
      </c>
      <c r="D286" s="1445"/>
      <c r="E286" s="1451"/>
      <c r="F286" s="1341"/>
      <c r="G286" s="970"/>
      <c r="H286" s="970"/>
      <c r="I286" s="23"/>
      <c r="J286" s="23"/>
      <c r="K286" s="23"/>
    </row>
    <row r="287" spans="1:11" ht="19.5" customHeight="1">
      <c r="A287" s="1304" t="s">
        <v>334</v>
      </c>
      <c r="B287" s="1723" t="s">
        <v>1767</v>
      </c>
      <c r="C287" s="1723" t="s">
        <v>1331</v>
      </c>
      <c r="D287" s="1445"/>
      <c r="E287" s="1451"/>
      <c r="F287" s="1341"/>
      <c r="G287" s="970"/>
      <c r="H287" s="970"/>
      <c r="I287" s="23"/>
      <c r="J287" s="23"/>
      <c r="K287" s="23"/>
    </row>
    <row r="288" spans="1:11" ht="18.75" customHeight="1">
      <c r="A288" s="1304" t="s">
        <v>335</v>
      </c>
      <c r="B288" s="1723" t="s">
        <v>1767</v>
      </c>
      <c r="C288" s="1723" t="s">
        <v>1331</v>
      </c>
      <c r="D288" s="1445"/>
      <c r="E288" s="1451"/>
      <c r="F288" s="1341"/>
      <c r="G288" s="970"/>
      <c r="H288" s="970"/>
      <c r="I288" s="23"/>
      <c r="J288" s="23"/>
      <c r="K288" s="23"/>
    </row>
    <row r="289" spans="1:11" ht="18.75" customHeight="1">
      <c r="A289" s="1304" t="s">
        <v>336</v>
      </c>
      <c r="B289" s="1723" t="s">
        <v>1767</v>
      </c>
      <c r="C289" s="1723" t="s">
        <v>1331</v>
      </c>
      <c r="D289" s="1445"/>
      <c r="E289" s="1451"/>
      <c r="F289" s="1341"/>
      <c r="G289" s="970"/>
      <c r="H289" s="970"/>
      <c r="I289" s="23"/>
      <c r="J289" s="23"/>
      <c r="K289" s="23"/>
    </row>
    <row r="290" spans="1:11" ht="18.75" customHeight="1">
      <c r="A290" s="1304" t="s">
        <v>337</v>
      </c>
      <c r="B290" s="1723" t="s">
        <v>1767</v>
      </c>
      <c r="C290" s="1723" t="s">
        <v>1331</v>
      </c>
      <c r="D290" s="1445"/>
      <c r="E290" s="1451"/>
      <c r="F290" s="1341"/>
      <c r="G290" s="970"/>
      <c r="H290" s="970"/>
      <c r="I290" s="23"/>
      <c r="J290" s="23"/>
      <c r="K290" s="23"/>
    </row>
    <row r="291" spans="1:11" ht="18.75" customHeight="1">
      <c r="A291" s="1304" t="s">
        <v>338</v>
      </c>
      <c r="B291" s="1723" t="s">
        <v>1767</v>
      </c>
      <c r="C291" s="1723" t="s">
        <v>1331</v>
      </c>
      <c r="D291" s="1445"/>
      <c r="E291" s="1451"/>
      <c r="F291" s="1341"/>
      <c r="G291" s="970"/>
      <c r="H291" s="970"/>
      <c r="I291" s="23"/>
      <c r="J291" s="23"/>
      <c r="K291" s="23"/>
    </row>
    <row r="292" spans="1:11" ht="18.75" customHeight="1">
      <c r="A292" s="1304" t="s">
        <v>339</v>
      </c>
      <c r="B292" s="1723" t="s">
        <v>1767</v>
      </c>
      <c r="C292" s="1723" t="s">
        <v>1331</v>
      </c>
      <c r="D292" s="1445"/>
      <c r="E292" s="1451"/>
      <c r="F292" s="1341"/>
      <c r="G292" s="970"/>
      <c r="H292" s="970"/>
      <c r="I292" s="23"/>
      <c r="J292" s="23"/>
      <c r="K292" s="23"/>
    </row>
    <row r="293" spans="1:11" ht="18.75" customHeight="1">
      <c r="A293" s="1304" t="s">
        <v>340</v>
      </c>
      <c r="B293" s="1723" t="s">
        <v>1767</v>
      </c>
      <c r="C293" s="1723" t="s">
        <v>1331</v>
      </c>
      <c r="D293" s="1445"/>
      <c r="E293" s="1451"/>
      <c r="F293" s="1341"/>
      <c r="G293" s="970"/>
      <c r="H293" s="970"/>
      <c r="I293" s="23"/>
      <c r="J293" s="23"/>
      <c r="K293" s="23"/>
    </row>
    <row r="294" spans="1:11" ht="18.75" customHeight="1">
      <c r="A294" s="1304" t="s">
        <v>341</v>
      </c>
      <c r="B294" s="1723" t="s">
        <v>1767</v>
      </c>
      <c r="C294" s="1723" t="s">
        <v>1331</v>
      </c>
      <c r="D294" s="1445"/>
      <c r="E294" s="1451"/>
      <c r="F294" s="1341"/>
      <c r="G294" s="970"/>
      <c r="H294" s="970"/>
      <c r="I294" s="23"/>
      <c r="J294" s="23"/>
      <c r="K294" s="23"/>
    </row>
    <row r="295" spans="1:11" ht="18.75" customHeight="1">
      <c r="A295" s="1304" t="s">
        <v>342</v>
      </c>
      <c r="B295" s="1723" t="s">
        <v>1767</v>
      </c>
      <c r="C295" s="1723" t="s">
        <v>1331</v>
      </c>
      <c r="D295" s="1445"/>
      <c r="E295" s="1451"/>
      <c r="F295" s="1341"/>
      <c r="G295" s="970"/>
      <c r="H295" s="970"/>
      <c r="I295" s="23"/>
      <c r="J295" s="23"/>
      <c r="K295" s="23"/>
    </row>
    <row r="296" spans="1:11" ht="18.75" customHeight="1">
      <c r="A296" s="1304" t="s">
        <v>343</v>
      </c>
      <c r="B296" s="1723" t="s">
        <v>1767</v>
      </c>
      <c r="C296" s="1723" t="s">
        <v>1773</v>
      </c>
      <c r="D296" s="1445"/>
      <c r="E296" s="1451"/>
      <c r="F296" s="1341"/>
      <c r="G296" s="970"/>
      <c r="H296" s="970"/>
      <c r="I296" s="23"/>
      <c r="J296" s="23"/>
      <c r="K296" s="23"/>
    </row>
    <row r="297" spans="1:11" ht="18.75" customHeight="1">
      <c r="A297" s="1304" t="s">
        <v>344</v>
      </c>
      <c r="B297" s="1723" t="s">
        <v>1767</v>
      </c>
      <c r="C297" s="1723" t="s">
        <v>1774</v>
      </c>
      <c r="D297" s="1445"/>
      <c r="E297" s="1451"/>
      <c r="F297" s="1341"/>
      <c r="G297" s="970"/>
      <c r="H297" s="970"/>
      <c r="I297" s="23"/>
      <c r="J297" s="23"/>
      <c r="K297" s="23"/>
    </row>
    <row r="298" spans="1:11" ht="18.75" customHeight="1">
      <c r="A298" s="1304"/>
      <c r="B298" s="1723"/>
      <c r="C298" s="1723"/>
      <c r="D298" s="1445"/>
      <c r="E298" s="1451"/>
      <c r="F298" s="1341"/>
      <c r="G298" s="970"/>
      <c r="H298" s="970"/>
      <c r="I298" s="23"/>
      <c r="J298" s="23"/>
      <c r="K298" s="23"/>
    </row>
    <row r="299" spans="1:11" ht="18.75" customHeight="1">
      <c r="A299" s="1303">
        <v>2019</v>
      </c>
      <c r="B299" s="1723"/>
      <c r="C299" s="1723"/>
      <c r="D299" s="1445"/>
      <c r="E299" s="1451"/>
      <c r="F299" s="1341"/>
      <c r="G299" s="970"/>
      <c r="H299" s="970"/>
      <c r="I299" s="23"/>
      <c r="J299" s="23"/>
      <c r="K299" s="23"/>
    </row>
    <row r="300" spans="1:11" ht="18.75" customHeight="1">
      <c r="A300" s="1303" t="s">
        <v>345</v>
      </c>
      <c r="B300" s="1723" t="s">
        <v>1767</v>
      </c>
      <c r="C300" s="1723" t="s">
        <v>1773</v>
      </c>
      <c r="D300" s="1445"/>
      <c r="E300" s="1451"/>
      <c r="F300" s="1341"/>
      <c r="G300" s="970"/>
      <c r="H300" s="970"/>
      <c r="I300" s="23"/>
      <c r="J300" s="23"/>
      <c r="K300" s="23"/>
    </row>
    <row r="301" spans="1:11" ht="18.75" customHeight="1">
      <c r="A301" s="1303" t="s">
        <v>334</v>
      </c>
      <c r="B301" s="1723" t="s">
        <v>1767</v>
      </c>
      <c r="C301" s="1723" t="s">
        <v>1774</v>
      </c>
      <c r="D301" s="1445"/>
      <c r="E301" s="1451"/>
      <c r="F301" s="1341"/>
      <c r="G301" s="970"/>
      <c r="H301" s="970"/>
      <c r="I301" s="23"/>
      <c r="J301" s="23"/>
      <c r="K301" s="23"/>
    </row>
    <row r="302" spans="1:11" ht="18.75" customHeight="1">
      <c r="A302" s="1303" t="s">
        <v>335</v>
      </c>
      <c r="B302" s="1723" t="s">
        <v>1767</v>
      </c>
      <c r="C302" s="1723" t="s">
        <v>1773</v>
      </c>
      <c r="D302" s="1445"/>
      <c r="E302" s="1451"/>
      <c r="F302" s="1341"/>
      <c r="G302" s="970"/>
      <c r="H302" s="970"/>
      <c r="I302" s="23"/>
      <c r="J302" s="23"/>
      <c r="K302" s="23"/>
    </row>
    <row r="303" spans="1:11" ht="18.75" customHeight="1">
      <c r="A303" s="1303" t="s">
        <v>336</v>
      </c>
      <c r="B303" s="1723" t="s">
        <v>1767</v>
      </c>
      <c r="C303" s="1723" t="s">
        <v>1773</v>
      </c>
      <c r="D303" s="1445"/>
      <c r="E303" s="1451"/>
      <c r="F303" s="1341"/>
      <c r="G303" s="970"/>
      <c r="H303" s="970"/>
      <c r="I303" s="23"/>
      <c r="J303" s="23"/>
      <c r="K303" s="23"/>
    </row>
    <row r="304" spans="1:11" ht="18.75" customHeight="1">
      <c r="A304" s="1303" t="s">
        <v>337</v>
      </c>
      <c r="B304" s="1723" t="s">
        <v>1767</v>
      </c>
      <c r="C304" s="1723" t="s">
        <v>1773</v>
      </c>
      <c r="D304" s="1445"/>
      <c r="E304" s="1451"/>
      <c r="F304" s="1341"/>
      <c r="G304" s="970"/>
      <c r="H304" s="970"/>
      <c r="I304" s="23"/>
      <c r="J304" s="23"/>
      <c r="K304" s="23"/>
    </row>
    <row r="305" spans="1:11" ht="18.75" customHeight="1">
      <c r="A305" s="1303" t="s">
        <v>338</v>
      </c>
      <c r="B305" s="1723" t="s">
        <v>1767</v>
      </c>
      <c r="C305" s="1723" t="s">
        <v>1773</v>
      </c>
      <c r="D305" s="1445"/>
      <c r="E305" s="1451"/>
      <c r="F305" s="1341"/>
      <c r="G305" s="970"/>
      <c r="H305" s="970"/>
      <c r="I305" s="23"/>
      <c r="J305" s="23"/>
      <c r="K305" s="23"/>
    </row>
    <row r="306" spans="1:11" ht="18.75" customHeight="1">
      <c r="A306" s="1303" t="s">
        <v>339</v>
      </c>
      <c r="B306" s="1723" t="s">
        <v>1767</v>
      </c>
      <c r="C306" s="1723" t="s">
        <v>1773</v>
      </c>
      <c r="D306" s="1445"/>
      <c r="E306" s="1451"/>
      <c r="F306" s="1341"/>
      <c r="G306" s="970"/>
      <c r="H306" s="970"/>
      <c r="I306" s="23"/>
      <c r="J306" s="23"/>
      <c r="K306" s="23"/>
    </row>
    <row r="307" spans="1:11" ht="19.5" customHeight="1" thickBot="1">
      <c r="A307" s="1723" t="s">
        <v>340</v>
      </c>
      <c r="B307" s="1723" t="s">
        <v>1767</v>
      </c>
      <c r="C307" s="1723" t="s">
        <v>1773</v>
      </c>
      <c r="D307" s="1711"/>
      <c r="E307" s="1452"/>
      <c r="F307" s="1442"/>
      <c r="G307" s="970"/>
      <c r="H307" s="970"/>
      <c r="I307" s="23"/>
      <c r="J307" s="23"/>
      <c r="K307" s="23"/>
    </row>
    <row r="308" spans="1:11" ht="19.5" customHeight="1" thickTop="1" thickBot="1">
      <c r="A308" s="1724" t="s">
        <v>341</v>
      </c>
      <c r="B308" s="1724" t="s">
        <v>1767</v>
      </c>
      <c r="C308" s="1724" t="s">
        <v>1773</v>
      </c>
      <c r="D308" s="970"/>
      <c r="E308" s="970"/>
      <c r="F308" s="998"/>
      <c r="G308" s="970"/>
      <c r="H308" s="970"/>
      <c r="I308" s="23"/>
      <c r="J308" s="23"/>
      <c r="K308" s="23"/>
    </row>
    <row r="309" spans="1:11" ht="19.5" customHeight="1" thickTop="1">
      <c r="A309" s="1342"/>
      <c r="B309" s="998"/>
      <c r="C309" s="998"/>
      <c r="D309" s="970"/>
      <c r="E309" s="970"/>
      <c r="F309" s="996"/>
      <c r="G309" s="970"/>
      <c r="H309" s="970"/>
      <c r="I309" s="23"/>
      <c r="J309" s="23"/>
      <c r="K309" s="23"/>
    </row>
    <row r="310" spans="1:11" ht="18.75" customHeight="1">
      <c r="A310" s="933" t="s">
        <v>1777</v>
      </c>
      <c r="B310" s="1431"/>
      <c r="C310" s="998"/>
      <c r="D310" s="970"/>
      <c r="E310" s="970"/>
      <c r="F310" s="998"/>
      <c r="G310" s="970"/>
      <c r="H310" s="970"/>
      <c r="I310" s="23"/>
      <c r="J310" s="23"/>
      <c r="K310" s="23"/>
    </row>
    <row r="311" spans="1:11" ht="18.75" customHeight="1">
      <c r="A311" s="970" t="s">
        <v>1755</v>
      </c>
      <c r="B311" s="994"/>
      <c r="C311" s="997"/>
      <c r="D311" s="970"/>
      <c r="E311" s="970"/>
      <c r="F311" s="998"/>
      <c r="G311" s="970"/>
      <c r="H311" s="970"/>
      <c r="I311" s="23"/>
      <c r="J311" s="23"/>
      <c r="K311" s="23"/>
    </row>
    <row r="312" spans="1:11" s="933" customFormat="1" ht="18.75" customHeight="1">
      <c r="A312" s="970" t="s">
        <v>1747</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77734375" defaultRowHeight="15"/>
  <cols>
    <col min="1" max="2" width="8.77734375" style="216"/>
    <col min="3" max="3" width="14.109375" style="216" customWidth="1"/>
    <col min="4" max="4" width="13.109375" style="216" customWidth="1"/>
    <col min="5" max="5" width="11.21875" style="216" customWidth="1"/>
    <col min="6" max="6" width="12.21875" style="216" customWidth="1"/>
    <col min="7" max="7" width="11.21875" style="216" customWidth="1"/>
    <col min="8" max="8" width="13.109375" style="216" customWidth="1"/>
    <col min="9" max="9" width="13" style="216" customWidth="1"/>
    <col min="10" max="10" width="16.6640625" style="216" customWidth="1"/>
    <col min="11" max="16384" width="8.777343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918" t="s">
        <v>1057</v>
      </c>
      <c r="E9" s="1919"/>
      <c r="F9" s="1919"/>
      <c r="G9" s="1919"/>
      <c r="H9" s="1920"/>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2187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924" t="s">
        <v>1267</v>
      </c>
      <c r="D4" s="1925"/>
      <c r="E4" s="1925"/>
      <c r="F4" s="1925"/>
      <c r="G4" s="1925"/>
      <c r="H4" s="1925"/>
      <c r="I4" s="1925"/>
      <c r="J4" s="1925"/>
      <c r="K4" s="1925"/>
      <c r="L4" s="1925"/>
      <c r="M4" s="1925"/>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931" t="s">
        <v>1758</v>
      </c>
      <c r="C57" s="1931"/>
      <c r="D57" s="1931"/>
      <c r="E57" s="1931"/>
      <c r="F57" s="1931"/>
      <c r="G57" s="1931"/>
      <c r="H57" s="1931"/>
      <c r="I57" s="1931"/>
      <c r="J57" s="1931"/>
      <c r="K57" s="1931"/>
      <c r="L57" s="1931"/>
      <c r="M57" s="1931"/>
      <c r="N57" s="1931"/>
      <c r="O57" s="1931"/>
      <c r="P57" s="1931"/>
    </row>
    <row r="58" spans="2:17" ht="15.75" thickBot="1">
      <c r="B58" s="1931" t="s">
        <v>1785</v>
      </c>
      <c r="C58" s="1931"/>
      <c r="D58" s="1931"/>
      <c r="E58" s="1931"/>
      <c r="F58" s="1931"/>
      <c r="G58" s="1931"/>
      <c r="H58" s="1931"/>
      <c r="I58" s="1931"/>
      <c r="J58" s="1931"/>
      <c r="K58" s="1931"/>
      <c r="L58" s="1931"/>
      <c r="M58" s="1931"/>
      <c r="N58" s="1931"/>
      <c r="O58" s="1931"/>
      <c r="P58" s="1931"/>
    </row>
    <row r="59" spans="2:17" hidden="1">
      <c r="B59" s="736"/>
    </row>
    <row r="60" spans="2:17" ht="15.75" hidden="1" thickBot="1"/>
    <row r="61" spans="2:17" ht="18.75" hidden="1" thickTop="1" thickBot="1">
      <c r="B61" s="621"/>
      <c r="C61" s="1924" t="s">
        <v>1267</v>
      </c>
      <c r="D61" s="1925"/>
      <c r="E61" s="1925"/>
      <c r="F61" s="1925"/>
      <c r="G61" s="1925"/>
      <c r="H61" s="1925"/>
      <c r="I61" s="1925"/>
      <c r="J61" s="1925"/>
      <c r="K61" s="1925"/>
      <c r="L61" s="1925"/>
      <c r="M61" s="1925"/>
      <c r="N61" s="1925"/>
      <c r="O61" s="1926"/>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99"/>
      <c r="C82" s="1927" t="s">
        <v>1267</v>
      </c>
      <c r="D82" s="1928"/>
      <c r="E82" s="1928"/>
      <c r="F82" s="1929"/>
      <c r="G82" s="1928"/>
      <c r="H82" s="1928"/>
      <c r="I82" s="1928"/>
      <c r="J82" s="1928"/>
      <c r="K82" s="1928"/>
      <c r="L82" s="1928"/>
      <c r="M82" s="1928"/>
      <c r="N82" s="1930"/>
      <c r="O82" s="1400" t="s">
        <v>1268</v>
      </c>
      <c r="P82" s="1400" t="s">
        <v>747</v>
      </c>
    </row>
    <row r="83" spans="2:16" ht="27" thickTop="1" thickBot="1">
      <c r="B83" s="1401"/>
      <c r="C83" s="1400" t="s">
        <v>436</v>
      </c>
      <c r="D83" s="1400" t="s">
        <v>1795</v>
      </c>
      <c r="E83" s="1685" t="s">
        <v>1347</v>
      </c>
      <c r="F83" s="1672" t="s">
        <v>744</v>
      </c>
      <c r="G83" s="1701" t="s">
        <v>441</v>
      </c>
      <c r="H83" s="1400" t="s">
        <v>406</v>
      </c>
      <c r="I83" s="1400" t="s">
        <v>395</v>
      </c>
      <c r="J83" s="1400" t="s">
        <v>442</v>
      </c>
      <c r="K83" s="1400" t="s">
        <v>745</v>
      </c>
      <c r="L83" s="1400" t="s">
        <v>443</v>
      </c>
      <c r="M83" s="1400" t="s">
        <v>746</v>
      </c>
      <c r="N83" s="1685" t="s">
        <v>1269</v>
      </c>
      <c r="O83" s="1921" t="s">
        <v>1771</v>
      </c>
      <c r="P83" s="1921" t="s">
        <v>1772</v>
      </c>
    </row>
    <row r="84" spans="2:16" ht="30.75" customHeight="1" thickBot="1">
      <c r="B84" s="1402"/>
      <c r="C84" s="1195" t="s">
        <v>437</v>
      </c>
      <c r="D84" s="1197" t="s">
        <v>748</v>
      </c>
      <c r="E84" s="1686" t="s">
        <v>950</v>
      </c>
      <c r="F84" s="1546" t="s">
        <v>1271</v>
      </c>
      <c r="G84" s="1702"/>
      <c r="H84" s="1702"/>
      <c r="I84" s="1702"/>
      <c r="J84" s="1704" t="s">
        <v>434</v>
      </c>
      <c r="K84" s="1702"/>
      <c r="L84" s="1672" t="s">
        <v>435</v>
      </c>
      <c r="M84" s="1671" t="s">
        <v>751</v>
      </c>
      <c r="N84" s="1197" t="s">
        <v>742</v>
      </c>
      <c r="O84" s="1922"/>
      <c r="P84" s="1922"/>
    </row>
    <row r="85" spans="2:16" ht="15.75" thickBot="1">
      <c r="B85" s="1402"/>
      <c r="C85" s="1403"/>
      <c r="D85" s="1660"/>
      <c r="E85" s="1687" t="s">
        <v>951</v>
      </c>
      <c r="F85" s="1546" t="s">
        <v>1272</v>
      </c>
      <c r="G85" s="1703"/>
      <c r="H85" s="1703"/>
      <c r="I85" s="1703"/>
      <c r="J85" s="1705"/>
      <c r="K85" s="1703"/>
      <c r="L85" s="1703"/>
      <c r="M85" s="1704" t="s">
        <v>405</v>
      </c>
      <c r="N85" s="1710"/>
      <c r="O85" s="1922"/>
      <c r="P85" s="1922"/>
    </row>
    <row r="86" spans="2:16" ht="15.75" thickBot="1">
      <c r="B86" s="1404"/>
      <c r="C86" s="1405"/>
      <c r="D86" s="1661"/>
      <c r="E86" s="1688" t="s">
        <v>952</v>
      </c>
      <c r="F86" s="1675"/>
      <c r="G86" s="1675"/>
      <c r="H86" s="1675"/>
      <c r="I86" s="1675"/>
      <c r="J86" s="1706"/>
      <c r="K86" s="1675"/>
      <c r="L86" s="1675"/>
      <c r="M86" s="1707"/>
      <c r="N86" s="1691"/>
      <c r="O86" s="1923"/>
      <c r="P86" s="1923"/>
    </row>
    <row r="87" spans="2:16" ht="15.75" thickTop="1">
      <c r="B87" s="1401"/>
      <c r="C87" s="1406"/>
      <c r="D87" s="1662"/>
      <c r="E87" s="1689"/>
      <c r="F87" s="1673"/>
      <c r="G87" s="1673"/>
      <c r="H87" s="1673"/>
      <c r="I87" s="1673"/>
      <c r="J87" s="1689"/>
      <c r="K87" s="1673"/>
      <c r="L87" s="1673"/>
      <c r="M87" s="1708"/>
      <c r="N87" s="1689"/>
      <c r="O87" s="1673"/>
      <c r="P87" s="1673"/>
    </row>
    <row r="88" spans="2:16" ht="15.75" thickBot="1">
      <c r="B88" s="1407" t="s">
        <v>754</v>
      </c>
      <c r="C88" s="1486">
        <v>4.900016548039428</v>
      </c>
      <c r="D88" s="1198">
        <v>4.3459495819976999</v>
      </c>
      <c r="E88" s="1690">
        <v>27.624259296337037</v>
      </c>
      <c r="F88" s="1674">
        <v>5.2886081197764376</v>
      </c>
      <c r="G88" s="1674">
        <v>1.4238415288433024</v>
      </c>
      <c r="H88" s="1674">
        <v>8.3947065365472273</v>
      </c>
      <c r="I88" s="1674">
        <v>2.6548579684021067</v>
      </c>
      <c r="J88" s="1690">
        <v>2.2688956368227204</v>
      </c>
      <c r="K88" s="1674">
        <v>4.2531929360277863</v>
      </c>
      <c r="L88" s="1674">
        <v>1.0808192579877245</v>
      </c>
      <c r="M88" s="1709">
        <v>6.460721818470498</v>
      </c>
      <c r="N88" s="1690">
        <f>P88-O88</f>
        <v>68.695869229251997</v>
      </c>
      <c r="O88" s="1674">
        <v>31.304130770747996</v>
      </c>
      <c r="P88" s="1545">
        <v>100</v>
      </c>
    </row>
    <row r="89" spans="2:16" ht="15.75" thickBot="1">
      <c r="B89" s="1404"/>
      <c r="C89" s="1405"/>
      <c r="D89" s="1661"/>
      <c r="E89" s="1691"/>
      <c r="F89" s="1675"/>
      <c r="G89" s="1675"/>
      <c r="H89" s="1675"/>
      <c r="I89" s="1675"/>
      <c r="J89" s="1691"/>
      <c r="K89" s="1675"/>
      <c r="L89" s="1675"/>
      <c r="M89" s="1706"/>
      <c r="N89" s="1691"/>
      <c r="O89" s="1675"/>
      <c r="P89" s="1675"/>
    </row>
    <row r="90" spans="2:16" ht="15.75" hidden="1" thickTop="1">
      <c r="B90" s="1385"/>
      <c r="C90" s="1386"/>
      <c r="D90" s="1663"/>
      <c r="E90" s="1692"/>
      <c r="F90" s="1676"/>
      <c r="G90" s="1676"/>
      <c r="H90" s="1676"/>
      <c r="I90" s="1676"/>
      <c r="J90" s="1692"/>
      <c r="K90" s="1676"/>
      <c r="L90" s="1676"/>
      <c r="M90" s="1692"/>
      <c r="N90" s="1692"/>
      <c r="O90" s="1676"/>
      <c r="P90" s="1676"/>
    </row>
    <row r="91" spans="2:16" ht="15.75" hidden="1" thickTop="1">
      <c r="B91" s="1390">
        <v>2009</v>
      </c>
      <c r="C91" s="1387"/>
      <c r="D91" s="1664"/>
      <c r="E91" s="1693"/>
      <c r="F91" s="1677"/>
      <c r="G91" s="1677"/>
      <c r="H91" s="1677"/>
      <c r="I91" s="1677"/>
      <c r="J91" s="1693"/>
      <c r="K91" s="1677"/>
      <c r="L91" s="1677"/>
      <c r="M91" s="1693"/>
      <c r="N91" s="1693"/>
      <c r="O91" s="1677"/>
      <c r="P91" s="1677"/>
    </row>
    <row r="92" spans="2:16" ht="15.75" hidden="1" thickTop="1">
      <c r="B92" s="1388" t="s">
        <v>345</v>
      </c>
      <c r="C92" s="1389">
        <v>-5.1075595527467215</v>
      </c>
      <c r="D92" s="1665">
        <v>-3.3788764160602391</v>
      </c>
      <c r="E92" s="1694">
        <v>-0.1679995112741417</v>
      </c>
      <c r="F92" s="1678">
        <v>0.91060378773673012</v>
      </c>
      <c r="G92" s="1678">
        <v>-7.8042310155642003</v>
      </c>
      <c r="H92" s="1678">
        <v>-3.1541187966129924</v>
      </c>
      <c r="I92" s="1678"/>
      <c r="J92" s="1694">
        <v>2.4155848772655419</v>
      </c>
      <c r="K92" s="1678"/>
      <c r="L92" s="1678">
        <v>-3.8898699429698258</v>
      </c>
      <c r="M92" s="1694">
        <v>-0.23535312614541004</v>
      </c>
      <c r="N92" s="1694">
        <v>-2.791600986874665</v>
      </c>
      <c r="O92" s="1678">
        <v>-3.852612813336842</v>
      </c>
      <c r="P92" s="1678">
        <v>-3.1363744696476847</v>
      </c>
    </row>
    <row r="93" spans="2:16" ht="15.75" hidden="1" thickTop="1">
      <c r="B93" s="1388" t="s">
        <v>334</v>
      </c>
      <c r="C93" s="1389">
        <v>-6.1495685879009336</v>
      </c>
      <c r="D93" s="1665">
        <v>-5.7842275768451028</v>
      </c>
      <c r="E93" s="1694">
        <v>-0.21762362838831928</v>
      </c>
      <c r="F93" s="1678">
        <v>1.2530416382153353</v>
      </c>
      <c r="G93" s="1678">
        <v>-0.25970528941372528</v>
      </c>
      <c r="H93" s="1678">
        <v>5.5836976151080187E-2</v>
      </c>
      <c r="I93" s="1678"/>
      <c r="J93" s="1694">
        <v>-0.53793684960146138</v>
      </c>
      <c r="K93" s="1678"/>
      <c r="L93" s="1678">
        <v>4.0829678025563032</v>
      </c>
      <c r="M93" s="1694">
        <v>-2.1489063463253855</v>
      </c>
      <c r="N93" s="1694">
        <v>-2.7563512174722082</v>
      </c>
      <c r="O93" s="1678">
        <v>-5.6339489910798406</v>
      </c>
      <c r="P93" s="1678">
        <v>-3.0280268345718397</v>
      </c>
    </row>
    <row r="94" spans="2:16" ht="15.75" hidden="1" thickTop="1">
      <c r="B94" s="1388" t="s">
        <v>335</v>
      </c>
      <c r="C94" s="1389">
        <v>-2.5748806291309156</v>
      </c>
      <c r="D94" s="1665">
        <v>-3.2972021032504406</v>
      </c>
      <c r="E94" s="1694">
        <v>6.4688086427888036</v>
      </c>
      <c r="F94" s="1678">
        <v>-0.31758791311723433</v>
      </c>
      <c r="G94" s="1678">
        <v>-2.9011883756049461</v>
      </c>
      <c r="H94" s="1678">
        <v>1.2899571122455544</v>
      </c>
      <c r="I94" s="1678"/>
      <c r="J94" s="1694">
        <v>0.17175215747606831</v>
      </c>
      <c r="K94" s="1678"/>
      <c r="L94" s="1678">
        <v>-4.1021231224667165</v>
      </c>
      <c r="M94" s="1694">
        <v>-0.7660073437434467</v>
      </c>
      <c r="N94" s="1694">
        <v>-1.660958316471095</v>
      </c>
      <c r="O94" s="1678">
        <v>-2.9124849047628576</v>
      </c>
      <c r="P94" s="1678">
        <v>-1.0580851381829182</v>
      </c>
    </row>
    <row r="95" spans="2:16" ht="15.75" hidden="1" thickTop="1">
      <c r="B95" s="1388" t="s">
        <v>336</v>
      </c>
      <c r="C95" s="1389">
        <v>0</v>
      </c>
      <c r="D95" s="1665">
        <v>0</v>
      </c>
      <c r="E95" s="1694">
        <v>0</v>
      </c>
      <c r="F95" s="1678">
        <v>0</v>
      </c>
      <c r="G95" s="1678">
        <v>0</v>
      </c>
      <c r="H95" s="1678">
        <v>0</v>
      </c>
      <c r="I95" s="1678"/>
      <c r="J95" s="1694">
        <v>0</v>
      </c>
      <c r="K95" s="1678"/>
      <c r="L95" s="1678">
        <v>0</v>
      </c>
      <c r="M95" s="1694">
        <v>0</v>
      </c>
      <c r="N95" s="1694">
        <v>-0.1245685981690392</v>
      </c>
      <c r="O95" s="1678">
        <v>0</v>
      </c>
      <c r="P95" s="1678">
        <v>0</v>
      </c>
    </row>
    <row r="96" spans="2:16" ht="15.75" hidden="1" thickTop="1">
      <c r="B96" s="1388" t="s">
        <v>337</v>
      </c>
      <c r="C96" s="1389">
        <v>-0.15753397455906537</v>
      </c>
      <c r="D96" s="1665">
        <v>-6.5595772000659691</v>
      </c>
      <c r="E96" s="1694">
        <v>0.193159257722475</v>
      </c>
      <c r="F96" s="1678">
        <v>-4.8340865565194013</v>
      </c>
      <c r="G96" s="1678">
        <v>1.0496069317643464</v>
      </c>
      <c r="H96" s="1678">
        <v>1.953982757411854</v>
      </c>
      <c r="I96" s="1678">
        <v>-0.13140052792799395</v>
      </c>
      <c r="J96" s="1694">
        <v>0.49552410899913468</v>
      </c>
      <c r="K96" s="1678">
        <v>-3.7078373126965714</v>
      </c>
      <c r="L96" s="1678">
        <v>-1.5189653940905878</v>
      </c>
      <c r="M96" s="1694">
        <v>1.5214471157317666</v>
      </c>
      <c r="N96" s="1694">
        <v>-1.0619296296301095</v>
      </c>
      <c r="O96" s="1678">
        <v>-0.83951545288213358</v>
      </c>
      <c r="P96" s="1678">
        <v>-0.98885143235395434</v>
      </c>
    </row>
    <row r="97" spans="2:16" ht="15.75" hidden="1" thickTop="1">
      <c r="B97" s="1388" t="s">
        <v>338</v>
      </c>
      <c r="C97" s="1389">
        <v>5.3021432586926265</v>
      </c>
      <c r="D97" s="1665">
        <v>-1.2664656388518658</v>
      </c>
      <c r="E97" s="1694">
        <v>-0.26527158168065945</v>
      </c>
      <c r="F97" s="1678">
        <v>-0.53610054589240397</v>
      </c>
      <c r="G97" s="1678">
        <v>2.6685298655176215</v>
      </c>
      <c r="H97" s="1678">
        <v>7.2100953400435763</v>
      </c>
      <c r="I97" s="1678">
        <v>0.53115475238310061</v>
      </c>
      <c r="J97" s="1694">
        <v>-1.4477159893956038</v>
      </c>
      <c r="K97" s="1678">
        <v>0.74852576031254614</v>
      </c>
      <c r="L97" s="1678">
        <v>3.7571786122968298</v>
      </c>
      <c r="M97" s="1694">
        <v>0.51629092753977535</v>
      </c>
      <c r="N97" s="1694">
        <v>1.5442300681670185</v>
      </c>
      <c r="O97" s="1678">
        <v>-1.2600824087151685</v>
      </c>
      <c r="P97" s="1678">
        <v>0.62143278849122741</v>
      </c>
    </row>
    <row r="98" spans="2:16" ht="15.75" hidden="1" thickTop="1">
      <c r="B98" s="1388" t="s">
        <v>339</v>
      </c>
      <c r="C98" s="1389">
        <v>-1.7510299999999979</v>
      </c>
      <c r="D98" s="1665">
        <v>0.64364000000001198</v>
      </c>
      <c r="E98" s="1694">
        <v>0.47898000000001772</v>
      </c>
      <c r="F98" s="1678">
        <v>2.4654500000000024</v>
      </c>
      <c r="G98" s="1678">
        <v>-0.90739000000000791</v>
      </c>
      <c r="H98" s="1678">
        <v>8.1390599999999971</v>
      </c>
      <c r="I98" s="1678">
        <v>-3.0499400000000065</v>
      </c>
      <c r="J98" s="1694">
        <v>0.55579000000001155</v>
      </c>
      <c r="K98" s="1678">
        <v>-0.14487999999998058</v>
      </c>
      <c r="L98" s="1678">
        <v>-1.5206800000000076</v>
      </c>
      <c r="M98" s="1694">
        <v>8.2620000000011018E-2</v>
      </c>
      <c r="N98" s="1694">
        <v>1.338417908998446</v>
      </c>
      <c r="O98" s="1678">
        <v>0.230779999999986</v>
      </c>
      <c r="P98" s="1678">
        <v>0.9807499999999969</v>
      </c>
    </row>
    <row r="99" spans="2:16" ht="15.75" hidden="1" thickTop="1">
      <c r="B99" s="1388" t="s">
        <v>340</v>
      </c>
      <c r="C99" s="1389">
        <v>0.94100999999999768</v>
      </c>
      <c r="D99" s="1665">
        <v>-0.28700999999998755</v>
      </c>
      <c r="E99" s="1694">
        <v>3.0710600000000143</v>
      </c>
      <c r="F99" s="1678">
        <v>0.21492999999999096</v>
      </c>
      <c r="G99" s="1678">
        <v>1.6916999999999849</v>
      </c>
      <c r="H99" s="1678">
        <v>-0.64989000000000852</v>
      </c>
      <c r="I99" s="1678">
        <v>-0.25736000000000647</v>
      </c>
      <c r="J99" s="1694">
        <v>-0.31143999999999616</v>
      </c>
      <c r="K99" s="1678">
        <v>1.3231499999999841</v>
      </c>
      <c r="L99" s="1678">
        <v>-9.464000000000139E-2</v>
      </c>
      <c r="M99" s="1694">
        <v>-1.5251800000000149</v>
      </c>
      <c r="N99" s="1694">
        <v>0.54014263034196652</v>
      </c>
      <c r="O99" s="1678">
        <v>4.5519999999998895E-2</v>
      </c>
      <c r="P99" s="1678">
        <v>0.38160999999998779</v>
      </c>
    </row>
    <row r="100" spans="2:16" ht="15.75" hidden="1" thickTop="1">
      <c r="B100" s="1388" t="s">
        <v>341</v>
      </c>
      <c r="C100" s="1389">
        <v>-0.35858000000000834</v>
      </c>
      <c r="D100" s="1665">
        <v>-0.61841999999999731</v>
      </c>
      <c r="E100" s="1694">
        <v>5.7050000000002932E-2</v>
      </c>
      <c r="F100" s="1678">
        <v>-5.4169999999997831E-2</v>
      </c>
      <c r="G100" s="1678">
        <v>8.93099999999869E-2</v>
      </c>
      <c r="H100" s="1678">
        <v>-2.346629999999994</v>
      </c>
      <c r="I100" s="1678">
        <v>-0.85134999999998406</v>
      </c>
      <c r="J100" s="1694">
        <v>4.00396999999999</v>
      </c>
      <c r="K100" s="1678">
        <v>0.58602999999997074</v>
      </c>
      <c r="L100" s="1678">
        <v>3.0160399999999976</v>
      </c>
      <c r="M100" s="1694">
        <v>5.6060000000002219E-2</v>
      </c>
      <c r="N100" s="1694">
        <v>-0.16373186794959027</v>
      </c>
      <c r="O100" s="1678">
        <v>-1.1688000000000254</v>
      </c>
      <c r="P100" s="1678">
        <v>-0.48479000000000161</v>
      </c>
    </row>
    <row r="101" spans="2:16" ht="15.75" hidden="1" thickTop="1">
      <c r="B101" s="1388" t="s">
        <v>342</v>
      </c>
      <c r="C101" s="1389">
        <v>2.9506299999999985</v>
      </c>
      <c r="D101" s="1665">
        <v>0.17475000000000129</v>
      </c>
      <c r="E101" s="1694">
        <v>3.4067499999999917</v>
      </c>
      <c r="F101" s="1678">
        <v>8.8269999999979198E-2</v>
      </c>
      <c r="G101" s="1678">
        <v>-5.8449999999987678E-2</v>
      </c>
      <c r="H101" s="1678">
        <v>0.61834999999998974</v>
      </c>
      <c r="I101" s="1678">
        <v>-0.30999999999998806</v>
      </c>
      <c r="J101" s="1694">
        <v>-0.38833999999998703</v>
      </c>
      <c r="K101" s="1678">
        <v>0</v>
      </c>
      <c r="L101" s="1678">
        <v>-0.11239999999996808</v>
      </c>
      <c r="M101" s="1694">
        <v>-0.71406999999999998</v>
      </c>
      <c r="N101" s="1694">
        <v>1.0510063539313386</v>
      </c>
      <c r="O101" s="1678">
        <v>0.31245155542076741</v>
      </c>
      <c r="P101" s="1678">
        <v>0.81670462106242514</v>
      </c>
    </row>
    <row r="102" spans="2:16" ht="15.75" hidden="1" thickTop="1">
      <c r="B102" s="1388" t="s">
        <v>343</v>
      </c>
      <c r="C102" s="1389">
        <v>-1.3683400000000012</v>
      </c>
      <c r="D102" s="1665">
        <v>1.3152099999999667</v>
      </c>
      <c r="E102" s="1694">
        <v>-7.3299999999831833E-3</v>
      </c>
      <c r="F102" s="1678">
        <v>0.9211200000000197</v>
      </c>
      <c r="G102" s="1678">
        <v>-2.7296399999999998</v>
      </c>
      <c r="H102" s="1678">
        <v>-0.26935000000000153</v>
      </c>
      <c r="I102" s="1678">
        <v>1.833999999998337E-2</v>
      </c>
      <c r="J102" s="1694">
        <v>-2.4085400000000146</v>
      </c>
      <c r="K102" s="1678">
        <v>0.37007999999998376</v>
      </c>
      <c r="L102" s="1678">
        <v>1.0685600000000184</v>
      </c>
      <c r="M102" s="1694">
        <v>-0.13650000000000606</v>
      </c>
      <c r="N102" s="1694">
        <v>-0.16232127104873761</v>
      </c>
      <c r="O102" s="1678">
        <v>0.12463999999998698</v>
      </c>
      <c r="P102" s="1678">
        <v>-7.1739999999986814E-2</v>
      </c>
    </row>
    <row r="103" spans="2:16" ht="15.75" hidden="1" thickTop="1">
      <c r="B103" s="1388" t="s">
        <v>344</v>
      </c>
      <c r="C103" s="1389">
        <v>1.2877400000000039</v>
      </c>
      <c r="D103" s="1665">
        <v>-0.51786999999999805</v>
      </c>
      <c r="E103" s="1694">
        <v>0.20471999999998047</v>
      </c>
      <c r="F103" s="1678">
        <v>-0.71837999999999624</v>
      </c>
      <c r="G103" s="1678">
        <v>0.79602999999999202</v>
      </c>
      <c r="H103" s="1678">
        <v>1.9329399999999719</v>
      </c>
      <c r="I103" s="1678">
        <v>-0.34661999999999749</v>
      </c>
      <c r="J103" s="1694">
        <v>-0.14232999999999052</v>
      </c>
      <c r="K103" s="1678">
        <v>4.5439999999999703</v>
      </c>
      <c r="L103" s="1678">
        <v>1.9386099999999962</v>
      </c>
      <c r="M103" s="1694">
        <v>-0.76448000000000071</v>
      </c>
      <c r="N103" s="1694">
        <v>0.38323746152568727</v>
      </c>
      <c r="O103" s="1678">
        <v>0.68468999999999891</v>
      </c>
      <c r="P103" s="1678">
        <v>0.47858000000000622</v>
      </c>
    </row>
    <row r="104" spans="2:16" ht="15.75" hidden="1" thickTop="1">
      <c r="B104" s="1388"/>
      <c r="C104" s="1389"/>
      <c r="D104" s="1665"/>
      <c r="E104" s="1694"/>
      <c r="F104" s="1678"/>
      <c r="G104" s="1678"/>
      <c r="H104" s="1678"/>
      <c r="I104" s="1678"/>
      <c r="J104" s="1694"/>
      <c r="K104" s="1678"/>
      <c r="L104" s="1678"/>
      <c r="M104" s="1694"/>
      <c r="N104" s="1694"/>
      <c r="O104" s="1678"/>
      <c r="P104" s="1678"/>
    </row>
    <row r="105" spans="2:16" ht="15.75" hidden="1" thickTop="1">
      <c r="B105" s="1410">
        <v>2010</v>
      </c>
      <c r="C105" s="1389"/>
      <c r="D105" s="1665"/>
      <c r="E105" s="1694"/>
      <c r="F105" s="1678"/>
      <c r="G105" s="1678"/>
      <c r="H105" s="1678"/>
      <c r="I105" s="1678"/>
      <c r="J105" s="1694"/>
      <c r="K105" s="1678"/>
      <c r="L105" s="1678"/>
      <c r="M105" s="1694"/>
      <c r="N105" s="1694"/>
      <c r="O105" s="1678"/>
      <c r="P105" s="1678"/>
    </row>
    <row r="106" spans="2:16" ht="15.75" hidden="1" thickTop="1">
      <c r="B106" s="1388" t="s">
        <v>345</v>
      </c>
      <c r="C106" s="1389">
        <v>0.77795999999998866</v>
      </c>
      <c r="D106" s="1665">
        <v>-0.74178999999997552</v>
      </c>
      <c r="E106" s="1694">
        <v>-6.5790000000021109E-2</v>
      </c>
      <c r="F106" s="1678">
        <v>-8.6748643793188798</v>
      </c>
      <c r="G106" s="1678">
        <v>1.0002207385176654</v>
      </c>
      <c r="H106" s="1678">
        <v>-1.1089177590140165</v>
      </c>
      <c r="I106" s="1678">
        <v>-3.8179787299197354E-2</v>
      </c>
      <c r="J106" s="1694">
        <v>1.7490620720370664</v>
      </c>
      <c r="K106" s="1678">
        <v>3.1697243607186509</v>
      </c>
      <c r="L106" s="1678">
        <v>1.1338782080351661</v>
      </c>
      <c r="M106" s="1694">
        <v>0.5935399999999813</v>
      </c>
      <c r="N106" s="1694">
        <v>0.24813912056902421</v>
      </c>
      <c r="O106" s="1678">
        <v>1.8089800000000711</v>
      </c>
      <c r="P106" s="1678">
        <v>0.74280999999996045</v>
      </c>
    </row>
    <row r="107" spans="2:16" ht="15.75" hidden="1" thickTop="1">
      <c r="B107" s="1388" t="s">
        <v>334</v>
      </c>
      <c r="C107" s="1389">
        <v>3.9222300000000043</v>
      </c>
      <c r="D107" s="1665">
        <v>0.51097000000002168</v>
      </c>
      <c r="E107" s="1694">
        <v>7.299999999998974E-3</v>
      </c>
      <c r="F107" s="1678">
        <v>-1.9369999999985232E-2</v>
      </c>
      <c r="G107" s="1678">
        <v>-0.36217999999998973</v>
      </c>
      <c r="H107" s="1678">
        <v>1.0950800000000038</v>
      </c>
      <c r="I107" s="1678">
        <v>-4.0900000000010373E-3</v>
      </c>
      <c r="J107" s="1694">
        <v>-1.2608300000000128</v>
      </c>
      <c r="K107" s="1678">
        <v>-1.8591900000000106</v>
      </c>
      <c r="L107" s="1678">
        <v>0.86212999999999429</v>
      </c>
      <c r="M107" s="1694">
        <v>0.21249999999999325</v>
      </c>
      <c r="N107" s="1694">
        <v>0.55106530863351377</v>
      </c>
      <c r="O107" s="1678">
        <v>1.8184399999999989</v>
      </c>
      <c r="P107" s="1678">
        <v>0.95697999999999617</v>
      </c>
    </row>
    <row r="108" spans="2:16" ht="15.75" hidden="1" thickTop="1">
      <c r="B108" s="1388" t="s">
        <v>335</v>
      </c>
      <c r="C108" s="1389">
        <v>4.0109799999999973</v>
      </c>
      <c r="D108" s="1665">
        <v>-0.53056999999998578</v>
      </c>
      <c r="E108" s="1694">
        <v>2.3723999999999856</v>
      </c>
      <c r="F108" s="1678">
        <v>4.1546294057346334</v>
      </c>
      <c r="G108" s="1678">
        <v>1.4176300000000142</v>
      </c>
      <c r="H108" s="1678">
        <v>-2.4516599999999888</v>
      </c>
      <c r="I108" s="1678">
        <v>-0.59922999999999504</v>
      </c>
      <c r="J108" s="1694">
        <v>-0.99078000000000221</v>
      </c>
      <c r="K108" s="1678">
        <v>-1.770079999999985</v>
      </c>
      <c r="L108" s="1678">
        <v>3.6148700000000034</v>
      </c>
      <c r="M108" s="1694">
        <v>1.0889199999999821</v>
      </c>
      <c r="N108" s="1694">
        <v>0.45788940708060277</v>
      </c>
      <c r="O108" s="1678">
        <v>2.5052400000000086</v>
      </c>
      <c r="P108" s="1678">
        <v>1.1192100000000149</v>
      </c>
    </row>
    <row r="109" spans="2:16" ht="15.75" hidden="1" thickTop="1">
      <c r="B109" s="1388" t="s">
        <v>336</v>
      </c>
      <c r="C109" s="1389">
        <v>0.87514000000001868</v>
      </c>
      <c r="D109" s="1665">
        <v>-1.9322700000000137</v>
      </c>
      <c r="E109" s="1694">
        <v>-0.53828000000001319</v>
      </c>
      <c r="F109" s="1678">
        <v>0.41366000000000458</v>
      </c>
      <c r="G109" s="1678">
        <v>-0.34741999999999829</v>
      </c>
      <c r="H109" s="1678">
        <v>-0.89234999999998621</v>
      </c>
      <c r="I109" s="1678">
        <v>-2.8781900000000027</v>
      </c>
      <c r="J109" s="1694">
        <v>-2.1836600000000095</v>
      </c>
      <c r="K109" s="1678">
        <v>0</v>
      </c>
      <c r="L109" s="1678">
        <v>-2.799999999991698E-3</v>
      </c>
      <c r="M109" s="1694">
        <v>-0.74290999999999663</v>
      </c>
      <c r="N109" s="1694">
        <v>-0.26161175285399629</v>
      </c>
      <c r="O109" s="1678">
        <v>0.897199999999998</v>
      </c>
      <c r="P109" s="1678">
        <v>0.11782999999998545</v>
      </c>
    </row>
    <row r="110" spans="2:16" ht="15.75" hidden="1" thickTop="1">
      <c r="B110" s="1388" t="s">
        <v>337</v>
      </c>
      <c r="C110" s="1389">
        <v>1.1651899999999937</v>
      </c>
      <c r="D110" s="1665">
        <v>4.1500000000005421E-2</v>
      </c>
      <c r="E110" s="1694">
        <v>-0.49639000000000211</v>
      </c>
      <c r="F110" s="1678">
        <v>0.21409000000001122</v>
      </c>
      <c r="G110" s="1678">
        <v>0.32013000000001846</v>
      </c>
      <c r="H110" s="1678">
        <v>0.38804000000001171</v>
      </c>
      <c r="I110" s="1678">
        <v>-3.9270000000002359E-2</v>
      </c>
      <c r="J110" s="1694">
        <v>0.27850000000000374</v>
      </c>
      <c r="K110" s="1678">
        <v>0</v>
      </c>
      <c r="L110" s="1678">
        <v>0.33870000000000289</v>
      </c>
      <c r="M110" s="1694">
        <v>-0.20153999999996675</v>
      </c>
      <c r="N110" s="1694">
        <v>0.11063119447987102</v>
      </c>
      <c r="O110" s="1678">
        <v>0.57040000000001534</v>
      </c>
      <c r="P110" s="1678">
        <v>0.26234999999998898</v>
      </c>
    </row>
    <row r="111" spans="2:16" ht="15.75" hidden="1" thickTop="1">
      <c r="B111" s="1388" t="s">
        <v>338</v>
      </c>
      <c r="C111" s="1389">
        <v>-0.35527276772028271</v>
      </c>
      <c r="D111" s="1665">
        <v>0.28013653604892497</v>
      </c>
      <c r="E111" s="1694">
        <v>1.1201000536034345</v>
      </c>
      <c r="F111" s="1678">
        <v>-0.31482544533306678</v>
      </c>
      <c r="G111" s="1678">
        <v>-0.25838603642925895</v>
      </c>
      <c r="H111" s="1678">
        <v>-0.41872244290481753</v>
      </c>
      <c r="I111" s="1678">
        <v>-6.9960852018202679E-2</v>
      </c>
      <c r="J111" s="1694">
        <v>-0.36277564048921018</v>
      </c>
      <c r="K111" s="1678">
        <v>0.73720361050693128</v>
      </c>
      <c r="L111" s="1678">
        <v>7.0844405201997418E-3</v>
      </c>
      <c r="M111" s="1694">
        <v>0.34822684903259571</v>
      </c>
      <c r="N111" s="1694">
        <v>0.14816582422736424</v>
      </c>
      <c r="O111" s="1678">
        <v>-0.61444862430364289</v>
      </c>
      <c r="P111" s="1678">
        <v>-0.10426200934587904</v>
      </c>
    </row>
    <row r="112" spans="2:16" ht="15.75" hidden="1" thickTop="1">
      <c r="B112" s="1388" t="s">
        <v>339</v>
      </c>
      <c r="C112" s="1389">
        <v>-1.1732535428482849</v>
      </c>
      <c r="D112" s="1665">
        <v>-0.21858355554077447</v>
      </c>
      <c r="E112" s="1694">
        <v>-0.5299766486173807</v>
      </c>
      <c r="F112" s="1678">
        <v>0.14631729407028615</v>
      </c>
      <c r="G112" s="1678">
        <v>-8.2539396998726478E-2</v>
      </c>
      <c r="H112" s="1678">
        <v>0.12995579393613177</v>
      </c>
      <c r="I112" s="1678">
        <v>0.213692556046996</v>
      </c>
      <c r="J112" s="1694">
        <v>0.22226959200921659</v>
      </c>
      <c r="K112" s="1678">
        <v>-0.5934478955419098</v>
      </c>
      <c r="L112" s="1678">
        <v>-0.62083135362451802</v>
      </c>
      <c r="M112" s="1694">
        <v>-0.25324843481041581</v>
      </c>
      <c r="N112" s="1694">
        <v>-0.17729544724461865</v>
      </c>
      <c r="O112" s="1678">
        <v>-3.1482751902400796E-2</v>
      </c>
      <c r="P112" s="1678">
        <v>-0.12927747230301323</v>
      </c>
    </row>
    <row r="113" spans="2:16" ht="15.75" hidden="1" thickTop="1">
      <c r="B113" s="1388" t="s">
        <v>340</v>
      </c>
      <c r="C113" s="1389">
        <v>0.19717069754343619</v>
      </c>
      <c r="D113" s="1665">
        <v>-0.19580456405055013</v>
      </c>
      <c r="E113" s="1694">
        <v>-1.63862905338652E-2</v>
      </c>
      <c r="F113" s="1678">
        <v>2.7670002257496051E-2</v>
      </c>
      <c r="G113" s="1678">
        <v>-0.41175958121715261</v>
      </c>
      <c r="H113" s="1678">
        <v>-0.17041143857602359</v>
      </c>
      <c r="I113" s="1678">
        <v>-0.18050518510674962</v>
      </c>
      <c r="J113" s="1694">
        <v>-0.48539191619162425</v>
      </c>
      <c r="K113" s="1678">
        <v>-0.13385694665261072</v>
      </c>
      <c r="L113" s="1678">
        <v>0.71289814169996912</v>
      </c>
      <c r="M113" s="1694">
        <v>-0.16387114389200264</v>
      </c>
      <c r="N113" s="1694">
        <v>-0.21170330056102804</v>
      </c>
      <c r="O113" s="1678">
        <v>-5.3202271077412711E-3</v>
      </c>
      <c r="P113" s="1678">
        <v>-0.1436721780083916</v>
      </c>
    </row>
    <row r="114" spans="2:16" ht="15.75" hidden="1" thickTop="1">
      <c r="B114" s="1388" t="s">
        <v>341</v>
      </c>
      <c r="C114" s="1389">
        <v>-0.21582079410290556</v>
      </c>
      <c r="D114" s="1665">
        <v>0.16221968487448724</v>
      </c>
      <c r="E114" s="1694">
        <v>-0.59873702183391719</v>
      </c>
      <c r="F114" s="1678">
        <v>-4.6328896354574933E-2</v>
      </c>
      <c r="G114" s="1678">
        <v>0.49585027821936745</v>
      </c>
      <c r="H114" s="1678">
        <v>4.3222158185884929E-2</v>
      </c>
      <c r="I114" s="1678">
        <v>-3.248909659416821E-2</v>
      </c>
      <c r="J114" s="1694">
        <v>0.11839445944461513</v>
      </c>
      <c r="K114" s="1678">
        <v>0</v>
      </c>
      <c r="L114" s="1678">
        <v>-4.4381966864004418E-2</v>
      </c>
      <c r="M114" s="1694">
        <v>0.17876503704805646</v>
      </c>
      <c r="N114" s="1694">
        <v>0.1417802840808724</v>
      </c>
      <c r="O114" s="1678">
        <v>3.7023715404571611E-2</v>
      </c>
      <c r="P114" s="1678">
        <v>0.1072009895346282</v>
      </c>
    </row>
    <row r="115" spans="2:16" ht="15.75" hidden="1" thickTop="1">
      <c r="B115" s="1388" t="s">
        <v>342</v>
      </c>
      <c r="C115" s="1389">
        <v>1.3715098779577106</v>
      </c>
      <c r="D115" s="1665">
        <v>-0.15010461418673016</v>
      </c>
      <c r="E115" s="1694">
        <v>1.0128427762498227</v>
      </c>
      <c r="F115" s="1678">
        <v>-0.28608929700003616</v>
      </c>
      <c r="G115" s="1678">
        <v>-0.11949495911163233</v>
      </c>
      <c r="H115" s="1678">
        <v>-2.2366616010816021E-2</v>
      </c>
      <c r="I115" s="1678">
        <v>-0.5038085207153209</v>
      </c>
      <c r="J115" s="1694">
        <v>-0.18445407382475798</v>
      </c>
      <c r="K115" s="1678">
        <v>0</v>
      </c>
      <c r="L115" s="1678">
        <v>0.4496482125150747</v>
      </c>
      <c r="M115" s="1694">
        <v>0.6432249210374108</v>
      </c>
      <c r="N115" s="1694">
        <v>0.12679733762857026</v>
      </c>
      <c r="O115" s="1678">
        <v>0.3975499547264727</v>
      </c>
      <c r="P115" s="1678">
        <v>0.21610793025848007</v>
      </c>
    </row>
    <row r="116" spans="2:16" ht="15.75" hidden="1" thickTop="1">
      <c r="B116" s="1388" t="s">
        <v>343</v>
      </c>
      <c r="C116" s="1389">
        <v>-0.17479548296586156</v>
      </c>
      <c r="D116" s="1665">
        <v>9.4144832057940775E-2</v>
      </c>
      <c r="E116" s="1694">
        <v>0.23768436482458632</v>
      </c>
      <c r="F116" s="1678">
        <v>-1.9419418360237084</v>
      </c>
      <c r="G116" s="1678">
        <v>-3.6042898141308566E-2</v>
      </c>
      <c r="H116" s="1678">
        <v>0.64011913790384956</v>
      </c>
      <c r="I116" s="1678">
        <v>0.60537922179799697</v>
      </c>
      <c r="J116" s="1694">
        <v>-0.14771936496552618</v>
      </c>
      <c r="K116" s="1678">
        <v>0.13750000000001261</v>
      </c>
      <c r="L116" s="1678">
        <v>0.30471034394030649</v>
      </c>
      <c r="M116" s="1694">
        <v>0.7432768991946892</v>
      </c>
      <c r="N116" s="1694">
        <v>6.628675869244649E-2</v>
      </c>
      <c r="O116" s="1678">
        <v>1.3520506614298933</v>
      </c>
      <c r="P116" s="1678">
        <v>0.49117735508017457</v>
      </c>
    </row>
    <row r="117" spans="2:16" ht="15.75" hidden="1" thickTop="1">
      <c r="B117" s="1388" t="s">
        <v>344</v>
      </c>
      <c r="C117" s="1389">
        <v>-0.41656250331724154</v>
      </c>
      <c r="D117" s="1665">
        <v>0.43541972631941928</v>
      </c>
      <c r="E117" s="1694">
        <v>-0.42971225322607776</v>
      </c>
      <c r="F117" s="1678">
        <v>2.0786069703279342</v>
      </c>
      <c r="G117" s="1678">
        <v>9.0720240665032037E-2</v>
      </c>
      <c r="H117" s="1678">
        <v>-0.12506592543731765</v>
      </c>
      <c r="I117" s="1678">
        <v>-0.12035888662925709</v>
      </c>
      <c r="J117" s="1694">
        <v>0.37917515915553146</v>
      </c>
      <c r="K117" s="1678">
        <v>-0.13731119710398421</v>
      </c>
      <c r="L117" s="1678">
        <v>-1.0073638994993028</v>
      </c>
      <c r="M117" s="1694">
        <v>-0.98812332884623544</v>
      </c>
      <c r="N117" s="1694">
        <v>0.12187578126754417</v>
      </c>
      <c r="O117" s="1678">
        <v>-1.5593933744977195</v>
      </c>
      <c r="P117" s="1678">
        <v>-0.43847210989189644</v>
      </c>
    </row>
    <row r="118" spans="2:16" ht="15.75" hidden="1" thickTop="1">
      <c r="B118" s="1388"/>
      <c r="C118" s="1389"/>
      <c r="D118" s="1665"/>
      <c r="E118" s="1694"/>
      <c r="F118" s="1678"/>
      <c r="G118" s="1678"/>
      <c r="H118" s="1678"/>
      <c r="I118" s="1678"/>
      <c r="J118" s="1694"/>
      <c r="K118" s="1678"/>
      <c r="L118" s="1678"/>
      <c r="M118" s="1694"/>
      <c r="N118" s="1694"/>
      <c r="O118" s="1678"/>
      <c r="P118" s="1678"/>
    </row>
    <row r="119" spans="2:16" ht="15.75" hidden="1" thickTop="1">
      <c r="B119" s="1390">
        <v>2011</v>
      </c>
      <c r="C119" s="1389"/>
      <c r="D119" s="1665"/>
      <c r="E119" s="1694"/>
      <c r="F119" s="1678"/>
      <c r="G119" s="1678"/>
      <c r="H119" s="1678"/>
      <c r="I119" s="1678"/>
      <c r="J119" s="1694"/>
      <c r="K119" s="1678"/>
      <c r="L119" s="1678"/>
      <c r="M119" s="1694"/>
      <c r="N119" s="1694"/>
      <c r="O119" s="1678"/>
      <c r="P119" s="1678"/>
    </row>
    <row r="120" spans="2:16" ht="15.75" hidden="1" thickTop="1">
      <c r="B120" s="1388" t="s">
        <v>345</v>
      </c>
      <c r="C120" s="1389">
        <v>0.53189299395348666</v>
      </c>
      <c r="D120" s="1665">
        <v>0.40649329716506699</v>
      </c>
      <c r="E120" s="1694">
        <v>0.49243546069253075</v>
      </c>
      <c r="F120" s="1678">
        <v>0.10907211952562168</v>
      </c>
      <c r="G120" s="1678">
        <v>-0.22591302037245908</v>
      </c>
      <c r="H120" s="1678">
        <v>5.1563055040334538</v>
      </c>
      <c r="I120" s="1678">
        <v>-0.98785112330189717</v>
      </c>
      <c r="J120" s="1694">
        <v>-0.37993879827796784</v>
      </c>
      <c r="K120" s="1678">
        <v>0.81162727272727775</v>
      </c>
      <c r="L120" s="1678">
        <v>0.45958196864588352</v>
      </c>
      <c r="M120" s="1694">
        <v>3.1670008458106746</v>
      </c>
      <c r="N120" s="1694">
        <v>0.90233062206754866</v>
      </c>
      <c r="O120" s="1678">
        <v>1.2766758509746179</v>
      </c>
      <c r="P120" s="1678">
        <v>1.0256909533965519</v>
      </c>
    </row>
    <row r="121" spans="2:16" ht="15.75" hidden="1" thickTop="1">
      <c r="B121" s="1388" t="s">
        <v>334</v>
      </c>
      <c r="C121" s="1389">
        <v>1.2079445584420645</v>
      </c>
      <c r="D121" s="1665">
        <v>0.70813800583706676</v>
      </c>
      <c r="E121" s="1694">
        <v>0.32430209876410654</v>
      </c>
      <c r="F121" s="1678">
        <v>0.10683081534184069</v>
      </c>
      <c r="G121" s="1678">
        <v>-0.27486565932824947</v>
      </c>
      <c r="H121" s="1678">
        <v>1.0498555034782919</v>
      </c>
      <c r="I121" s="1678">
        <v>5.9551115724243431E-2</v>
      </c>
      <c r="J121" s="1694">
        <v>0.27603336114401245</v>
      </c>
      <c r="K121" s="1678">
        <v>0.46277129468921263</v>
      </c>
      <c r="L121" s="1678">
        <v>0.39006596601074417</v>
      </c>
      <c r="M121" s="1694">
        <v>0.22202588860911199</v>
      </c>
      <c r="N121" s="1694">
        <v>0.54642194433400793</v>
      </c>
      <c r="O121" s="1678">
        <v>0.36998788118274284</v>
      </c>
      <c r="P121" s="1678">
        <v>0.48813607620010746</v>
      </c>
    </row>
    <row r="122" spans="2:16" ht="15.75" hidden="1" thickTop="1">
      <c r="B122" s="1388" t="s">
        <v>335</v>
      </c>
      <c r="C122" s="1389">
        <v>1.1750731777552037</v>
      </c>
      <c r="D122" s="1665">
        <v>0.40357019996126731</v>
      </c>
      <c r="E122" s="1694">
        <v>1.3089971462131533</v>
      </c>
      <c r="F122" s="1678">
        <v>-0.20921431133903434</v>
      </c>
      <c r="G122" s="1678">
        <v>1.9170787864331018E-2</v>
      </c>
      <c r="H122" s="1678">
        <v>2.5070287511223643</v>
      </c>
      <c r="I122" s="1678">
        <v>-0.33432873893123327</v>
      </c>
      <c r="J122" s="1694">
        <v>0.4738490663194872</v>
      </c>
      <c r="K122" s="1678">
        <v>3.5684173837362776</v>
      </c>
      <c r="L122" s="1678">
        <v>1.4391100392846301</v>
      </c>
      <c r="M122" s="1694">
        <v>2.5683952012744982E-2</v>
      </c>
      <c r="N122" s="1694">
        <v>0.81222207601439056</v>
      </c>
      <c r="O122" s="1678">
        <v>0.62779507323538208</v>
      </c>
      <c r="P122" s="1678">
        <v>0.75136733436040881</v>
      </c>
    </row>
    <row r="123" spans="2:16" ht="15.75" hidden="1" thickTop="1">
      <c r="B123" s="1388" t="s">
        <v>336</v>
      </c>
      <c r="C123" s="1389">
        <v>0.23043072571808931</v>
      </c>
      <c r="D123" s="1665">
        <v>-0.69890472231124434</v>
      </c>
      <c r="E123" s="1694">
        <v>0.54839131801436292</v>
      </c>
      <c r="F123" s="1678">
        <v>-0.37524852286855426</v>
      </c>
      <c r="G123" s="1678">
        <v>-0.58911892902459018</v>
      </c>
      <c r="H123" s="1678">
        <v>0.20795582728998507</v>
      </c>
      <c r="I123" s="1678">
        <v>-0.29086076862332444</v>
      </c>
      <c r="J123" s="1694">
        <v>0.22070675313512478</v>
      </c>
      <c r="K123" s="1678">
        <v>0</v>
      </c>
      <c r="L123" s="1678">
        <v>0.37383311329117763</v>
      </c>
      <c r="M123" s="1694">
        <v>0.24490872365350302</v>
      </c>
      <c r="N123" s="1694">
        <v>-4.0248483973637228E-2</v>
      </c>
      <c r="O123" s="1678">
        <v>0.52066369284486935</v>
      </c>
      <c r="P123" s="1678">
        <v>0.14460676662839678</v>
      </c>
    </row>
    <row r="124" spans="2:16" ht="15.75" hidden="1" thickTop="1">
      <c r="B124" s="1388" t="s">
        <v>337</v>
      </c>
      <c r="C124" s="1389">
        <v>0.25380474910028372</v>
      </c>
      <c r="D124" s="1665">
        <v>0.48750477001140435</v>
      </c>
      <c r="E124" s="1694">
        <v>-0.17138519623680626</v>
      </c>
      <c r="F124" s="1678">
        <v>-0.1669302062399125</v>
      </c>
      <c r="G124" s="1678">
        <v>0.3836490113647395</v>
      </c>
      <c r="H124" s="1678">
        <v>-5.8202427679654445E-2</v>
      </c>
      <c r="I124" s="1678">
        <v>-0.29006955889253616</v>
      </c>
      <c r="J124" s="1694">
        <v>0.35093563897201641</v>
      </c>
      <c r="K124" s="1678">
        <v>0</v>
      </c>
      <c r="L124" s="1678">
        <v>1.3197501252782073</v>
      </c>
      <c r="M124" s="1694">
        <v>-0.25404473657629767</v>
      </c>
      <c r="N124" s="1694">
        <v>0.14932743589599617</v>
      </c>
      <c r="O124" s="1678">
        <v>-6.8101307175927328E-2</v>
      </c>
      <c r="P124" s="1678">
        <v>7.7402139605320386E-2</v>
      </c>
    </row>
    <row r="125" spans="2:16" ht="15.75" hidden="1" thickTop="1">
      <c r="B125" s="1388" t="s">
        <v>338</v>
      </c>
      <c r="C125" s="1389">
        <v>0.28117474526838659</v>
      </c>
      <c r="D125" s="1665">
        <v>0.13057515971313105</v>
      </c>
      <c r="E125" s="1694">
        <v>1.0952606632682382</v>
      </c>
      <c r="F125" s="1678">
        <v>0.43095220786883992</v>
      </c>
      <c r="G125" s="1678">
        <v>0.40465584029976132</v>
      </c>
      <c r="H125" s="1678">
        <v>-4.4091110765764885E-2</v>
      </c>
      <c r="I125" s="1678">
        <v>1.4906502512346265E-3</v>
      </c>
      <c r="J125" s="1694">
        <v>0.69641686233152811</v>
      </c>
      <c r="K125" s="1678">
        <v>0</v>
      </c>
      <c r="L125" s="1678">
        <v>-2.0608533957300335E-2</v>
      </c>
      <c r="M125" s="1694">
        <v>0.23664430974883466</v>
      </c>
      <c r="N125" s="1694">
        <v>0.30404117946247755</v>
      </c>
      <c r="O125" s="1678">
        <v>0.11626643184192709</v>
      </c>
      <c r="P125" s="1678">
        <v>0.24201571756323759</v>
      </c>
    </row>
    <row r="126" spans="2:16" ht="15.75" hidden="1" thickTop="1">
      <c r="B126" s="1388" t="s">
        <v>339</v>
      </c>
      <c r="C126" s="1389">
        <v>-0.12002282611471848</v>
      </c>
      <c r="D126" s="1665">
        <v>0.56645506512791322</v>
      </c>
      <c r="E126" s="1694">
        <v>0.31315812520242847</v>
      </c>
      <c r="F126" s="1678">
        <v>0.17925412126273965</v>
      </c>
      <c r="G126" s="1678">
        <v>-0.26806217982687786</v>
      </c>
      <c r="H126" s="1678">
        <v>1.6726807444711334E-2</v>
      </c>
      <c r="I126" s="1678">
        <v>-0.41471401295639643</v>
      </c>
      <c r="J126" s="1694">
        <v>-4.501302003824259E-2</v>
      </c>
      <c r="K126" s="1678">
        <v>0</v>
      </c>
      <c r="L126" s="1678">
        <v>0.8756575867908678</v>
      </c>
      <c r="M126" s="1694">
        <v>0.23511399915785436</v>
      </c>
      <c r="N126" s="1694">
        <v>0.15501124777801412</v>
      </c>
      <c r="O126" s="1678">
        <v>0.46697836948514926</v>
      </c>
      <c r="P126" s="1678">
        <v>0.25793047118281009</v>
      </c>
    </row>
    <row r="127" spans="2:16" ht="15.75" hidden="1" thickTop="1">
      <c r="B127" s="1388" t="s">
        <v>340</v>
      </c>
      <c r="C127" s="1389">
        <v>3.9143254494966584E-2</v>
      </c>
      <c r="D127" s="1665">
        <v>9.8119320491552031E-2</v>
      </c>
      <c r="E127" s="1694">
        <v>0.54876146200437681</v>
      </c>
      <c r="F127" s="1678">
        <v>0.41919783256001431</v>
      </c>
      <c r="G127" s="1678">
        <v>8.305295311568095E-2</v>
      </c>
      <c r="H127" s="1678">
        <v>0.27225717348624556</v>
      </c>
      <c r="I127" s="1678">
        <v>-0.10594269875663365</v>
      </c>
      <c r="J127" s="1694">
        <v>-6.4880309941162118E-2</v>
      </c>
      <c r="K127" s="1678">
        <v>0.36904561740453978</v>
      </c>
      <c r="L127" s="1678">
        <v>0.97574985448765084</v>
      </c>
      <c r="M127" s="1694">
        <v>0.29576993210109759</v>
      </c>
      <c r="N127" s="1694">
        <v>0.19995360605769008</v>
      </c>
      <c r="O127" s="1678">
        <v>-2.4668037632136208E-2</v>
      </c>
      <c r="P127" s="1678">
        <v>0.12569549794634316</v>
      </c>
    </row>
    <row r="128" spans="2:16" ht="15.75" hidden="1" thickTop="1">
      <c r="B128" s="1388" t="s">
        <v>341</v>
      </c>
      <c r="C128" s="1389">
        <v>0.39128882070356141</v>
      </c>
      <c r="D128" s="1665">
        <v>0.13572246639974583</v>
      </c>
      <c r="E128" s="1694">
        <v>1.6941407557116817</v>
      </c>
      <c r="F128" s="1678">
        <v>0.12505343804383173</v>
      </c>
      <c r="G128" s="1678">
        <v>3.0744019295481095E-2</v>
      </c>
      <c r="H128" s="1678">
        <v>-2.4760071099779624</v>
      </c>
      <c r="I128" s="1678">
        <v>13.664607722349341</v>
      </c>
      <c r="J128" s="1694">
        <v>0.19813488736344365</v>
      </c>
      <c r="K128" s="1678">
        <v>0.33457329642947453</v>
      </c>
      <c r="L128" s="1678">
        <v>0.24300710933511382</v>
      </c>
      <c r="M128" s="1694">
        <v>0.91358921050315178</v>
      </c>
      <c r="N128" s="1694">
        <v>1.0196714461012224</v>
      </c>
      <c r="O128" s="1678">
        <v>0.49580762846628268</v>
      </c>
      <c r="P128" s="1678">
        <v>0.84674636339354681</v>
      </c>
    </row>
    <row r="129" spans="2:16" ht="15.75" hidden="1" thickTop="1">
      <c r="B129" s="1388" t="s">
        <v>342</v>
      </c>
      <c r="C129" s="1389">
        <v>0.11790373641593632</v>
      </c>
      <c r="D129" s="1665">
        <v>0.17194035132481744</v>
      </c>
      <c r="E129" s="1694">
        <v>0.13166755328002377</v>
      </c>
      <c r="F129" s="1678">
        <v>-0.64565411372820014</v>
      </c>
      <c r="G129" s="1678">
        <v>0.31978408775610312</v>
      </c>
      <c r="H129" s="1678">
        <v>9.6033902662839843E-2</v>
      </c>
      <c r="I129" s="1678">
        <v>-0.1</v>
      </c>
      <c r="J129" s="1694">
        <v>0.1</v>
      </c>
      <c r="K129" s="1678">
        <v>0</v>
      </c>
      <c r="L129" s="1678">
        <v>-0.24181371807994179</v>
      </c>
      <c r="M129" s="1694">
        <v>0.47993520205331652</v>
      </c>
      <c r="N129" s="1694">
        <v>0.14356995904196701</v>
      </c>
      <c r="O129" s="1678">
        <v>8.0059390587239321E-2</v>
      </c>
      <c r="P129" s="1678">
        <v>0.1226783619231453</v>
      </c>
    </row>
    <row r="130" spans="2:16" ht="15.75" hidden="1" thickTop="1">
      <c r="B130" s="1388" t="s">
        <v>343</v>
      </c>
      <c r="C130" s="1389">
        <v>-4.719044145266027E-2</v>
      </c>
      <c r="D130" s="1665">
        <v>0.37495777790979012</v>
      </c>
      <c r="E130" s="1694">
        <v>0.54301515389434396</v>
      </c>
      <c r="F130" s="1678">
        <v>-9.1297278679303151E-2</v>
      </c>
      <c r="G130" s="1678">
        <v>4.6325893195575674E-2</v>
      </c>
      <c r="H130" s="1678">
        <v>-0.15597622784114806</v>
      </c>
      <c r="I130" s="1678">
        <v>-0.1</v>
      </c>
      <c r="J130" s="1694">
        <v>0.1</v>
      </c>
      <c r="K130" s="1678">
        <v>0</v>
      </c>
      <c r="L130" s="1678">
        <v>1.2160409465539868</v>
      </c>
      <c r="M130" s="1694">
        <v>0.2086362226952243</v>
      </c>
      <c r="N130" s="1694">
        <v>3.852379595492561E-2</v>
      </c>
      <c r="O130" s="1678">
        <v>1.4791221962174639</v>
      </c>
      <c r="P130" s="1678">
        <v>0.51220228852657534</v>
      </c>
    </row>
    <row r="131" spans="2:16" ht="15.75" hidden="1" thickTop="1">
      <c r="B131" s="1388" t="s">
        <v>344</v>
      </c>
      <c r="C131" s="1389">
        <v>3.1449946156647979</v>
      </c>
      <c r="D131" s="1665">
        <v>-0.18999907759179591</v>
      </c>
      <c r="E131" s="1694">
        <v>0.41234772515159612</v>
      </c>
      <c r="F131" s="1678">
        <v>0.29753678562718378</v>
      </c>
      <c r="G131" s="1678">
        <v>5.4333555146079959E-2</v>
      </c>
      <c r="H131" s="1678">
        <v>-3.8207784345922757E-2</v>
      </c>
      <c r="I131" s="1678">
        <v>-3.6965704006319822E-2</v>
      </c>
      <c r="J131" s="1694">
        <v>-0.18440464164973802</v>
      </c>
      <c r="K131" s="1678">
        <v>2.2204460492503131E-14</v>
      </c>
      <c r="L131" s="1678">
        <v>1.1401611271870893</v>
      </c>
      <c r="M131" s="1694">
        <v>-0.16438928415198895</v>
      </c>
      <c r="N131" s="1694">
        <v>-3.2783166086255866</v>
      </c>
      <c r="O131" s="1678">
        <v>0.32864292721785926</v>
      </c>
      <c r="P131" s="1678">
        <v>0.20520381481066163</v>
      </c>
    </row>
    <row r="132" spans="2:16" ht="15.75" hidden="1" thickTop="1">
      <c r="B132" s="1388"/>
      <c r="C132" s="1389"/>
      <c r="D132" s="1665"/>
      <c r="E132" s="1694"/>
      <c r="F132" s="1678"/>
      <c r="G132" s="1678"/>
      <c r="H132" s="1678"/>
      <c r="I132" s="1678"/>
      <c r="J132" s="1694"/>
      <c r="K132" s="1678"/>
      <c r="L132" s="1678"/>
      <c r="M132" s="1694"/>
      <c r="N132" s="1694"/>
      <c r="O132" s="1678"/>
      <c r="P132" s="1678"/>
    </row>
    <row r="133" spans="2:16" ht="15.75" hidden="1" thickTop="1">
      <c r="B133" s="1390">
        <v>2012</v>
      </c>
      <c r="C133" s="1389"/>
      <c r="D133" s="1665"/>
      <c r="E133" s="1694"/>
      <c r="F133" s="1678"/>
      <c r="G133" s="1678"/>
      <c r="H133" s="1678"/>
      <c r="I133" s="1678"/>
      <c r="J133" s="1694"/>
      <c r="K133" s="1678"/>
      <c r="L133" s="1678"/>
      <c r="M133" s="1694"/>
      <c r="N133" s="1694"/>
      <c r="O133" s="1678"/>
      <c r="P133" s="1678"/>
    </row>
    <row r="134" spans="2:16" ht="15.75" hidden="1" thickTop="1">
      <c r="B134" s="1388" t="s">
        <v>345</v>
      </c>
      <c r="C134" s="1389">
        <v>0.46432393446287357</v>
      </c>
      <c r="D134" s="1665">
        <v>0.19737418065666201</v>
      </c>
      <c r="E134" s="1694">
        <v>-5.064366333162873E-3</v>
      </c>
      <c r="F134" s="1678">
        <v>0.445811739202151</v>
      </c>
      <c r="G134" s="1678">
        <v>0.32606063705151733</v>
      </c>
      <c r="H134" s="1678">
        <v>0.4584112993437639</v>
      </c>
      <c r="I134" s="1678">
        <v>0.44831589637843727</v>
      </c>
      <c r="J134" s="1694">
        <v>-1.8992604408183511</v>
      </c>
      <c r="K134" s="1678">
        <v>0.97048341374004199</v>
      </c>
      <c r="L134" s="1678">
        <v>1.3296363240134168</v>
      </c>
      <c r="M134" s="1694">
        <v>0.41952952572834601</v>
      </c>
      <c r="N134" s="1694">
        <v>4.0379006362410097</v>
      </c>
      <c r="O134" s="1678">
        <v>0.41125950023441771</v>
      </c>
      <c r="P134" s="1678">
        <v>0.45892286791437975</v>
      </c>
    </row>
    <row r="135" spans="2:16" ht="15.75" hidden="1" thickTop="1">
      <c r="B135" s="1388" t="s">
        <v>334</v>
      </c>
      <c r="C135" s="1389">
        <v>0.86843481704166336</v>
      </c>
      <c r="D135" s="1665">
        <v>0.35040552132650227</v>
      </c>
      <c r="E135" s="1694">
        <v>3.8088608140675939</v>
      </c>
      <c r="F135" s="1678">
        <v>0.24512831629541765</v>
      </c>
      <c r="G135" s="1678">
        <v>0.24536756950652716</v>
      </c>
      <c r="H135" s="1678">
        <v>-0.12145845553678258</v>
      </c>
      <c r="I135" s="1678">
        <v>-0.52314989458047689</v>
      </c>
      <c r="J135" s="1694">
        <v>2.0307802673427577</v>
      </c>
      <c r="K135" s="1678">
        <v>0</v>
      </c>
      <c r="L135" s="1678">
        <v>-0.30539088966300421</v>
      </c>
      <c r="M135" s="1694">
        <v>0.48088917640176643</v>
      </c>
      <c r="N135" s="1694">
        <v>0.44580746942404215</v>
      </c>
      <c r="O135" s="1678">
        <v>0.47640402472959309</v>
      </c>
      <c r="P135" s="1678">
        <v>0.58905222487205522</v>
      </c>
    </row>
    <row r="136" spans="2:16" ht="15.75" hidden="1" thickTop="1">
      <c r="B136" s="1388" t="s">
        <v>335</v>
      </c>
      <c r="C136" s="1389">
        <v>2.1106579601060105E-2</v>
      </c>
      <c r="D136" s="1665">
        <v>0.12492322477268836</v>
      </c>
      <c r="E136" s="1694">
        <v>1.5587599674695252</v>
      </c>
      <c r="F136" s="1678">
        <v>0.27441179796818815</v>
      </c>
      <c r="G136" s="1678">
        <v>8.1072723514763467E-3</v>
      </c>
      <c r="H136" s="1678">
        <v>9.9326288272116869E-2</v>
      </c>
      <c r="I136" s="1678">
        <v>-0.15786903159102916</v>
      </c>
      <c r="J136" s="1694">
        <v>0.12913951198734175</v>
      </c>
      <c r="K136" s="1678">
        <v>4.319689552678474</v>
      </c>
      <c r="L136" s="1678">
        <v>0.15095285270048109</v>
      </c>
      <c r="M136" s="1694">
        <v>0.38357736597747216</v>
      </c>
      <c r="N136" s="1694">
        <v>0.29124127544604139</v>
      </c>
      <c r="O136" s="1678">
        <v>0.80392051272670795</v>
      </c>
      <c r="P136" s="1678">
        <v>0.5285278801695158</v>
      </c>
    </row>
    <row r="137" spans="2:16" ht="15.75" hidden="1" thickTop="1">
      <c r="B137" s="1388" t="s">
        <v>336</v>
      </c>
      <c r="C137" s="1389">
        <v>0.59249450661991165</v>
      </c>
      <c r="D137" s="1665">
        <v>-0.53101114778717484</v>
      </c>
      <c r="E137" s="1694">
        <v>2.7094155285176669</v>
      </c>
      <c r="F137" s="1678">
        <v>-0.17904453487518346</v>
      </c>
      <c r="G137" s="1678">
        <v>-0.17068750504660724</v>
      </c>
      <c r="H137" s="1678">
        <v>0.87006725307339217</v>
      </c>
      <c r="I137" s="1678">
        <v>0.11677246992018997</v>
      </c>
      <c r="J137" s="1694">
        <v>1.1507509475616295</v>
      </c>
      <c r="K137" s="1678">
        <v>0.14753622591596738</v>
      </c>
      <c r="L137" s="1678">
        <v>0.31471097666595504</v>
      </c>
      <c r="M137" s="1694">
        <v>0.14548865201950978</v>
      </c>
      <c r="N137" s="1694">
        <v>0.21436002778618679</v>
      </c>
      <c r="O137" s="1678">
        <v>0.1407513057166021</v>
      </c>
      <c r="P137" s="1678">
        <v>0.18981733854428473</v>
      </c>
    </row>
    <row r="138" spans="2:16" ht="15.75" hidden="1" thickTop="1">
      <c r="B138" s="1388" t="s">
        <v>337</v>
      </c>
      <c r="C138" s="1389">
        <v>-6.304959645578867E-2</v>
      </c>
      <c r="D138" s="1665">
        <v>0.19844891037916756</v>
      </c>
      <c r="E138" s="1694">
        <v>0.38688207989319157</v>
      </c>
      <c r="F138" s="1678">
        <v>-1.7027130523428191E-2</v>
      </c>
      <c r="G138" s="1678">
        <v>0.12386132795136895</v>
      </c>
      <c r="H138" s="1678">
        <v>0.15051853253409408</v>
      </c>
      <c r="I138" s="1678">
        <v>-0.24615977310069592</v>
      </c>
      <c r="J138" s="1694">
        <v>-0.92994295385159242</v>
      </c>
      <c r="K138" s="1678">
        <v>0</v>
      </c>
      <c r="L138" s="1678">
        <v>0.29214188613899683</v>
      </c>
      <c r="M138" s="1694">
        <v>-0.153280096302022</v>
      </c>
      <c r="N138" s="1694">
        <v>0.22589469319684863</v>
      </c>
      <c r="O138" s="1678">
        <v>-0.24574969794135537</v>
      </c>
      <c r="P138" s="1678">
        <v>6.8715590512957725E-2</v>
      </c>
    </row>
    <row r="139" spans="2:16" ht="15.75" hidden="1" thickTop="1">
      <c r="B139" s="1388" t="s">
        <v>338</v>
      </c>
      <c r="C139" s="1389">
        <v>0.62750693134177027</v>
      </c>
      <c r="D139" s="1665">
        <v>8.8937655540788363E-2</v>
      </c>
      <c r="E139" s="1694">
        <v>1.2629064208967256</v>
      </c>
      <c r="F139" s="1678">
        <v>0.4795418196969603</v>
      </c>
      <c r="G139" s="1678">
        <v>0.49963027551951367</v>
      </c>
      <c r="H139" s="1678">
        <v>-0.15165677968955737</v>
      </c>
      <c r="I139" s="1678">
        <v>-2.8723000458552583E-2</v>
      </c>
      <c r="J139" s="1694">
        <v>-0.37882592069440335</v>
      </c>
      <c r="K139" s="1678">
        <v>4.4622436737609128</v>
      </c>
      <c r="L139" s="1678">
        <v>-6.7009261393891073E-2</v>
      </c>
      <c r="M139" s="1694">
        <v>-0.12445949724544381</v>
      </c>
      <c r="N139" s="1694">
        <v>0.15742602455881549</v>
      </c>
      <c r="O139" s="1678">
        <v>0.28902509854356051</v>
      </c>
      <c r="P139" s="1678">
        <v>0.201144604600767</v>
      </c>
    </row>
    <row r="140" spans="2:16" ht="15.75" hidden="1" thickTop="1">
      <c r="B140" s="1388" t="s">
        <v>339</v>
      </c>
      <c r="C140" s="1389">
        <v>0.38146846176014826</v>
      </c>
      <c r="D140" s="1665">
        <v>-0.52759885416141517</v>
      </c>
      <c r="E140" s="1694">
        <v>9.4343523705475718E-2</v>
      </c>
      <c r="F140" s="1678">
        <v>7.0759812142551226E-3</v>
      </c>
      <c r="G140" s="1678">
        <v>0.13992442592443144</v>
      </c>
      <c r="H140" s="1678">
        <v>2.1233713458483683</v>
      </c>
      <c r="I140" s="1678">
        <v>4.6856797769145864E-2</v>
      </c>
      <c r="J140" s="1694">
        <v>0.16236539750720258</v>
      </c>
      <c r="K140" s="1678">
        <v>-2.2297674184657001E-2</v>
      </c>
      <c r="L140" s="1678">
        <v>0.6520899920547496</v>
      </c>
      <c r="M140" s="1694">
        <v>0.18329858842209834</v>
      </c>
      <c r="N140" s="1694">
        <v>0.35055848351908114</v>
      </c>
      <c r="O140" s="1678">
        <v>-1.8775230169565393E-2</v>
      </c>
      <c r="P140" s="1678">
        <v>0.2277543756354472</v>
      </c>
    </row>
    <row r="141" spans="2:16" ht="15.75" hidden="1" thickTop="1">
      <c r="B141" s="1388" t="s">
        <v>340</v>
      </c>
      <c r="C141" s="1389">
        <v>-4.2658783432003577E-2</v>
      </c>
      <c r="D141" s="1665">
        <v>-0.49034562723956343</v>
      </c>
      <c r="E141" s="1694">
        <v>0.30719479208964895</v>
      </c>
      <c r="F141" s="1678">
        <v>7.1278549218178888E-2</v>
      </c>
      <c r="G141" s="1678">
        <v>0.34027599857595625</v>
      </c>
      <c r="H141" s="1678">
        <v>-1.1554186475482009E-2</v>
      </c>
      <c r="I141" s="1678">
        <v>-2.8770431954383557E-2</v>
      </c>
      <c r="J141" s="1694">
        <v>-7.1498297040673009E-3</v>
      </c>
      <c r="K141" s="1678">
        <v>0.24603217939984656</v>
      </c>
      <c r="L141" s="1678">
        <v>8.5394682645767439E-2</v>
      </c>
      <c r="M141" s="1694">
        <v>-0.23698303321205705</v>
      </c>
      <c r="N141" s="1694">
        <v>-0.20898266958524481</v>
      </c>
      <c r="O141" s="1678">
        <v>-0.11095242185900078</v>
      </c>
      <c r="P141" s="1678">
        <v>-0.17646761448939507</v>
      </c>
    </row>
    <row r="142" spans="2:16" ht="15.75" hidden="1" thickTop="1">
      <c r="B142" s="1388" t="s">
        <v>341</v>
      </c>
      <c r="C142" s="1389">
        <v>9.4992144761185671E-2</v>
      </c>
      <c r="D142" s="1665">
        <v>-0.26885714401200245</v>
      </c>
      <c r="E142" s="1694">
        <v>-0.24450432657366905</v>
      </c>
      <c r="F142" s="1678">
        <v>8.574390764501949E-2</v>
      </c>
      <c r="G142" s="1678">
        <v>0.46065277396396542</v>
      </c>
      <c r="H142" s="1678">
        <v>0.12739383525359749</v>
      </c>
      <c r="I142" s="1678">
        <v>9.9930469874309757E-2</v>
      </c>
      <c r="J142" s="1694">
        <v>0.24631250220370493</v>
      </c>
      <c r="K142" s="1678">
        <v>0.3932775932919963</v>
      </c>
      <c r="L142" s="1678">
        <v>0.56016808110266325</v>
      </c>
      <c r="M142" s="1694">
        <v>0.29823304565232966</v>
      </c>
      <c r="N142" s="1694">
        <v>0.15932281725892228</v>
      </c>
      <c r="O142" s="1678">
        <v>1.0766829654399901</v>
      </c>
      <c r="P142" s="1678">
        <v>0.46379610872946397</v>
      </c>
    </row>
    <row r="143" spans="2:16" ht="15.75" hidden="1" thickTop="1">
      <c r="B143" s="1388" t="s">
        <v>342</v>
      </c>
      <c r="C143" s="1389">
        <v>0.37278189906913006</v>
      </c>
      <c r="D143" s="1665">
        <v>0.35446032828569951</v>
      </c>
      <c r="E143" s="1694">
        <v>-0.1273928222292775</v>
      </c>
      <c r="F143" s="1678">
        <v>-2.815886969863568E-2</v>
      </c>
      <c r="G143" s="1678">
        <v>-5.2865980788752154E-2</v>
      </c>
      <c r="H143" s="1678">
        <v>3.2792205705894029</v>
      </c>
      <c r="I143" s="1678">
        <v>4.3603612966958138E-2</v>
      </c>
      <c r="J143" s="1694">
        <v>-0.43228921405989995</v>
      </c>
      <c r="K143" s="1678">
        <v>-0.55712375575696083</v>
      </c>
      <c r="L143" s="1678">
        <v>0.3125575659451707</v>
      </c>
      <c r="M143" s="1694">
        <v>0.92282419697142792</v>
      </c>
      <c r="N143" s="1694">
        <v>0.16117644274262766</v>
      </c>
      <c r="O143" s="1678">
        <v>0.46264517958563012</v>
      </c>
      <c r="P143" s="1678">
        <v>0.26184480671371801</v>
      </c>
    </row>
    <row r="144" spans="2:16" ht="15.75" hidden="1" thickTop="1">
      <c r="B144" s="1388" t="s">
        <v>343</v>
      </c>
      <c r="C144" s="1389">
        <v>-0.29301281338636187</v>
      </c>
      <c r="D144" s="1665">
        <v>0.13490231055848234</v>
      </c>
      <c r="E144" s="1694">
        <v>0.2795139797383106</v>
      </c>
      <c r="F144" s="1678">
        <v>-3.9615115564806125E-2</v>
      </c>
      <c r="G144" s="1678">
        <v>-0.10319535696773352</v>
      </c>
      <c r="H144" s="1678">
        <v>0.10599490491112196</v>
      </c>
      <c r="I144" s="1678">
        <v>7.363643265290154E-2</v>
      </c>
      <c r="J144" s="1694">
        <v>5.733952309423529E-2</v>
      </c>
      <c r="K144" s="1678">
        <v>3.5341918058810151</v>
      </c>
      <c r="L144" s="1678">
        <v>-0.13251743500988233</v>
      </c>
      <c r="M144" s="1694">
        <v>-0.1239631304447486</v>
      </c>
      <c r="N144" s="1694">
        <v>0.11051062087645835</v>
      </c>
      <c r="O144" s="1678">
        <v>0.18035058636769463</v>
      </c>
      <c r="P144" s="1678">
        <v>0.1338787349024706</v>
      </c>
    </row>
    <row r="145" spans="2:16" ht="15.75" hidden="1" thickTop="1">
      <c r="B145" s="1388" t="s">
        <v>344</v>
      </c>
      <c r="C145" s="1389">
        <v>1.7599479081076286</v>
      </c>
      <c r="D145" s="1665">
        <v>-0.17026147621135301</v>
      </c>
      <c r="E145" s="1694">
        <v>0.26186780600196968</v>
      </c>
      <c r="F145" s="1678">
        <v>-0.24439990118954036</v>
      </c>
      <c r="G145" s="1678">
        <v>0.41938992132826147</v>
      </c>
      <c r="H145" s="1678">
        <v>-0.16752119186584924</v>
      </c>
      <c r="I145" s="1678">
        <v>0.23714856017622576</v>
      </c>
      <c r="J145" s="1694">
        <v>-0.10393304577769324</v>
      </c>
      <c r="K145" s="1678">
        <v>-8.5516306111721452E-2</v>
      </c>
      <c r="L145" s="1678">
        <v>3.3757742829587656E-2</v>
      </c>
      <c r="M145" s="1694">
        <v>6.6695404408889658E-2</v>
      </c>
      <c r="N145" s="1694">
        <v>5.1746491152648844E-2</v>
      </c>
      <c r="O145" s="1678">
        <v>0.28819370399124633</v>
      </c>
      <c r="P145" s="1678">
        <v>0.13089729943067674</v>
      </c>
    </row>
    <row r="146" spans="2:16" ht="15.75" hidden="1" thickTop="1">
      <c r="B146" s="1388"/>
      <c r="C146" s="1389"/>
      <c r="D146" s="1665"/>
      <c r="E146" s="1694"/>
      <c r="F146" s="1678"/>
      <c r="G146" s="1678"/>
      <c r="H146" s="1678"/>
      <c r="I146" s="1678"/>
      <c r="J146" s="1694"/>
      <c r="K146" s="1678"/>
      <c r="L146" s="1678"/>
      <c r="M146" s="1694"/>
      <c r="N146" s="1694"/>
      <c r="O146" s="1678"/>
      <c r="P146" s="1678"/>
    </row>
    <row r="147" spans="2:16" ht="15.75" hidden="1" thickTop="1">
      <c r="B147" s="1390">
        <v>2013</v>
      </c>
      <c r="C147" s="1389"/>
      <c r="D147" s="1665"/>
      <c r="E147" s="1694"/>
      <c r="F147" s="1678"/>
      <c r="G147" s="1678"/>
      <c r="H147" s="1678"/>
      <c r="I147" s="1678"/>
      <c r="J147" s="1694"/>
      <c r="K147" s="1678"/>
      <c r="L147" s="1678"/>
      <c r="M147" s="1694"/>
      <c r="N147" s="1694"/>
      <c r="O147" s="1678"/>
      <c r="P147" s="1678"/>
    </row>
    <row r="148" spans="2:16" ht="15.75" hidden="1" thickTop="1">
      <c r="B148" s="1388" t="s">
        <v>345</v>
      </c>
      <c r="C148" s="1389">
        <v>-0.53736582441759051</v>
      </c>
      <c r="D148" s="1665">
        <v>0</v>
      </c>
      <c r="E148" s="1694">
        <v>0</v>
      </c>
      <c r="F148" s="1678">
        <v>0</v>
      </c>
      <c r="G148" s="1678">
        <v>1.2590455877892204E-2</v>
      </c>
      <c r="H148" s="1678">
        <v>-3.3306690738754696E-14</v>
      </c>
      <c r="I148" s="1678">
        <v>4.4055514650587213E-3</v>
      </c>
      <c r="J148" s="1694">
        <v>1.1639115360084773E-2</v>
      </c>
      <c r="K148" s="1678">
        <v>2.0522112299303785E-3</v>
      </c>
      <c r="L148" s="1678">
        <v>8.062910946615709E-3</v>
      </c>
      <c r="M148" s="1694">
        <v>-0.52365119647050928</v>
      </c>
      <c r="N148" s="1694">
        <v>-6.0000000000004494E-2</v>
      </c>
      <c r="O148" s="1678">
        <v>0.32271778391372852</v>
      </c>
      <c r="P148" s="1678">
        <v>6.5043713383983182E-2</v>
      </c>
    </row>
    <row r="149" spans="2:16" ht="15.75" hidden="1" thickTop="1">
      <c r="B149" s="1388" t="s">
        <v>334</v>
      </c>
      <c r="C149" s="1389">
        <v>2.7511796169989111</v>
      </c>
      <c r="D149" s="1665">
        <v>0.37121173984087097</v>
      </c>
      <c r="E149" s="1694">
        <v>0.41419902159025579</v>
      </c>
      <c r="F149" s="1678">
        <v>0.19924299310576377</v>
      </c>
      <c r="G149" s="1678">
        <v>1.5134086637398347</v>
      </c>
      <c r="H149" s="1678">
        <v>1.6495283282551787</v>
      </c>
      <c r="I149" s="1678">
        <v>-0.16569232311232085</v>
      </c>
      <c r="J149" s="1694">
        <v>-7.9400979513399861E-2</v>
      </c>
      <c r="K149" s="1678">
        <v>7.977125299969412E-2</v>
      </c>
      <c r="L149" s="1678">
        <v>0.76642518229426138</v>
      </c>
      <c r="M149" s="1694">
        <v>1.1053045599706657</v>
      </c>
      <c r="N149" s="1694">
        <v>0.72043225935560784</v>
      </c>
      <c r="O149" s="1678">
        <v>1.4015153994637153</v>
      </c>
      <c r="P149" s="1678">
        <v>0.95081086370492063</v>
      </c>
    </row>
    <row r="150" spans="2:16" ht="15.75" hidden="1" thickTop="1">
      <c r="B150" s="1388" t="s">
        <v>335</v>
      </c>
      <c r="C150" s="1389">
        <v>0.47062100975885368</v>
      </c>
      <c r="D150" s="1665">
        <v>3.8644806102028362E-2</v>
      </c>
      <c r="E150" s="1694">
        <v>3.8675686645928131E-2</v>
      </c>
      <c r="F150" s="1678">
        <v>0.36988888226641148</v>
      </c>
      <c r="G150" s="1678">
        <v>5.3001432940535942E-2</v>
      </c>
      <c r="H150" s="1678">
        <v>0.49235021546649715</v>
      </c>
      <c r="I150" s="1678">
        <v>-0.19902694735856041</v>
      </c>
      <c r="J150" s="1694">
        <v>0.12785775634014396</v>
      </c>
      <c r="K150" s="1678">
        <v>-1.8236091342327398E-3</v>
      </c>
      <c r="L150" s="1678">
        <v>-1.1159066358071068</v>
      </c>
      <c r="M150" s="1694">
        <v>8.3652849218807113E-2</v>
      </c>
      <c r="N150" s="1694">
        <v>0.14901649115837134</v>
      </c>
      <c r="O150" s="1678">
        <v>0.32561479153867534</v>
      </c>
      <c r="P150" s="1678">
        <v>0.20241472337061417</v>
      </c>
    </row>
    <row r="151" spans="2:16" ht="15.75" hidden="1" thickTop="1">
      <c r="B151" s="1388" t="s">
        <v>336</v>
      </c>
      <c r="C151" s="1389">
        <v>0.20451889365016296</v>
      </c>
      <c r="D151" s="1665">
        <v>-8.3657006274273638E-2</v>
      </c>
      <c r="E151" s="1694">
        <v>1.5997178173930093</v>
      </c>
      <c r="F151" s="1678">
        <v>3.9903747917025001E-2</v>
      </c>
      <c r="G151" s="1678">
        <v>0.34455601496359289</v>
      </c>
      <c r="H151" s="1678">
        <v>0</v>
      </c>
      <c r="I151" s="1678">
        <v>-13.157366519470093</v>
      </c>
      <c r="J151" s="1694">
        <v>5.9964021587055605E-2</v>
      </c>
      <c r="K151" s="1678">
        <v>4.0167865707434025</v>
      </c>
      <c r="L151" s="1678">
        <v>0.29101856497741885</v>
      </c>
      <c r="M151" s="1694">
        <v>-0.30796741506060599</v>
      </c>
      <c r="N151" s="1694">
        <v>0.10911615911119998</v>
      </c>
      <c r="O151" s="1678">
        <v>-0.44091710758378255</v>
      </c>
      <c r="P151" s="1678">
        <v>-7.0089480037449636E-2</v>
      </c>
    </row>
    <row r="152" spans="2:16" ht="15.75" hidden="1" thickTop="1">
      <c r="B152" s="1388" t="s">
        <v>337</v>
      </c>
      <c r="C152" s="1389">
        <v>-1.5643026980483032E-2</v>
      </c>
      <c r="D152" s="1665">
        <v>0.17161829949157159</v>
      </c>
      <c r="E152" s="1694">
        <v>1.2898734211685969E-2</v>
      </c>
      <c r="F152" s="1678">
        <v>-0.28035346910997294</v>
      </c>
      <c r="G152" s="1678">
        <v>-7.4948327628254763E-2</v>
      </c>
      <c r="H152" s="1678">
        <v>-0.73237767618519189</v>
      </c>
      <c r="I152" s="1678">
        <v>-5.0226896637728391E-2</v>
      </c>
      <c r="J152" s="1694">
        <v>-0.49322968627102393</v>
      </c>
      <c r="K152" s="1678">
        <v>6.9771209183500105E-4</v>
      </c>
      <c r="L152" s="1678">
        <v>4.64821355883549E-2</v>
      </c>
      <c r="M152" s="1694">
        <v>-0.29614909663293609</v>
      </c>
      <c r="N152" s="1694">
        <v>-0.16726423639356058</v>
      </c>
      <c r="O152" s="1678">
        <v>-0.27759089232823886</v>
      </c>
      <c r="P152" s="1678">
        <v>-0.20309917999192795</v>
      </c>
    </row>
    <row r="153" spans="2:16" ht="15.75" hidden="1" thickTop="1">
      <c r="B153" s="1388" t="s">
        <v>338</v>
      </c>
      <c r="C153" s="1389">
        <v>0.17403684130334884</v>
      </c>
      <c r="D153" s="1665">
        <v>-2.9678726297266422E-2</v>
      </c>
      <c r="E153" s="1694">
        <v>-8.1731138725449348E-3</v>
      </c>
      <c r="F153" s="1678">
        <v>-2.2285821937939598E-2</v>
      </c>
      <c r="G153" s="1678">
        <v>-5.2481416412930582E-2</v>
      </c>
      <c r="H153" s="1678">
        <v>-0.14427808565488087</v>
      </c>
      <c r="I153" s="1678">
        <v>-0.33461378096607541</v>
      </c>
      <c r="J153" s="1694">
        <v>0.11791937456722135</v>
      </c>
      <c r="K153" s="1678">
        <v>0</v>
      </c>
      <c r="L153" s="1678">
        <v>-0.15383914682388644</v>
      </c>
      <c r="M153" s="1694">
        <v>5.9570218894799964E-2</v>
      </c>
      <c r="N153" s="1694">
        <v>-3.0264885051134449E-2</v>
      </c>
      <c r="O153" s="1678">
        <v>-0.33091415660388979</v>
      </c>
      <c r="P153" s="1678">
        <v>-0.13144828857071245</v>
      </c>
    </row>
    <row r="154" spans="2:16" ht="15.75" hidden="1" thickTop="1">
      <c r="B154" s="1388" t="s">
        <v>339</v>
      </c>
      <c r="C154" s="1409">
        <v>-0.16260974306480103</v>
      </c>
      <c r="D154" s="1666">
        <v>0.11436423177646482</v>
      </c>
      <c r="E154" s="1695">
        <v>-1.2606203075626876E-2</v>
      </c>
      <c r="F154" s="1679">
        <v>-0.19962756963580741</v>
      </c>
      <c r="G154" s="1679">
        <v>-4.1878086781232948E-2</v>
      </c>
      <c r="H154" s="1679">
        <v>0.31393007647628757</v>
      </c>
      <c r="I154" s="1679">
        <v>-3.5875847337552003E-2</v>
      </c>
      <c r="J154" s="1695">
        <v>-0.11198222094609411</v>
      </c>
      <c r="K154" s="1679">
        <v>0</v>
      </c>
      <c r="L154" s="1679">
        <v>2.1335093226348967E-2</v>
      </c>
      <c r="M154" s="1695">
        <v>-4.1170801906786902E-2</v>
      </c>
      <c r="N154" s="1695">
        <v>4.2479743563639261E-3</v>
      </c>
      <c r="O154" s="1679">
        <v>-1.1431062283110083</v>
      </c>
      <c r="P154" s="1679">
        <v>-0.38112243270888024</v>
      </c>
    </row>
    <row r="155" spans="2:16" ht="15.75" hidden="1" thickTop="1">
      <c r="B155" s="1388" t="s">
        <v>340</v>
      </c>
      <c r="C155" s="1409">
        <v>-0.42315954233191899</v>
      </c>
      <c r="D155" s="1666">
        <v>-0.33131863462737554</v>
      </c>
      <c r="E155" s="1695">
        <v>0.79179727956051327</v>
      </c>
      <c r="F155" s="1679">
        <v>0</v>
      </c>
      <c r="G155" s="1679">
        <v>0.2874293747021639</v>
      </c>
      <c r="H155" s="1679">
        <v>6.5521825031211733E-2</v>
      </c>
      <c r="I155" s="1679">
        <v>-0.14648296702921559</v>
      </c>
      <c r="J155" s="1695">
        <v>-9.2301547172035647E-2</v>
      </c>
      <c r="K155" s="1679">
        <v>1.2288806494981097</v>
      </c>
      <c r="L155" s="1679">
        <v>0.96747781923829379</v>
      </c>
      <c r="M155" s="1695">
        <v>-0.42089930156601341</v>
      </c>
      <c r="N155" s="1695">
        <v>0.23332514330394183</v>
      </c>
      <c r="O155" s="1679">
        <v>-0.89963413989658791</v>
      </c>
      <c r="P155" s="1679">
        <v>-0.1470298189209851</v>
      </c>
    </row>
    <row r="156" spans="2:16" ht="15.75" hidden="1" thickTop="1">
      <c r="B156" s="1388" t="s">
        <v>341</v>
      </c>
      <c r="C156" s="1389">
        <v>2.9282576866762611E-2</v>
      </c>
      <c r="D156" s="1665">
        <v>3.9900249376567665E-2</v>
      </c>
      <c r="E156" s="1694">
        <v>0.39860003888780859</v>
      </c>
      <c r="F156" s="1678">
        <v>-0.1651658973994885</v>
      </c>
      <c r="G156" s="1678">
        <v>-0.21558059774620109</v>
      </c>
      <c r="H156" s="1678">
        <v>0.14757969303424989</v>
      </c>
      <c r="I156" s="1678">
        <v>0</v>
      </c>
      <c r="J156" s="1694">
        <v>-8.0369700622873186E-2</v>
      </c>
      <c r="K156" s="1678">
        <v>1.8978933383961838E-2</v>
      </c>
      <c r="L156" s="1678">
        <v>0.18845467169212871</v>
      </c>
      <c r="M156" s="1694">
        <v>0.41144004014048718</v>
      </c>
      <c r="N156" s="1694">
        <v>0.16838351822503483</v>
      </c>
      <c r="O156" s="1678">
        <v>-0.18192844147967291</v>
      </c>
      <c r="P156" s="1678">
        <v>4.9860390905465124E-2</v>
      </c>
    </row>
    <row r="157" spans="2:16" ht="15.75" hidden="1" thickTop="1">
      <c r="B157" s="1388" t="s">
        <v>342</v>
      </c>
      <c r="C157" s="1389">
        <v>1.2002341920374526</v>
      </c>
      <c r="D157" s="1665">
        <v>0</v>
      </c>
      <c r="E157" s="1694">
        <v>-1.9366708627865936E-2</v>
      </c>
      <c r="F157" s="1678">
        <v>-0.36021612967780392</v>
      </c>
      <c r="G157" s="1678">
        <v>5.8921732298933271E-2</v>
      </c>
      <c r="H157" s="1678">
        <v>-0.32419687592102342</v>
      </c>
      <c r="I157" s="1678">
        <v>-8.1357508135759815E-2</v>
      </c>
      <c r="J157" s="1694">
        <v>-0.14076010456465227</v>
      </c>
      <c r="K157" s="1678">
        <v>1.8975332068316142E-2</v>
      </c>
      <c r="L157" s="1678">
        <v>-7.9200079200081319E-2</v>
      </c>
      <c r="M157" s="1694">
        <v>-0.19988007195682611</v>
      </c>
      <c r="N157" s="1694">
        <v>-3.9553050529017586E-2</v>
      </c>
      <c r="O157" s="1678">
        <v>4.0502227622507547E-2</v>
      </c>
      <c r="P157" s="1678">
        <v>-9.9671085418195915E-3</v>
      </c>
    </row>
    <row r="158" spans="2:16" ht="15.75" hidden="1" thickTop="1">
      <c r="B158" s="1388" t="s">
        <v>343</v>
      </c>
      <c r="C158" s="1389">
        <v>0.38569086876869552</v>
      </c>
      <c r="D158" s="1665">
        <v>-0.18945059327950542</v>
      </c>
      <c r="E158" s="1694">
        <v>-9.6852300242145084E-3</v>
      </c>
      <c r="F158" s="1678">
        <v>-0.37156055432818746</v>
      </c>
      <c r="G158" s="1678">
        <v>9.8145058396315044E-2</v>
      </c>
      <c r="H158" s="1678">
        <v>-0.12812931204415623</v>
      </c>
      <c r="I158" s="1678">
        <v>-1.1631964638836312E-2</v>
      </c>
      <c r="J158" s="1694">
        <v>-0.14095851792185199</v>
      </c>
      <c r="K158" s="1678">
        <v>5.5682033769683281</v>
      </c>
      <c r="L158" s="1678">
        <v>1.0799564054295052</v>
      </c>
      <c r="M158" s="1694">
        <v>-0.27037852994191702</v>
      </c>
      <c r="N158" s="1694">
        <v>0.42536353744186961</v>
      </c>
      <c r="O158" s="1678">
        <v>-0.59716599190283715</v>
      </c>
      <c r="P158" s="1678">
        <v>8.9712918660289631E-2</v>
      </c>
    </row>
    <row r="159" spans="2:16" ht="15.75" hidden="1" thickTop="1">
      <c r="B159" s="1388" t="s">
        <v>344</v>
      </c>
      <c r="C159" s="1389">
        <v>0.14040310026457448</v>
      </c>
      <c r="D159" s="1665">
        <v>-5.4685656776465308E-3</v>
      </c>
      <c r="E159" s="1694">
        <v>0.37860382606842435</v>
      </c>
      <c r="F159" s="1678">
        <v>-0.29136255437766101</v>
      </c>
      <c r="G159" s="1678">
        <v>0.11640946107907002</v>
      </c>
      <c r="H159" s="1678">
        <v>0.27561737605064085</v>
      </c>
      <c r="I159" s="1678">
        <v>5.5666497675321835E-2</v>
      </c>
      <c r="J159" s="1694">
        <v>-0.21675453529717004</v>
      </c>
      <c r="K159" s="1678">
        <v>-2.9010693226583228E-3</v>
      </c>
      <c r="L159" s="1678">
        <v>5.9076100286548083E-3</v>
      </c>
      <c r="M159" s="1694">
        <v>-0.46153367613988028</v>
      </c>
      <c r="N159" s="1694">
        <v>8.5124362924537955E-2</v>
      </c>
      <c r="O159" s="1678">
        <v>-0.40343282639649924</v>
      </c>
      <c r="P159" s="1678">
        <v>-7.8192753501149515E-2</v>
      </c>
    </row>
    <row r="160" spans="2:16" ht="15.75" hidden="1" thickTop="1">
      <c r="B160" s="1392"/>
      <c r="C160" s="1391"/>
      <c r="D160" s="1667"/>
      <c r="E160" s="1696"/>
      <c r="F160" s="1680"/>
      <c r="G160" s="1680"/>
      <c r="H160" s="1680"/>
      <c r="I160" s="1680"/>
      <c r="J160" s="1696"/>
      <c r="K160" s="1680"/>
      <c r="L160" s="1680"/>
      <c r="M160" s="1696"/>
      <c r="N160" s="1696"/>
      <c r="O160" s="1680"/>
      <c r="P160" s="1680"/>
    </row>
    <row r="161" spans="2:16" ht="15.75" hidden="1" thickTop="1">
      <c r="B161" s="1393">
        <v>2014</v>
      </c>
      <c r="C161" s="1391"/>
      <c r="D161" s="1667"/>
      <c r="E161" s="1696"/>
      <c r="F161" s="1680"/>
      <c r="G161" s="1680"/>
      <c r="H161" s="1680"/>
      <c r="I161" s="1680"/>
      <c r="J161" s="1696"/>
      <c r="K161" s="1680"/>
      <c r="L161" s="1680"/>
      <c r="M161" s="1696"/>
      <c r="N161" s="1696"/>
      <c r="O161" s="1680"/>
      <c r="P161" s="1680"/>
    </row>
    <row r="162" spans="2:16" ht="15.75" hidden="1" thickTop="1">
      <c r="B162" s="1388" t="s">
        <v>345</v>
      </c>
      <c r="C162" s="1391">
        <v>0.2</v>
      </c>
      <c r="D162" s="1667">
        <v>-7.0000000000000007E-2</v>
      </c>
      <c r="E162" s="1696">
        <v>0</v>
      </c>
      <c r="F162" s="1680">
        <v>0.01</v>
      </c>
      <c r="G162" s="1680">
        <v>-0.23</v>
      </c>
      <c r="H162" s="1680">
        <v>0.01</v>
      </c>
      <c r="I162" s="1680">
        <v>0</v>
      </c>
      <c r="J162" s="1696">
        <v>-7.0000000000000007E-2</v>
      </c>
      <c r="K162" s="1680">
        <v>0.02</v>
      </c>
      <c r="L162" s="1680">
        <v>0.16</v>
      </c>
      <c r="M162" s="1696">
        <v>-0.09</v>
      </c>
      <c r="N162" s="1696">
        <v>0</v>
      </c>
      <c r="O162" s="1680">
        <v>0.44</v>
      </c>
      <c r="P162" s="1680">
        <v>0.14000000000000001</v>
      </c>
    </row>
    <row r="163" spans="2:16" ht="15.75" hidden="1" thickTop="1">
      <c r="B163" s="1388" t="s">
        <v>334</v>
      </c>
      <c r="C163" s="1391">
        <v>-0.01</v>
      </c>
      <c r="D163" s="1667">
        <v>-0.09</v>
      </c>
      <c r="E163" s="1696">
        <v>-0.11</v>
      </c>
      <c r="F163" s="1680">
        <v>-0.08</v>
      </c>
      <c r="G163" s="1680">
        <v>0.09</v>
      </c>
      <c r="H163" s="1680">
        <v>0.08</v>
      </c>
      <c r="I163" s="1680">
        <v>0</v>
      </c>
      <c r="J163" s="1696">
        <v>-0.04</v>
      </c>
      <c r="K163" s="1680">
        <v>0.23</v>
      </c>
      <c r="L163" s="1680">
        <v>-0.08</v>
      </c>
      <c r="M163" s="1696">
        <v>7.0000000000000007E-2</v>
      </c>
      <c r="N163" s="1696">
        <v>-0.01</v>
      </c>
      <c r="O163" s="1680">
        <v>0.18</v>
      </c>
      <c r="P163" s="1680">
        <v>0.05</v>
      </c>
    </row>
    <row r="164" spans="2:16" ht="15.75" hidden="1" thickTop="1">
      <c r="B164" s="1388" t="s">
        <v>335</v>
      </c>
      <c r="C164" s="1391">
        <v>-0.05</v>
      </c>
      <c r="D164" s="1667">
        <v>-0.06</v>
      </c>
      <c r="E164" s="1696">
        <v>-0.82</v>
      </c>
      <c r="F164" s="1680">
        <v>-0.12</v>
      </c>
      <c r="G164" s="1680">
        <v>0.02</v>
      </c>
      <c r="H164" s="1680">
        <v>0</v>
      </c>
      <c r="I164" s="1680">
        <v>0.01</v>
      </c>
      <c r="J164" s="1696">
        <v>0</v>
      </c>
      <c r="K164" s="1680">
        <v>0</v>
      </c>
      <c r="L164" s="1680">
        <v>0.01</v>
      </c>
      <c r="M164" s="1696">
        <v>-0.3</v>
      </c>
      <c r="N164" s="1696">
        <v>-0.26</v>
      </c>
      <c r="O164" s="1680">
        <v>-0.14000000000000001</v>
      </c>
      <c r="P164" s="1680">
        <v>-0.22</v>
      </c>
    </row>
    <row r="165" spans="2:16" ht="15.75" hidden="1" thickTop="1">
      <c r="B165" s="1388" t="s">
        <v>336</v>
      </c>
      <c r="C165" s="1391">
        <v>0.3</v>
      </c>
      <c r="D165" s="1667">
        <v>-0.1</v>
      </c>
      <c r="E165" s="1696">
        <v>-0.13</v>
      </c>
      <c r="F165" s="1680">
        <v>-0.75</v>
      </c>
      <c r="G165" s="1680">
        <v>0.16</v>
      </c>
      <c r="H165" s="1680">
        <v>0.33</v>
      </c>
      <c r="I165" s="1680">
        <v>-0.02</v>
      </c>
      <c r="J165" s="1696">
        <v>0.34</v>
      </c>
      <c r="K165" s="1680">
        <v>12.64</v>
      </c>
      <c r="L165" s="1680">
        <v>-1.02</v>
      </c>
      <c r="M165" s="1696">
        <v>-0.03</v>
      </c>
      <c r="N165" s="1696">
        <v>1.0900000000000001</v>
      </c>
      <c r="O165" s="1680">
        <v>-0.46</v>
      </c>
      <c r="P165" s="1680">
        <v>0.57999999999999996</v>
      </c>
    </row>
    <row r="166" spans="2:16" ht="15.75" hidden="1" thickTop="1">
      <c r="B166" s="1388" t="s">
        <v>337</v>
      </c>
      <c r="C166" s="1391">
        <v>0.11</v>
      </c>
      <c r="D166" s="1667">
        <v>-0.11</v>
      </c>
      <c r="E166" s="1696">
        <v>-0.06</v>
      </c>
      <c r="F166" s="1680">
        <v>-0.28999999999999998</v>
      </c>
      <c r="G166" s="1680">
        <v>0</v>
      </c>
      <c r="H166" s="1680">
        <v>0.23</v>
      </c>
      <c r="I166" s="1680">
        <v>-0.03</v>
      </c>
      <c r="J166" s="1696">
        <v>-0.2</v>
      </c>
      <c r="K166" s="1680">
        <v>7.0000000000000007E-2</v>
      </c>
      <c r="L166" s="1680">
        <v>-0.13</v>
      </c>
      <c r="M166" s="1696">
        <v>-0.43</v>
      </c>
      <c r="N166" s="1696">
        <v>-0.05</v>
      </c>
      <c r="O166" s="1680">
        <v>-0.3</v>
      </c>
      <c r="P166" s="1680">
        <v>-0.13</v>
      </c>
    </row>
    <row r="167" spans="2:16" ht="15.75" hidden="1" thickTop="1">
      <c r="B167" s="1388" t="s">
        <v>338</v>
      </c>
      <c r="C167" s="1391">
        <v>-0.05</v>
      </c>
      <c r="D167" s="1667">
        <v>0.12</v>
      </c>
      <c r="E167" s="1696">
        <v>0</v>
      </c>
      <c r="F167" s="1680">
        <v>0.06</v>
      </c>
      <c r="G167" s="1680">
        <v>0.3</v>
      </c>
      <c r="H167" s="1680">
        <v>-0.03</v>
      </c>
      <c r="I167" s="1680">
        <v>0</v>
      </c>
      <c r="J167" s="1696">
        <v>-0.09</v>
      </c>
      <c r="K167" s="1680">
        <v>0</v>
      </c>
      <c r="L167" s="1680">
        <v>-0.11</v>
      </c>
      <c r="M167" s="1696">
        <v>0.15</v>
      </c>
      <c r="N167" s="1696">
        <v>0.02</v>
      </c>
      <c r="O167" s="1680">
        <v>-0.12</v>
      </c>
      <c r="P167" s="1680">
        <v>-0.03</v>
      </c>
    </row>
    <row r="168" spans="2:16" ht="15.75" hidden="1" thickTop="1">
      <c r="B168" s="1388" t="s">
        <v>339</v>
      </c>
      <c r="C168" s="1391">
        <v>-0.47</v>
      </c>
      <c r="D168" s="1667">
        <v>-0.21</v>
      </c>
      <c r="E168" s="1696">
        <v>0.12</v>
      </c>
      <c r="F168" s="1680">
        <v>0.3</v>
      </c>
      <c r="G168" s="1680">
        <v>-0.01</v>
      </c>
      <c r="H168" s="1680">
        <v>0.11</v>
      </c>
      <c r="I168" s="1680">
        <v>-0.12</v>
      </c>
      <c r="J168" s="1696">
        <v>-0.13</v>
      </c>
      <c r="K168" s="1680">
        <v>-0.08</v>
      </c>
      <c r="L168" s="1680">
        <v>1.79</v>
      </c>
      <c r="M168" s="1696">
        <v>0.85</v>
      </c>
      <c r="N168" s="1696">
        <v>-0.37</v>
      </c>
      <c r="O168" s="1680">
        <v>0.25</v>
      </c>
      <c r="P168" s="1680">
        <v>0.01</v>
      </c>
    </row>
    <row r="169" spans="2:16" ht="15.75" hidden="1" thickTop="1">
      <c r="B169" s="1388" t="s">
        <v>340</v>
      </c>
      <c r="C169" s="1391">
        <v>-0.81</v>
      </c>
      <c r="D169" s="1667">
        <v>-0.05</v>
      </c>
      <c r="E169" s="1696">
        <v>-0.09</v>
      </c>
      <c r="F169" s="1680">
        <v>0</v>
      </c>
      <c r="G169" s="1680">
        <v>-0.14000000000000001</v>
      </c>
      <c r="H169" s="1680">
        <v>0.04</v>
      </c>
      <c r="I169" s="1680">
        <v>0.28000000000000003</v>
      </c>
      <c r="J169" s="1696">
        <v>-0.06</v>
      </c>
      <c r="K169" s="1680">
        <v>-0.08</v>
      </c>
      <c r="L169" s="1680">
        <v>-0.02</v>
      </c>
      <c r="M169" s="1696">
        <v>0.02</v>
      </c>
      <c r="N169" s="1696">
        <v>-1.21</v>
      </c>
      <c r="O169" s="1680">
        <v>-7.0000000000000007E-2</v>
      </c>
      <c r="P169" s="1680">
        <v>-0.31</v>
      </c>
    </row>
    <row r="170" spans="2:16" ht="15.75" hidden="1" thickTop="1">
      <c r="B170" s="1388" t="s">
        <v>341</v>
      </c>
      <c r="C170" s="1391">
        <v>0.1</v>
      </c>
      <c r="D170" s="1667">
        <v>0.14000000000000001</v>
      </c>
      <c r="E170" s="1696">
        <v>0.45</v>
      </c>
      <c r="F170" s="1680">
        <v>-0.27262841889697143</v>
      </c>
      <c r="G170" s="1680">
        <v>0.20821940522519355</v>
      </c>
      <c r="H170" s="1680">
        <v>0.38290786383221587</v>
      </c>
      <c r="I170" s="1680">
        <v>-5.5572697120581438E-2</v>
      </c>
      <c r="J170" s="1696">
        <v>-0.1364659641691901</v>
      </c>
      <c r="K170" s="1680">
        <v>-2.4178336688009949E-3</v>
      </c>
      <c r="L170" s="1680">
        <v>-0.40368142540951624</v>
      </c>
      <c r="M170" s="1696">
        <v>0.11321079457601968</v>
      </c>
      <c r="N170" s="1696">
        <v>0.15400249867481364</v>
      </c>
      <c r="O170" s="1680">
        <v>-0.34227984424059343</v>
      </c>
      <c r="P170" s="1680">
        <v>-5.3404887379855381E-3</v>
      </c>
    </row>
    <row r="171" spans="2:16" ht="15.75" hidden="1" thickTop="1">
      <c r="B171" s="1388" t="s">
        <v>342</v>
      </c>
      <c r="C171" s="1391">
        <v>0.16</v>
      </c>
      <c r="D171" s="1667">
        <v>7.0000000000000007E-2</v>
      </c>
      <c r="E171" s="1696">
        <v>0</v>
      </c>
      <c r="F171" s="1680">
        <v>-0.14000000000000001</v>
      </c>
      <c r="G171" s="1680">
        <v>-0.01</v>
      </c>
      <c r="H171" s="1680">
        <v>-0.27</v>
      </c>
      <c r="I171" s="1680">
        <v>-0.06</v>
      </c>
      <c r="J171" s="1696">
        <v>-0.04</v>
      </c>
      <c r="K171" s="1680">
        <v>0.01</v>
      </c>
      <c r="L171" s="1680">
        <v>0.02</v>
      </c>
      <c r="M171" s="1696">
        <v>0.03</v>
      </c>
      <c r="N171" s="1696">
        <v>-0.04</v>
      </c>
      <c r="O171" s="1680">
        <v>-0.24</v>
      </c>
      <c r="P171" s="1680">
        <v>-0.11</v>
      </c>
    </row>
    <row r="172" spans="2:16" ht="15.75" hidden="1" thickTop="1">
      <c r="B172" s="1388" t="s">
        <v>343</v>
      </c>
      <c r="C172" s="1391">
        <v>0.19</v>
      </c>
      <c r="D172" s="1667">
        <v>0.12</v>
      </c>
      <c r="E172" s="1696">
        <v>-0.03</v>
      </c>
      <c r="F172" s="1680">
        <v>-0.09</v>
      </c>
      <c r="G172" s="1680">
        <v>0.09</v>
      </c>
      <c r="H172" s="1680">
        <v>0.1</v>
      </c>
      <c r="I172" s="1680">
        <v>0.02</v>
      </c>
      <c r="J172" s="1696">
        <v>0.02</v>
      </c>
      <c r="K172" s="1680">
        <v>-9.18</v>
      </c>
      <c r="L172" s="1680">
        <v>-0.62</v>
      </c>
      <c r="M172" s="1696">
        <v>0.06</v>
      </c>
      <c r="N172" s="1696">
        <v>-0.96</v>
      </c>
      <c r="O172" s="1680">
        <v>-0.11</v>
      </c>
      <c r="P172" s="1680">
        <v>-0.69</v>
      </c>
    </row>
    <row r="173" spans="2:16" ht="15.75" hidden="1" thickTop="1">
      <c r="B173" s="1388" t="s">
        <v>344</v>
      </c>
      <c r="C173" s="1391">
        <v>0.01</v>
      </c>
      <c r="D173" s="1667">
        <v>-0.1</v>
      </c>
      <c r="E173" s="1696">
        <v>0.16</v>
      </c>
      <c r="F173" s="1680">
        <v>-0.1</v>
      </c>
      <c r="G173" s="1680">
        <v>0.13</v>
      </c>
      <c r="H173" s="1680">
        <v>0.19</v>
      </c>
      <c r="I173" s="1680">
        <v>0</v>
      </c>
      <c r="J173" s="1696">
        <v>-0.16</v>
      </c>
      <c r="K173" s="1680">
        <v>0</v>
      </c>
      <c r="L173" s="1680">
        <v>-0.23</v>
      </c>
      <c r="M173" s="1696">
        <v>-0.15</v>
      </c>
      <c r="N173" s="1696">
        <v>0.04</v>
      </c>
      <c r="O173" s="1680">
        <v>-0.36</v>
      </c>
      <c r="P173" s="1680">
        <v>-0.09</v>
      </c>
    </row>
    <row r="174" spans="2:16" ht="15.75" hidden="1" thickTop="1">
      <c r="B174" s="1394"/>
      <c r="C174" s="1391"/>
      <c r="D174" s="1667"/>
      <c r="E174" s="1696"/>
      <c r="F174" s="1680"/>
      <c r="G174" s="1680"/>
      <c r="H174" s="1680"/>
      <c r="I174" s="1680"/>
      <c r="J174" s="1696"/>
      <c r="K174" s="1680"/>
      <c r="L174" s="1680"/>
      <c r="M174" s="1696"/>
      <c r="N174" s="1696"/>
      <c r="O174" s="1680"/>
      <c r="P174" s="1680"/>
    </row>
    <row r="175" spans="2:16" ht="15.75" hidden="1" thickTop="1">
      <c r="B175" s="1395">
        <v>2015</v>
      </c>
      <c r="C175" s="1391"/>
      <c r="D175" s="1667"/>
      <c r="E175" s="1696"/>
      <c r="F175" s="1680"/>
      <c r="G175" s="1680"/>
      <c r="H175" s="1680"/>
      <c r="I175" s="1680"/>
      <c r="J175" s="1696"/>
      <c r="K175" s="1680"/>
      <c r="L175" s="1680"/>
      <c r="M175" s="1696"/>
      <c r="N175" s="1696"/>
      <c r="O175" s="1680"/>
      <c r="P175" s="1680"/>
    </row>
    <row r="176" spans="2:16" ht="15.75" hidden="1" thickTop="1">
      <c r="B176" s="1396" t="s">
        <v>345</v>
      </c>
      <c r="C176" s="1391">
        <v>-4.1497382126621574E-2</v>
      </c>
      <c r="D176" s="1667">
        <v>-0.01</v>
      </c>
      <c r="E176" s="1696">
        <v>0.08</v>
      </c>
      <c r="F176" s="1680">
        <v>7.0000000000000007E-2</v>
      </c>
      <c r="G176" s="1680">
        <v>0.06</v>
      </c>
      <c r="H176" s="1680">
        <v>-0.97</v>
      </c>
      <c r="I176" s="1680">
        <v>-13.41</v>
      </c>
      <c r="J176" s="1696">
        <v>0.02</v>
      </c>
      <c r="K176" s="1680">
        <v>-0.08</v>
      </c>
      <c r="L176" s="1680">
        <v>-0.48</v>
      </c>
      <c r="M176" s="1696">
        <v>0.3</v>
      </c>
      <c r="N176" s="1696">
        <v>-0.69</v>
      </c>
      <c r="O176" s="1680">
        <v>0.4</v>
      </c>
      <c r="P176" s="1680">
        <v>-0.34</v>
      </c>
    </row>
    <row r="177" spans="2:16" ht="15.75" hidden="1" thickTop="1">
      <c r="B177" s="1396" t="s">
        <v>334</v>
      </c>
      <c r="C177" s="1391">
        <v>0.25</v>
      </c>
      <c r="D177" s="1667">
        <v>-0.35</v>
      </c>
      <c r="E177" s="1696">
        <v>-0.09</v>
      </c>
      <c r="F177" s="1680">
        <v>-0.11</v>
      </c>
      <c r="G177" s="1680">
        <v>-0.02</v>
      </c>
      <c r="H177" s="1680">
        <v>-0.41</v>
      </c>
      <c r="I177" s="1680">
        <v>-0.1</v>
      </c>
      <c r="J177" s="1696">
        <v>-0.17</v>
      </c>
      <c r="K177" s="1680">
        <v>0</v>
      </c>
      <c r="L177" s="1680">
        <v>-0.28000000000000003</v>
      </c>
      <c r="M177" s="1696">
        <v>0.1</v>
      </c>
      <c r="N177" s="1696">
        <v>-0.13</v>
      </c>
      <c r="O177" s="1680">
        <v>0.05</v>
      </c>
      <c r="P177" s="1680">
        <v>-7.0000000000000007E-2</v>
      </c>
    </row>
    <row r="178" spans="2:16" ht="15.75" hidden="1" thickTop="1">
      <c r="B178" s="1396" t="s">
        <v>335</v>
      </c>
      <c r="C178" s="1391">
        <v>0.12</v>
      </c>
      <c r="D178" s="1667">
        <v>-0.27</v>
      </c>
      <c r="E178" s="1696">
        <v>-0.06</v>
      </c>
      <c r="F178" s="1680">
        <v>-0.02</v>
      </c>
      <c r="G178" s="1680">
        <v>-0.05</v>
      </c>
      <c r="H178" s="1680">
        <v>0.02</v>
      </c>
      <c r="I178" s="1680">
        <v>0</v>
      </c>
      <c r="J178" s="1696">
        <v>0.03</v>
      </c>
      <c r="K178" s="1680">
        <v>0</v>
      </c>
      <c r="L178" s="1680">
        <v>0.12</v>
      </c>
      <c r="M178" s="1696">
        <v>0.1</v>
      </c>
      <c r="N178" s="1696">
        <v>-0.03</v>
      </c>
      <c r="O178" s="1680">
        <v>-0.03</v>
      </c>
      <c r="P178" s="1680">
        <v>-0.03</v>
      </c>
    </row>
    <row r="179" spans="2:16" ht="15.75" hidden="1" thickTop="1">
      <c r="B179" s="1396" t="s">
        <v>336</v>
      </c>
      <c r="C179" s="1389">
        <v>-0.6276812592201364</v>
      </c>
      <c r="D179" s="1665">
        <v>-5.8447638833891702E-3</v>
      </c>
      <c r="E179" s="1694">
        <v>-0.71487005807603365</v>
      </c>
      <c r="F179" s="1678">
        <v>-3.3485371603938052</v>
      </c>
      <c r="G179" s="1678">
        <v>-0.46304619945436443</v>
      </c>
      <c r="H179" s="1678">
        <v>-5.4043278001492112E-2</v>
      </c>
      <c r="I179" s="1678">
        <v>-0.14789660517323666</v>
      </c>
      <c r="J179" s="1694">
        <v>-0.12687130936021029</v>
      </c>
      <c r="K179" s="1678">
        <v>-7.4423256937528048E-2</v>
      </c>
      <c r="L179" s="1678">
        <v>0.59453464762282415</v>
      </c>
      <c r="M179" s="1694">
        <v>0.40544220793510277</v>
      </c>
      <c r="N179" s="1694">
        <v>-3.5941494147062603E-2</v>
      </c>
      <c r="O179" s="1678">
        <v>-1.0120967585524054</v>
      </c>
      <c r="P179" s="1678">
        <v>-0.88781416486978237</v>
      </c>
    </row>
    <row r="180" spans="2:16" ht="15.75" hidden="1" thickTop="1">
      <c r="B180" s="1396" t="s">
        <v>337</v>
      </c>
      <c r="C180" s="1389">
        <v>-0.17</v>
      </c>
      <c r="D180" s="1665">
        <v>-0.41</v>
      </c>
      <c r="E180" s="1694">
        <v>0.18</v>
      </c>
      <c r="F180" s="1678">
        <v>-0.25</v>
      </c>
      <c r="G180" s="1678">
        <v>0.1</v>
      </c>
      <c r="H180" s="1678">
        <v>-0.25</v>
      </c>
      <c r="I180" s="1678">
        <v>-0.02</v>
      </c>
      <c r="J180" s="1694">
        <v>-0.11</v>
      </c>
      <c r="K180" s="1678">
        <v>0</v>
      </c>
      <c r="L180" s="1678">
        <v>-0.08</v>
      </c>
      <c r="M180" s="1694">
        <v>-0.44</v>
      </c>
      <c r="N180" s="1694">
        <v>-0.1</v>
      </c>
      <c r="O180" s="1678">
        <v>-0.37</v>
      </c>
      <c r="P180" s="1678">
        <v>-0.19</v>
      </c>
    </row>
    <row r="181" spans="2:16" ht="15.75" hidden="1" thickTop="1">
      <c r="B181" s="1396" t="s">
        <v>338</v>
      </c>
      <c r="C181" s="1389">
        <v>0.35965298460747874</v>
      </c>
      <c r="D181" s="1665">
        <v>-6.0890910286275357E-2</v>
      </c>
      <c r="E181" s="1694">
        <v>-1.9948108630941874E-2</v>
      </c>
      <c r="F181" s="1678">
        <v>-6.7580266255291122E-2</v>
      </c>
      <c r="G181" s="1678">
        <v>-0.16676821314844403</v>
      </c>
      <c r="H181" s="1678">
        <v>6.1188525004382655E-2</v>
      </c>
      <c r="I181" s="1678">
        <v>6.0538061532895426E-3</v>
      </c>
      <c r="J181" s="1694">
        <v>-9.4026256435824962E-2</v>
      </c>
      <c r="K181" s="1678">
        <v>0</v>
      </c>
      <c r="L181" s="1678">
        <v>-7.306314175382056E-2</v>
      </c>
      <c r="M181" s="1694">
        <v>0.1139948699081117</v>
      </c>
      <c r="N181" s="1694">
        <v>1.0259487601800288E-2</v>
      </c>
      <c r="O181" s="1678">
        <v>-0.45051778657345665</v>
      </c>
      <c r="P181" s="1678">
        <v>-0.1388327055798726</v>
      </c>
    </row>
    <row r="182" spans="2:16" ht="15.75" hidden="1" thickTop="1">
      <c r="B182" s="1396" t="s">
        <v>339</v>
      </c>
      <c r="C182" s="1389">
        <v>-0.08</v>
      </c>
      <c r="D182" s="1665">
        <v>0.05</v>
      </c>
      <c r="E182" s="1694">
        <v>-0.56000000000000005</v>
      </c>
      <c r="F182" s="1678">
        <v>-0.82</v>
      </c>
      <c r="G182" s="1678">
        <v>0.15</v>
      </c>
      <c r="H182" s="1678">
        <v>-0.09</v>
      </c>
      <c r="I182" s="1678">
        <v>-0.02</v>
      </c>
      <c r="J182" s="1694">
        <v>-0.14000000000000001</v>
      </c>
      <c r="K182" s="1678">
        <v>7.48</v>
      </c>
      <c r="L182" s="1678">
        <v>-0.02</v>
      </c>
      <c r="M182" s="1694">
        <v>0.03</v>
      </c>
      <c r="N182" s="1694">
        <v>0.47</v>
      </c>
      <c r="O182" s="1678">
        <v>-0.81</v>
      </c>
      <c r="P182" s="1678">
        <v>0.06</v>
      </c>
    </row>
    <row r="183" spans="2:16" ht="15.75" hidden="1" thickTop="1">
      <c r="B183" s="1396" t="s">
        <v>340</v>
      </c>
      <c r="C183" s="1397">
        <v>-0.272213662484244</v>
      </c>
      <c r="D183" s="1668">
        <v>-7.083328007229106E-3</v>
      </c>
      <c r="E183" s="1697">
        <v>2.4756281166493643E-2</v>
      </c>
      <c r="F183" s="1681">
        <v>-0.14094262323592899</v>
      </c>
      <c r="G183" s="1681">
        <v>-3.513098981725582E-2</v>
      </c>
      <c r="H183" s="1681">
        <v>-0.28842127459077771</v>
      </c>
      <c r="I183" s="1681">
        <v>-6.1593138038606998E-2</v>
      </c>
      <c r="J183" s="1697">
        <v>-0.25547681090416496</v>
      </c>
      <c r="K183" s="1681">
        <v>-1.1898930449838474E-4</v>
      </c>
      <c r="L183" s="1681">
        <v>-0.14204653894314134</v>
      </c>
      <c r="M183" s="1697">
        <v>-9.2702458065052618E-2</v>
      </c>
      <c r="N183" s="1697">
        <v>-9.5246871275789236E-2</v>
      </c>
      <c r="O183" s="1681">
        <v>-0.75140710578649461</v>
      </c>
      <c r="P183" s="1681">
        <v>-0.35933595650086136</v>
      </c>
    </row>
    <row r="184" spans="2:16" ht="15.75" hidden="1" thickTop="1">
      <c r="B184" s="1396" t="s">
        <v>341</v>
      </c>
      <c r="C184" s="1398">
        <v>-4.5220342858565132E-2</v>
      </c>
      <c r="D184" s="1668">
        <v>-3.985797150485304E-3</v>
      </c>
      <c r="E184" s="1697">
        <v>-0.6157210363614829</v>
      </c>
      <c r="F184" s="1681">
        <v>-0.52396086104237183</v>
      </c>
      <c r="G184" s="1681">
        <v>3.6737938644315626E-2</v>
      </c>
      <c r="H184" s="1681">
        <v>-0.41623685882292705</v>
      </c>
      <c r="I184" s="1681">
        <v>-0.38021696326886456</v>
      </c>
      <c r="J184" s="1697">
        <v>-1.3553985690217818E-2</v>
      </c>
      <c r="K184" s="1681">
        <v>0</v>
      </c>
      <c r="L184" s="1681">
        <v>1.2778849865380248</v>
      </c>
      <c r="M184" s="1697">
        <v>-0.29682213892621157</v>
      </c>
      <c r="N184" s="1697">
        <v>-0.30654743122832118</v>
      </c>
      <c r="O184" s="1681">
        <v>-0.47236820341396424</v>
      </c>
      <c r="P184" s="1681">
        <v>-0.35933595650086136</v>
      </c>
    </row>
    <row r="185" spans="2:16" ht="15.75" hidden="1" thickTop="1">
      <c r="B185" s="1185" t="s">
        <v>342</v>
      </c>
      <c r="C185" s="1184">
        <v>-0.43</v>
      </c>
      <c r="D185" s="1398">
        <v>-0.31</v>
      </c>
      <c r="E185" s="1697">
        <v>-0.08</v>
      </c>
      <c r="F185" s="1681">
        <v>-0.32</v>
      </c>
      <c r="G185" s="1681">
        <v>0.61</v>
      </c>
      <c r="H185" s="1681">
        <v>-0.47</v>
      </c>
      <c r="I185" s="1681">
        <v>0.02</v>
      </c>
      <c r="J185" s="1697">
        <v>-0.14000000000000001</v>
      </c>
      <c r="K185" s="1681">
        <v>0</v>
      </c>
      <c r="L185" s="1681">
        <v>-0.18</v>
      </c>
      <c r="M185" s="1697">
        <v>0.12</v>
      </c>
      <c r="N185" s="1697">
        <v>-0.17</v>
      </c>
      <c r="O185" s="1681">
        <v>-0.53</v>
      </c>
      <c r="P185" s="1681">
        <v>-0.28999999999999998</v>
      </c>
    </row>
    <row r="186" spans="2:16" ht="15.75" hidden="1" thickTop="1">
      <c r="B186" s="1185" t="s">
        <v>343</v>
      </c>
      <c r="C186" s="1184">
        <v>-0.14575868826649518</v>
      </c>
      <c r="D186" s="1398">
        <v>-0.18877153252403467</v>
      </c>
      <c r="E186" s="1697">
        <v>-1.2919365150898532E-2</v>
      </c>
      <c r="F186" s="1681">
        <v>-0.23740520713445568</v>
      </c>
      <c r="G186" s="1681">
        <v>2.3196627665145186E-3</v>
      </c>
      <c r="H186" s="1681">
        <v>-7.8990901636166733E-2</v>
      </c>
      <c r="I186" s="1681">
        <v>-0.22655708014720499</v>
      </c>
      <c r="J186" s="1697">
        <v>-2.3975965100020424E-2</v>
      </c>
      <c r="K186" s="1681">
        <v>2.8252021068403188</v>
      </c>
      <c r="L186" s="1681">
        <v>-2.9019612653113924E-2</v>
      </c>
      <c r="M186" s="1697">
        <v>-1.733207605679743E-2</v>
      </c>
      <c r="N186" s="1697">
        <v>0.2174417851561028</v>
      </c>
      <c r="O186" s="1681">
        <v>3.7928792672570211E-2</v>
      </c>
      <c r="P186" s="1681">
        <v>0.16049910816811064</v>
      </c>
    </row>
    <row r="187" spans="2:16" ht="15.75" hidden="1" thickTop="1">
      <c r="B187" s="1185" t="s">
        <v>344</v>
      </c>
      <c r="C187" s="1184">
        <v>-0.41</v>
      </c>
      <c r="D187" s="1398">
        <v>-0.15</v>
      </c>
      <c r="E187" s="1697">
        <v>0.18</v>
      </c>
      <c r="F187" s="1681">
        <v>-7.0000000000000007E-2</v>
      </c>
      <c r="G187" s="1681">
        <v>-0.06</v>
      </c>
      <c r="H187" s="1681">
        <v>-0.25</v>
      </c>
      <c r="I187" s="1681">
        <v>-0.03</v>
      </c>
      <c r="J187" s="1697">
        <v>0.09</v>
      </c>
      <c r="K187" s="1681">
        <v>0</v>
      </c>
      <c r="L187" s="1681">
        <v>-7.0000000000000007E-2</v>
      </c>
      <c r="M187" s="1697">
        <v>-0.3</v>
      </c>
      <c r="N187" s="1697">
        <v>-0.06</v>
      </c>
      <c r="O187" s="1681">
        <v>-0.21</v>
      </c>
      <c r="P187" s="1681">
        <v>-0.11</v>
      </c>
    </row>
    <row r="188" spans="2:16" ht="15.75" hidden="1" thickTop="1">
      <c r="B188" s="946"/>
      <c r="C188" s="923"/>
      <c r="D188" s="1669"/>
      <c r="E188" s="1698"/>
      <c r="F188" s="1682"/>
      <c r="G188" s="1682"/>
      <c r="H188" s="1682"/>
      <c r="I188" s="1682"/>
      <c r="J188" s="1698"/>
      <c r="K188" s="1682"/>
      <c r="L188" s="1682"/>
      <c r="M188" s="1698"/>
      <c r="N188" s="1698"/>
      <c r="O188" s="1682"/>
      <c r="P188" s="1682"/>
    </row>
    <row r="189" spans="2:16" ht="15.75" hidden="1" thickTop="1">
      <c r="B189" s="1183">
        <v>2016</v>
      </c>
      <c r="C189" s="1184"/>
      <c r="D189" s="1398"/>
      <c r="E189" s="1697"/>
      <c r="F189" s="1681"/>
      <c r="G189" s="1681"/>
      <c r="H189" s="1681"/>
      <c r="I189" s="1681"/>
      <c r="J189" s="1697"/>
      <c r="K189" s="1681"/>
      <c r="L189" s="1681"/>
      <c r="M189" s="1697"/>
      <c r="N189" s="1697"/>
      <c r="O189" s="1681"/>
      <c r="P189" s="1681"/>
    </row>
    <row r="190" spans="2:16" ht="15.75" hidden="1" thickTop="1">
      <c r="B190" s="1185" t="s">
        <v>345</v>
      </c>
      <c r="C190" s="1184">
        <v>0.05</v>
      </c>
      <c r="D190" s="1398">
        <v>-0.02</v>
      </c>
      <c r="E190" s="1697">
        <v>-0.04</v>
      </c>
      <c r="F190" s="1681">
        <v>-0.3</v>
      </c>
      <c r="G190" s="1681">
        <v>-0.15</v>
      </c>
      <c r="H190" s="1681">
        <v>-0.37</v>
      </c>
      <c r="I190" s="1681">
        <v>0</v>
      </c>
      <c r="J190" s="1697">
        <v>-0.18</v>
      </c>
      <c r="K190" s="1681">
        <v>0</v>
      </c>
      <c r="L190" s="1681">
        <v>-0.16</v>
      </c>
      <c r="M190" s="1697">
        <v>-0.28999999999999998</v>
      </c>
      <c r="N190" s="1697">
        <v>-0.13</v>
      </c>
      <c r="O190" s="1681">
        <v>0.13</v>
      </c>
      <c r="P190" s="1681">
        <v>-0.05</v>
      </c>
    </row>
    <row r="191" spans="2:16" ht="15.75" hidden="1" thickTop="1">
      <c r="B191" s="1185" t="s">
        <v>334</v>
      </c>
      <c r="C191" s="1184">
        <v>-0.14000000000000001</v>
      </c>
      <c r="D191" s="1398">
        <v>0</v>
      </c>
      <c r="E191" s="1697">
        <v>-0.12</v>
      </c>
      <c r="F191" s="1681">
        <v>-0.19</v>
      </c>
      <c r="G191" s="1681">
        <v>-0.17</v>
      </c>
      <c r="H191" s="1681">
        <v>-0.37</v>
      </c>
      <c r="I191" s="1681">
        <v>-0.13</v>
      </c>
      <c r="J191" s="1697">
        <v>-0.01</v>
      </c>
      <c r="K191" s="1681">
        <v>0</v>
      </c>
      <c r="L191" s="1681">
        <v>-0.17</v>
      </c>
      <c r="M191" s="1697">
        <v>0.06</v>
      </c>
      <c r="N191" s="1697">
        <v>-0.14000000000000001</v>
      </c>
      <c r="O191" s="1681">
        <v>-0.03</v>
      </c>
      <c r="P191" s="1681">
        <v>-0.1</v>
      </c>
    </row>
    <row r="192" spans="2:16" ht="15.75" hidden="1" thickTop="1">
      <c r="B192" s="1185" t="s">
        <v>335</v>
      </c>
      <c r="C192" s="1184">
        <v>-0.1452037104729631</v>
      </c>
      <c r="D192" s="1398">
        <v>-0.17357853356986253</v>
      </c>
      <c r="E192" s="1697">
        <v>-1.0347223219900115</v>
      </c>
      <c r="F192" s="1681">
        <v>-0.72862919095217915</v>
      </c>
      <c r="G192" s="1681">
        <v>-0.12597538904176586</v>
      </c>
      <c r="H192" s="1681">
        <v>-0.29757643568916192</v>
      </c>
      <c r="I192" s="1681">
        <v>0.41832165959179157</v>
      </c>
      <c r="J192" s="1697">
        <v>-4.0135870125712625E-2</v>
      </c>
      <c r="K192" s="1681">
        <v>3.363162325203195</v>
      </c>
      <c r="L192" s="1681">
        <v>-0.62203943438742249</v>
      </c>
      <c r="M192" s="1697">
        <v>-0.60383725427171075</v>
      </c>
      <c r="N192" s="1697">
        <v>-0.10984460969247767</v>
      </c>
      <c r="O192" s="1681">
        <v>-0.13339203008780887</v>
      </c>
      <c r="P192" s="1681">
        <v>-0.11731636740707208</v>
      </c>
    </row>
    <row r="193" spans="2:16" ht="15.75" hidden="1" thickTop="1">
      <c r="B193" s="1185" t="s">
        <v>336</v>
      </c>
      <c r="C193" s="1184">
        <v>2.5539133061580621E-2</v>
      </c>
      <c r="D193" s="1398">
        <v>-0.14370025521585061</v>
      </c>
      <c r="E193" s="1697">
        <v>-2.4078329058929704E-2</v>
      </c>
      <c r="F193" s="1681">
        <v>-0.32485851268504451</v>
      </c>
      <c r="G193" s="1681">
        <v>-4.1807288165163214E-3</v>
      </c>
      <c r="H193" s="1681">
        <v>7.330816433370746E-2</v>
      </c>
      <c r="I193" s="1681">
        <v>-7.9915645435724159E-2</v>
      </c>
      <c r="J193" s="1697">
        <v>-2.3437216541677408E-2</v>
      </c>
      <c r="K193" s="1681">
        <v>-1.3891041574154439E-2</v>
      </c>
      <c r="L193" s="1681">
        <v>-8.804608933186131E-2</v>
      </c>
      <c r="M193" s="1697">
        <v>-0.35484840599306899</v>
      </c>
      <c r="N193" s="1697">
        <v>-7.9445153206114671E-2</v>
      </c>
      <c r="O193" s="1681">
        <v>-0.50545202523969435</v>
      </c>
      <c r="P193" s="1681">
        <v>-0.21459829467898039</v>
      </c>
    </row>
    <row r="194" spans="2:16" ht="15.75" hidden="1" thickTop="1">
      <c r="B194" s="1185" t="s">
        <v>337</v>
      </c>
      <c r="C194" s="1184">
        <v>-0.28774136792316662</v>
      </c>
      <c r="D194" s="1398">
        <v>-0.21926308630029201</v>
      </c>
      <c r="E194" s="1697">
        <v>0.12215755635458514</v>
      </c>
      <c r="F194" s="1681">
        <v>-0.10941204788691428</v>
      </c>
      <c r="G194" s="1681">
        <v>-0.18392025226198205</v>
      </c>
      <c r="H194" s="1681">
        <v>-0.10841716679572677</v>
      </c>
      <c r="I194" s="1681">
        <v>-1.6084540838749217</v>
      </c>
      <c r="J194" s="1697">
        <v>6.2793966098073639E-2</v>
      </c>
      <c r="K194" s="1681">
        <v>1.5184575417936941E-3</v>
      </c>
      <c r="L194" s="1681">
        <v>2.4715251915807812E-2</v>
      </c>
      <c r="M194" s="1697">
        <v>-0.33275398569235781</v>
      </c>
      <c r="N194" s="1697">
        <v>-0.12179873490071325</v>
      </c>
      <c r="O194" s="1681">
        <v>-0.48839384537515684</v>
      </c>
      <c r="P194" s="1681">
        <v>-0.23776414852796357</v>
      </c>
    </row>
    <row r="195" spans="2:16" ht="15.75" hidden="1" thickTop="1">
      <c r="B195" s="1185" t="s">
        <v>338</v>
      </c>
      <c r="C195" s="1184">
        <v>6.986640140853595E-2</v>
      </c>
      <c r="D195" s="1398">
        <v>-0.21010847821572032</v>
      </c>
      <c r="E195" s="1697">
        <v>0.57919202563947447</v>
      </c>
      <c r="F195" s="1681">
        <v>3.4024556858036625E-2</v>
      </c>
      <c r="G195" s="1681">
        <v>0.14574772823323645</v>
      </c>
      <c r="H195" s="1681">
        <v>-8.4331854258290484E-2</v>
      </c>
      <c r="I195" s="1681">
        <v>-5.0866719841446972E-3</v>
      </c>
      <c r="J195" s="1697">
        <v>-0.23494566261447192</v>
      </c>
      <c r="K195" s="1681">
        <v>2.6522915407413583</v>
      </c>
      <c r="L195" s="1681">
        <v>0.30680626757091378</v>
      </c>
      <c r="M195" s="1697">
        <v>9.0680879224036559E-2</v>
      </c>
      <c r="N195" s="1697">
        <v>0.44442400613575739</v>
      </c>
      <c r="O195" s="1681">
        <v>-0.35049258315357212</v>
      </c>
      <c r="P195" s="1681">
        <v>0.19359893982937582</v>
      </c>
    </row>
    <row r="196" spans="2:16" ht="19.5" hidden="1" customHeight="1">
      <c r="B196" s="1185" t="s">
        <v>339</v>
      </c>
      <c r="C196" s="1186">
        <v>0.01</v>
      </c>
      <c r="D196" s="1670">
        <v>-0.15116881695471651</v>
      </c>
      <c r="E196" s="1699">
        <v>4.3829385535243404E-2</v>
      </c>
      <c r="F196" s="1683">
        <v>4.9405962600723718E-2</v>
      </c>
      <c r="G196" s="1683">
        <v>-0.14779477239865724</v>
      </c>
      <c r="H196" s="1683">
        <v>-3.0465652337285931E-2</v>
      </c>
      <c r="I196" s="1683">
        <v>-0.36487628373269576</v>
      </c>
      <c r="J196" s="1699">
        <v>8.6803367886090221E-2</v>
      </c>
      <c r="K196" s="1683">
        <v>4.300952272773273E-4</v>
      </c>
      <c r="L196" s="1683">
        <v>4.0604559518997441E-2</v>
      </c>
      <c r="M196" s="1699">
        <v>-0.3</v>
      </c>
      <c r="N196" s="1699">
        <v>-0.03</v>
      </c>
      <c r="O196" s="1683">
        <v>-0.52</v>
      </c>
      <c r="P196" s="1683">
        <v>-0.18547053508086719</v>
      </c>
    </row>
    <row r="197" spans="2:16" ht="15" hidden="1" customHeight="1">
      <c r="B197" s="1185" t="s">
        <v>340</v>
      </c>
      <c r="C197" s="1186">
        <v>-6.2864628779266241E-2</v>
      </c>
      <c r="D197" s="1670">
        <v>-0.21648457342146799</v>
      </c>
      <c r="E197" s="1699">
        <v>1.9561102886314075E-3</v>
      </c>
      <c r="F197" s="1683">
        <v>-3.1267592495879626E-2</v>
      </c>
      <c r="G197" s="1683">
        <v>-2.2690478454094887E-2</v>
      </c>
      <c r="H197" s="1683">
        <v>-0.12741091072896893</v>
      </c>
      <c r="I197" s="1683">
        <v>-1.9276641431403618E-2</v>
      </c>
      <c r="J197" s="1699">
        <v>-0.101981008331677</v>
      </c>
      <c r="K197" s="1683">
        <v>0</v>
      </c>
      <c r="L197" s="1683">
        <v>8.8947302420763208E-3</v>
      </c>
      <c r="M197" s="1699">
        <v>0.12546641762898503</v>
      </c>
      <c r="N197" s="1699">
        <v>-4.3133483312971066E-2</v>
      </c>
      <c r="O197" s="1683">
        <v>-0.31093935790984517</v>
      </c>
      <c r="P197" s="1683">
        <v>-0.12689208254056439</v>
      </c>
    </row>
    <row r="198" spans="2:16" ht="15" hidden="1" customHeight="1">
      <c r="B198" s="1185" t="s">
        <v>341</v>
      </c>
      <c r="C198" s="1186">
        <v>0.103576458275767</v>
      </c>
      <c r="D198" s="1670">
        <v>-3.2555824489632901E-2</v>
      </c>
      <c r="E198" s="1699">
        <v>-1.1084461284253999</v>
      </c>
      <c r="F198" s="1683">
        <v>-0.27213197927112853</v>
      </c>
      <c r="G198" s="1683">
        <v>-2.6265714496154224E-2</v>
      </c>
      <c r="H198" s="1683">
        <v>-8.0577512431290188E-2</v>
      </c>
      <c r="I198" s="1683">
        <v>-8.5703451573149181E-2</v>
      </c>
      <c r="J198" s="1699">
        <v>-0.25901187587000774</v>
      </c>
      <c r="K198" s="1683">
        <v>0</v>
      </c>
      <c r="L198" s="1683">
        <v>6.4181463374168857E-3</v>
      </c>
      <c r="M198" s="1699">
        <v>9.6019042531247933E-2</v>
      </c>
      <c r="N198" s="1699">
        <v>-0.34424657370594192</v>
      </c>
      <c r="O198" s="1683">
        <v>-6.0374865650325599E-2</v>
      </c>
      <c r="P198" s="1683">
        <v>-0.25562685727327228</v>
      </c>
    </row>
    <row r="199" spans="2:16" ht="15" hidden="1" customHeight="1">
      <c r="B199" s="1185" t="s">
        <v>342</v>
      </c>
      <c r="C199" s="1186">
        <v>-4.5856603779426131E-2</v>
      </c>
      <c r="D199" s="1670">
        <v>-0.23915165795017623</v>
      </c>
      <c r="E199" s="1699">
        <v>-0.12861267928078179</v>
      </c>
      <c r="F199" s="1683">
        <v>6.3405742695121781E-2</v>
      </c>
      <c r="G199" s="1683">
        <v>-2.755309775345216E-2</v>
      </c>
      <c r="H199" s="1683">
        <v>-6.2675926454280884E-2</v>
      </c>
      <c r="I199" s="1683">
        <v>0</v>
      </c>
      <c r="J199" s="1699">
        <v>-1.3287178712051428E-2</v>
      </c>
      <c r="K199" s="1683">
        <v>0</v>
      </c>
      <c r="L199" s="1683">
        <v>-6.3894007987264079E-2</v>
      </c>
      <c r="M199" s="1699">
        <v>0.16651409335928236</v>
      </c>
      <c r="N199" s="1699">
        <v>-5.1593879526390385E-2</v>
      </c>
      <c r="O199" s="1683">
        <v>0.39950869617260132</v>
      </c>
      <c r="P199" s="1683">
        <v>8.9508020797324228E-2</v>
      </c>
    </row>
    <row r="200" spans="2:16" ht="15" hidden="1" customHeight="1">
      <c r="B200" s="1185" t="s">
        <v>343</v>
      </c>
      <c r="C200" s="1186">
        <v>0.06</v>
      </c>
      <c r="D200" s="1670">
        <v>-8.6256904636954346E-2</v>
      </c>
      <c r="E200" s="1699">
        <v>4.7471815230437642E-4</v>
      </c>
      <c r="F200" s="1683">
        <v>9.6491801639771779E-2</v>
      </c>
      <c r="G200" s="1683">
        <v>-6.5506299571367776E-2</v>
      </c>
      <c r="H200" s="1683">
        <v>0.33117518149387593</v>
      </c>
      <c r="I200" s="1683">
        <v>0</v>
      </c>
      <c r="J200" s="1699">
        <v>0.18480802443959021</v>
      </c>
      <c r="K200" s="1683">
        <v>-2.4606685566994031</v>
      </c>
      <c r="L200" s="1683">
        <v>-6.9174315520781349E-3</v>
      </c>
      <c r="M200" s="1699">
        <v>0.13682668263195197</v>
      </c>
      <c r="N200" s="1699">
        <v>-0.22107766017623476</v>
      </c>
      <c r="O200" s="1683">
        <v>0.537991525273668</v>
      </c>
      <c r="P200" s="1683">
        <v>1.7089539595872338E-2</v>
      </c>
    </row>
    <row r="201" spans="2:16" ht="15" hidden="1" customHeight="1">
      <c r="B201" s="1185" t="s">
        <v>344</v>
      </c>
      <c r="C201" s="1186">
        <v>-5.5155701011611047E-2</v>
      </c>
      <c r="D201" s="1670">
        <v>8.7680175491566814E-2</v>
      </c>
      <c r="E201" s="1699">
        <v>-0.59466788406613569</v>
      </c>
      <c r="F201" s="1683">
        <v>0.45843326923238337</v>
      </c>
      <c r="G201" s="1683">
        <v>9.4953347572124258E-2</v>
      </c>
      <c r="H201" s="1683">
        <v>-0.27129849886291524</v>
      </c>
      <c r="I201" s="1683">
        <v>0</v>
      </c>
      <c r="J201" s="1699">
        <v>0.28848346753309606</v>
      </c>
      <c r="K201" s="1683">
        <v>4.7645700668397239E-3</v>
      </c>
      <c r="L201" s="1683">
        <v>0.15901851006911993</v>
      </c>
      <c r="M201" s="1699">
        <v>0.34261473215020377</v>
      </c>
      <c r="N201" s="1699">
        <v>-9.2204748943436332E-2</v>
      </c>
      <c r="O201" s="1683">
        <v>0.38100461425645271</v>
      </c>
      <c r="P201" s="1683">
        <v>5.7043728927941295E-2</v>
      </c>
    </row>
    <row r="202" spans="2:16" ht="15" customHeight="1" thickTop="1">
      <c r="B202" s="1187"/>
      <c r="C202" s="1186"/>
      <c r="D202" s="1670"/>
      <c r="E202" s="1699"/>
      <c r="F202" s="1683"/>
      <c r="G202" s="1683"/>
      <c r="H202" s="1683"/>
      <c r="I202" s="1683"/>
      <c r="J202" s="1699"/>
      <c r="K202" s="1683"/>
      <c r="L202" s="1683"/>
      <c r="M202" s="1699"/>
      <c r="N202" s="1699"/>
      <c r="O202" s="1683"/>
      <c r="P202" s="1683"/>
    </row>
    <row r="203" spans="2:16" ht="15" customHeight="1">
      <c r="B203" s="1183">
        <v>2017</v>
      </c>
      <c r="C203" s="1186"/>
      <c r="D203" s="1670"/>
      <c r="E203" s="1699"/>
      <c r="F203" s="1683"/>
      <c r="G203" s="1683"/>
      <c r="H203" s="1683"/>
      <c r="I203" s="1683"/>
      <c r="J203" s="1699"/>
      <c r="K203" s="1683"/>
      <c r="L203" s="1683"/>
      <c r="M203" s="1699"/>
      <c r="N203" s="1699"/>
      <c r="O203" s="1683"/>
      <c r="P203" s="1683"/>
    </row>
    <row r="204" spans="2:16">
      <c r="B204" s="1187" t="s">
        <v>345</v>
      </c>
      <c r="C204" s="1186">
        <v>-0.14395699733885658</v>
      </c>
      <c r="D204" s="1670">
        <v>-0.14519912561157255</v>
      </c>
      <c r="E204" s="1699">
        <v>9.6778981249800999E-2</v>
      </c>
      <c r="F204" s="1683">
        <v>0.33723384170307735</v>
      </c>
      <c r="G204" s="1683">
        <v>-0.1466428277484777</v>
      </c>
      <c r="H204" s="1683">
        <v>-0.74629185797573383</v>
      </c>
      <c r="I204" s="1683">
        <v>0.43726443050133845</v>
      </c>
      <c r="J204" s="1699">
        <v>0.26773485741575787</v>
      </c>
      <c r="K204" s="1683">
        <v>3.9438429433324984E-5</v>
      </c>
      <c r="L204" s="1683">
        <v>0.29371371495956478</v>
      </c>
      <c r="M204" s="1699">
        <v>7.9437862911047041E-2</v>
      </c>
      <c r="N204" s="1699">
        <v>7.1084034325874512E-3</v>
      </c>
      <c r="O204" s="1683">
        <v>0.79606344286153874</v>
      </c>
      <c r="P204" s="1683">
        <v>0.23243531654664196</v>
      </c>
    </row>
    <row r="205" spans="2:16">
      <c r="B205" s="1187" t="s">
        <v>334</v>
      </c>
      <c r="C205" s="1186">
        <v>4.9185642596372148E-2</v>
      </c>
      <c r="D205" s="1670">
        <v>-0.13991496323225716</v>
      </c>
      <c r="E205" s="1699">
        <v>0.13435504202914395</v>
      </c>
      <c r="F205" s="1683">
        <v>0.69748811855021575</v>
      </c>
      <c r="G205" s="1683">
        <v>-2.5912676037276317E-2</v>
      </c>
      <c r="H205" s="1683">
        <v>0.10694149514709483</v>
      </c>
      <c r="I205" s="1683">
        <v>2.5296000245367267E-3</v>
      </c>
      <c r="J205" s="1699">
        <v>-3.7355531393723496E-2</v>
      </c>
      <c r="K205" s="1683">
        <v>0</v>
      </c>
      <c r="L205" s="1683">
        <v>0.17892984593532724</v>
      </c>
      <c r="M205" s="1699">
        <v>0.5175567960908678</v>
      </c>
      <c r="N205" s="1699">
        <v>0.23150082639258329</v>
      </c>
      <c r="O205" s="1683">
        <v>1.56209280663544</v>
      </c>
      <c r="P205" s="1683">
        <v>0.61365710823693131</v>
      </c>
    </row>
    <row r="206" spans="2:16">
      <c r="B206" s="1187" t="s">
        <v>335</v>
      </c>
      <c r="C206" s="1186">
        <v>0.15481245504314067</v>
      </c>
      <c r="D206" s="1670">
        <v>3.3813402974969264E-2</v>
      </c>
      <c r="E206" s="1699">
        <v>-6.5371876881448188E-2</v>
      </c>
      <c r="F206" s="1683">
        <v>0.63560986498480965</v>
      </c>
      <c r="G206" s="1683">
        <v>0.11465486117392398</v>
      </c>
      <c r="H206" s="1683">
        <v>0.21335493060932187</v>
      </c>
      <c r="I206" s="1683">
        <v>-1.7394084729738246E-2</v>
      </c>
      <c r="J206" s="1699">
        <v>0.18087095069707626</v>
      </c>
      <c r="K206" s="1683">
        <v>0</v>
      </c>
      <c r="L206" s="1683">
        <v>8.4341831797285494E-3</v>
      </c>
      <c r="M206" s="1699">
        <v>0.3592053623065361</v>
      </c>
      <c r="N206" s="1699">
        <v>0.1309698324961861</v>
      </c>
      <c r="O206" s="1683">
        <v>-0.21394473405654812</v>
      </c>
      <c r="P206" s="1683">
        <v>3.0973897910446802E-2</v>
      </c>
    </row>
    <row r="207" spans="2:16">
      <c r="B207" s="1187" t="s">
        <v>336</v>
      </c>
      <c r="C207" s="1186">
        <v>-0.1140898058741624</v>
      </c>
      <c r="D207" s="1670">
        <v>2.2539226657913858E-2</v>
      </c>
      <c r="E207" s="1699">
        <v>3.7273509686253092E-2</v>
      </c>
      <c r="F207" s="1683">
        <v>6.1276709580027067E-2</v>
      </c>
      <c r="G207" s="1683">
        <v>-4.082799681933702E-2</v>
      </c>
      <c r="H207" s="1683">
        <v>3.8058141227370612E-3</v>
      </c>
      <c r="I207" s="1683">
        <v>5.0730198761850254E-2</v>
      </c>
      <c r="J207" s="1699">
        <v>2.0591744059705874E-2</v>
      </c>
      <c r="K207" s="1683">
        <v>2.0215136956984958</v>
      </c>
      <c r="L207" s="1683">
        <v>0.33904277227867485</v>
      </c>
      <c r="M207" s="1699">
        <v>-6.7380858327426019E-2</v>
      </c>
      <c r="N207" s="1699">
        <v>0.22325987328701835</v>
      </c>
      <c r="O207" s="1683">
        <v>-0.3600415835995352</v>
      </c>
      <c r="P207" s="1683">
        <v>5.4566032503644557E-2</v>
      </c>
    </row>
    <row r="208" spans="2:16">
      <c r="B208" s="1187" t="s">
        <v>337</v>
      </c>
      <c r="C208" s="1186">
        <v>0.12628402014167595</v>
      </c>
      <c r="D208" s="1670">
        <v>9.430034530448772E-2</v>
      </c>
      <c r="E208" s="1699">
        <v>-6.7036224933203492E-3</v>
      </c>
      <c r="F208" s="1683">
        <v>1.7569109717063824E-2</v>
      </c>
      <c r="G208" s="1683">
        <v>0.13378164057702424</v>
      </c>
      <c r="H208" s="1683">
        <v>3.9135094650943891E-2</v>
      </c>
      <c r="I208" s="1683">
        <v>0</v>
      </c>
      <c r="J208" s="1699">
        <v>-0.20757677688492127</v>
      </c>
      <c r="K208" s="1683">
        <v>2.9759974633059016E-3</v>
      </c>
      <c r="L208" s="1683">
        <v>-0.38952049646682196</v>
      </c>
      <c r="M208" s="1699">
        <v>-9.1016830068291199E-2</v>
      </c>
      <c r="N208" s="1699">
        <v>1.081369536857224E-2</v>
      </c>
      <c r="O208" s="1683">
        <v>6.533346042156829E-2</v>
      </c>
      <c r="P208" s="1683">
        <v>2.6515760183709602E-2</v>
      </c>
    </row>
    <row r="209" spans="2:16">
      <c r="B209" s="1187" t="s">
        <v>338</v>
      </c>
      <c r="C209" s="1186">
        <v>0.21089998317589398</v>
      </c>
      <c r="D209" s="1670">
        <v>2.8809600192158946E-2</v>
      </c>
      <c r="E209" s="1699">
        <v>-0.82062489556931073</v>
      </c>
      <c r="F209" s="1683">
        <v>0.38345167441851125</v>
      </c>
      <c r="G209" s="1683">
        <v>-3.3994069110276914E-2</v>
      </c>
      <c r="H209" s="1683">
        <v>-0.18176557933743398</v>
      </c>
      <c r="I209" s="1683">
        <v>-3.2643690313527429E-3</v>
      </c>
      <c r="J209" s="1699">
        <v>0.17725727208042219</v>
      </c>
      <c r="K209" s="1683">
        <v>0</v>
      </c>
      <c r="L209" s="1683">
        <v>0.28858177669628393</v>
      </c>
      <c r="M209" s="1699">
        <v>0.33108322842563265</v>
      </c>
      <c r="N209" s="1699">
        <v>-0.15254468880143701</v>
      </c>
      <c r="O209" s="1683">
        <v>-0.45010869819855914</v>
      </c>
      <c r="P209" s="1683">
        <v>-0.23827841460168919</v>
      </c>
    </row>
    <row r="210" spans="2:16">
      <c r="B210" s="1187" t="s">
        <v>339</v>
      </c>
      <c r="C210" s="1186">
        <v>0.18946982379788313</v>
      </c>
      <c r="D210" s="1670">
        <v>7.9740698035069002E-3</v>
      </c>
      <c r="E210" s="1699">
        <v>7.3838384747393349E-3</v>
      </c>
      <c r="F210" s="1683">
        <v>-6.1639010009517659E-2</v>
      </c>
      <c r="G210" s="1683">
        <v>1.477627634363099E-2</v>
      </c>
      <c r="H210" s="1683">
        <v>-0.23313364816450743</v>
      </c>
      <c r="I210" s="1683">
        <v>-7.9124620369164234E-2</v>
      </c>
      <c r="J210" s="1699">
        <v>4.586326089515147E-2</v>
      </c>
      <c r="K210" s="1683">
        <v>-2.8093900613991751</v>
      </c>
      <c r="L210" s="1683">
        <v>1.0958504213940845</v>
      </c>
      <c r="M210" s="1699">
        <v>0.10565213894724312</v>
      </c>
      <c r="N210" s="1699">
        <v>-0.33181203841549101</v>
      </c>
      <c r="O210" s="1683">
        <v>-0.42060931858862727</v>
      </c>
      <c r="P210" s="1683">
        <v>-0.35734186204675611</v>
      </c>
    </row>
    <row r="211" spans="2:16">
      <c r="B211" s="1187" t="s">
        <v>340</v>
      </c>
      <c r="C211" s="1186">
        <v>-0.18162079120147556</v>
      </c>
      <c r="D211" s="1670">
        <v>0.10388131019873903</v>
      </c>
      <c r="E211" s="1699">
        <v>5.7605966426144128E-2</v>
      </c>
      <c r="F211" s="1683">
        <v>5.490493388631279E-2</v>
      </c>
      <c r="G211" s="1683">
        <v>3.0753806272931783E-2</v>
      </c>
      <c r="H211" s="1683">
        <v>-2.883244241103089E-3</v>
      </c>
      <c r="I211" s="1683">
        <v>2.9610425555715025E-2</v>
      </c>
      <c r="J211" s="1699">
        <v>0.12737528255311048</v>
      </c>
      <c r="K211" s="1683">
        <v>0</v>
      </c>
      <c r="L211" s="1683">
        <v>3.4540985667241841E-4</v>
      </c>
      <c r="M211" s="1699">
        <v>5.5133483164016006E-2</v>
      </c>
      <c r="N211" s="1699">
        <v>6.5871448875487459E-3</v>
      </c>
      <c r="O211" s="1683">
        <v>-0.4698771410876379</v>
      </c>
      <c r="P211" s="1683">
        <v>-0.13031260789845289</v>
      </c>
    </row>
    <row r="212" spans="2:16">
      <c r="B212" s="1187" t="s">
        <v>341</v>
      </c>
      <c r="C212" s="1186">
        <v>2.1563309941008413E-2</v>
      </c>
      <c r="D212" s="1670">
        <v>0.45048075833891144</v>
      </c>
      <c r="E212" s="1699">
        <v>0.23502458419280003</v>
      </c>
      <c r="F212" s="1683">
        <v>1.0993584978537427</v>
      </c>
      <c r="G212" s="1683">
        <v>7.167385924384817E-2</v>
      </c>
      <c r="H212" s="1683">
        <v>-0.30641976582208574</v>
      </c>
      <c r="I212" s="1683">
        <v>0.1442621503936703</v>
      </c>
      <c r="J212" s="1699">
        <v>0.64456710395477401</v>
      </c>
      <c r="K212" s="1683">
        <v>0</v>
      </c>
      <c r="L212" s="1683">
        <v>5.1193646715064212E-2</v>
      </c>
      <c r="M212" s="1699">
        <v>0.11902700421717594</v>
      </c>
      <c r="N212" s="1699">
        <v>0.2689140860558048</v>
      </c>
      <c r="O212" s="1683">
        <v>0.65770031233862714</v>
      </c>
      <c r="P212" s="1683">
        <v>0.38024198967359091</v>
      </c>
    </row>
    <row r="213" spans="2:16">
      <c r="B213" s="1187" t="s">
        <v>342</v>
      </c>
      <c r="C213" s="1186">
        <v>0.63153391201622444</v>
      </c>
      <c r="D213" s="1670">
        <v>1.4433931344024264</v>
      </c>
      <c r="E213" s="1699">
        <v>0.24321491961687425</v>
      </c>
      <c r="F213" s="1683">
        <v>3.4939779159946394</v>
      </c>
      <c r="G213" s="1683">
        <v>1.0669075724422328</v>
      </c>
      <c r="H213" s="1683">
        <v>1.0765781032526567</v>
      </c>
      <c r="I213" s="1683">
        <v>0.36930128711900601</v>
      </c>
      <c r="J213" s="1699">
        <v>3.0803054341849379</v>
      </c>
      <c r="K213" s="1683">
        <v>0</v>
      </c>
      <c r="L213" s="1683">
        <v>0.45239846130591399</v>
      </c>
      <c r="M213" s="1699">
        <v>2.656132602435135</v>
      </c>
      <c r="N213" s="1699">
        <v>1.2481986732169492</v>
      </c>
      <c r="O213" s="1683">
        <v>2.2656029547107437</v>
      </c>
      <c r="P213" s="1683">
        <v>1.5403349480904716</v>
      </c>
    </row>
    <row r="214" spans="2:16">
      <c r="B214" s="1187" t="s">
        <v>343</v>
      </c>
      <c r="C214" s="1186">
        <v>0.27701677149156723</v>
      </c>
      <c r="D214" s="1670">
        <v>0.61577708705375933</v>
      </c>
      <c r="E214" s="1699">
        <v>6.3544665937365075E-2</v>
      </c>
      <c r="F214" s="1683">
        <v>1.3179667138828677</v>
      </c>
      <c r="G214" s="1683">
        <v>0.37853597357011548</v>
      </c>
      <c r="H214" s="1683">
        <v>0.29470124200134951</v>
      </c>
      <c r="I214" s="1683">
        <v>-4.2459165787112063E-2</v>
      </c>
      <c r="J214" s="1699">
        <v>1.1369092066000785</v>
      </c>
      <c r="K214" s="1683">
        <v>-1.4287040609325508</v>
      </c>
      <c r="L214" s="1683">
        <v>-0.72219020117625377</v>
      </c>
      <c r="M214" s="1699">
        <v>1.1034357181655574</v>
      </c>
      <c r="N214" s="1699">
        <v>0.32736383628990673</v>
      </c>
      <c r="O214" s="1683">
        <v>1.7430671314525581</v>
      </c>
      <c r="P214" s="1683">
        <v>0.73677073903639645</v>
      </c>
    </row>
    <row r="215" spans="2:16">
      <c r="B215" s="1289" t="s">
        <v>344</v>
      </c>
      <c r="C215" s="1186">
        <v>0.28087393340565647</v>
      </c>
      <c r="D215" s="1670">
        <v>0.71844499795163941</v>
      </c>
      <c r="E215" s="1699">
        <v>-0.4259653476778702</v>
      </c>
      <c r="F215" s="1683">
        <v>0.45080948722098224</v>
      </c>
      <c r="G215" s="1683">
        <v>5.2214220405577549E-3</v>
      </c>
      <c r="H215" s="1683">
        <v>0.29330466571699798</v>
      </c>
      <c r="I215" s="1683">
        <v>-5.1435201068206204E-3</v>
      </c>
      <c r="J215" s="1699">
        <v>0.77830680922059692</v>
      </c>
      <c r="K215" s="1683">
        <v>2.5625910028637122E-3</v>
      </c>
      <c r="L215" s="1683">
        <v>0.48687091288193152</v>
      </c>
      <c r="M215" s="1699">
        <v>0.74284056951428035</v>
      </c>
      <c r="N215" s="1699">
        <v>0.21293732487357442</v>
      </c>
      <c r="O215" s="1683">
        <v>1.2903912175466381</v>
      </c>
      <c r="P215" s="1683">
        <v>0.52763853521511361</v>
      </c>
    </row>
    <row r="216" spans="2:16">
      <c r="B216" s="1289"/>
      <c r="C216" s="1186"/>
      <c r="D216" s="1670"/>
      <c r="E216" s="1699"/>
      <c r="F216" s="1683"/>
      <c r="G216" s="1683"/>
      <c r="H216" s="1683"/>
      <c r="I216" s="1683"/>
      <c r="J216" s="1699"/>
      <c r="K216" s="1683"/>
      <c r="L216" s="1683"/>
      <c r="M216" s="1699"/>
      <c r="N216" s="1699"/>
      <c r="O216" s="1683"/>
      <c r="P216" s="1683"/>
    </row>
    <row r="217" spans="2:16">
      <c r="B217" s="930">
        <v>2018</v>
      </c>
      <c r="C217" s="1186"/>
      <c r="D217" s="1670"/>
      <c r="E217" s="1699"/>
      <c r="F217" s="1683"/>
      <c r="G217" s="1683"/>
      <c r="H217" s="1683"/>
      <c r="I217" s="1683"/>
      <c r="J217" s="1699"/>
      <c r="K217" s="1683"/>
      <c r="L217" s="1683"/>
      <c r="M217" s="1699"/>
      <c r="N217" s="1699"/>
      <c r="O217" s="1683"/>
      <c r="P217" s="1683"/>
    </row>
    <row r="218" spans="2:16">
      <c r="B218" s="1187" t="s">
        <v>345</v>
      </c>
      <c r="C218" s="1186">
        <v>0.1682821798916434</v>
      </c>
      <c r="D218" s="1670">
        <v>0.67424414831185331</v>
      </c>
      <c r="E218" s="1699">
        <v>1.8971641169063247E-2</v>
      </c>
      <c r="F218" s="1683">
        <v>0.54807816829831602</v>
      </c>
      <c r="G218" s="1683">
        <v>9.6855677330220935E-2</v>
      </c>
      <c r="H218" s="1683">
        <v>-1.8353471622489792E-3</v>
      </c>
      <c r="I218" s="1683">
        <v>-3.9878091041500863E-2</v>
      </c>
      <c r="J218" s="1699">
        <v>1.7773439578479433</v>
      </c>
      <c r="K218" s="1683">
        <v>3.9941556268852096E-3</v>
      </c>
      <c r="L218" s="1683">
        <v>-0.16432918277693442</v>
      </c>
      <c r="M218" s="1699">
        <v>0.64262327987727463</v>
      </c>
      <c r="N218" s="1699">
        <v>0.25903018257762422</v>
      </c>
      <c r="O218" s="1683">
        <v>0.38762213449037297</v>
      </c>
      <c r="P218" s="1683">
        <v>0.2968741164554034</v>
      </c>
    </row>
    <row r="219" spans="2:16">
      <c r="B219" s="1289" t="s">
        <v>334</v>
      </c>
      <c r="C219" s="1186">
        <v>0.25893866986252956</v>
      </c>
      <c r="D219" s="1670">
        <v>0.9062867841018285</v>
      </c>
      <c r="E219" s="1699">
        <v>5.0684508555942642E-3</v>
      </c>
      <c r="F219" s="1683">
        <v>0.42876026991591765</v>
      </c>
      <c r="G219" s="1683">
        <v>-4.0855040649656615E-3</v>
      </c>
      <c r="H219" s="1683">
        <v>-2.1609738641736875E-2</v>
      </c>
      <c r="I219" s="1683">
        <v>0.15282142522723419</v>
      </c>
      <c r="J219" s="1699">
        <v>0.89861427295261365</v>
      </c>
      <c r="K219" s="1683">
        <v>1.9953725899135577E-3</v>
      </c>
      <c r="L219" s="1683">
        <v>6.3032640478466462E-3</v>
      </c>
      <c r="M219" s="1699">
        <v>0.21302836044028162</v>
      </c>
      <c r="N219" s="1699">
        <v>0.1923232955503007</v>
      </c>
      <c r="O219" s="1683">
        <v>-0.18249685035028884</v>
      </c>
      <c r="P219" s="1683">
        <v>8.1915895936823802E-2</v>
      </c>
    </row>
    <row r="220" spans="2:16">
      <c r="B220" s="1289" t="s">
        <v>335</v>
      </c>
      <c r="C220" s="1186">
        <v>0.13083960504534087</v>
      </c>
      <c r="D220" s="1670">
        <v>-0.34287435503801422</v>
      </c>
      <c r="E220" s="1699">
        <v>-0.7366123268735536</v>
      </c>
      <c r="F220" s="1683">
        <v>0.45922918956742276</v>
      </c>
      <c r="G220" s="1683">
        <v>0.18364206754224455</v>
      </c>
      <c r="H220" s="1683">
        <v>-1.2947567249321557</v>
      </c>
      <c r="I220" s="1683">
        <v>-1.5954253465455648</v>
      </c>
      <c r="J220" s="1699">
        <v>1.5812568821448547</v>
      </c>
      <c r="K220" s="1683">
        <v>5.2525749925980136E-3</v>
      </c>
      <c r="L220" s="1683">
        <v>-0.13527949794835958</v>
      </c>
      <c r="M220" s="1699">
        <v>-0.54792815225742642</v>
      </c>
      <c r="N220" s="1699">
        <v>8.9161100774992619E-2</v>
      </c>
      <c r="O220" s="1683">
        <v>-3.2385113552602096E-2</v>
      </c>
      <c r="P220" s="1683">
        <v>-0.25315490114864447</v>
      </c>
    </row>
    <row r="221" spans="2:16">
      <c r="B221" s="1289" t="s">
        <v>336</v>
      </c>
      <c r="C221" s="1186">
        <v>0.20072425381001402</v>
      </c>
      <c r="D221" s="1670">
        <v>0.33791266066822701</v>
      </c>
      <c r="E221" s="1699">
        <v>-5.9134826141837848E-3</v>
      </c>
      <c r="F221" s="1683">
        <v>-1.7859563491984254E-3</v>
      </c>
      <c r="G221" s="1683">
        <v>0.10474604904113782</v>
      </c>
      <c r="H221" s="1683">
        <v>-0.31998748802980481</v>
      </c>
      <c r="I221" s="1683">
        <v>-0.20981929689480872</v>
      </c>
      <c r="J221" s="1699">
        <v>-9.5662487486236625E-2</v>
      </c>
      <c r="K221" s="1683">
        <v>0.62641042065023633</v>
      </c>
      <c r="L221" s="1683">
        <v>1.8549147993761173</v>
      </c>
      <c r="M221" s="1699">
        <v>0.26069839116187321</v>
      </c>
      <c r="N221" s="1699">
        <v>0.11371045456183282</v>
      </c>
      <c r="O221" s="1683">
        <v>2.0279656311483762E-2</v>
      </c>
      <c r="P221" s="1683">
        <v>8.323317431611077E-2</v>
      </c>
    </row>
    <row r="222" spans="2:16">
      <c r="B222" s="1289" t="s">
        <v>337</v>
      </c>
      <c r="C222" s="1186">
        <v>-2.6283351942490984E-2</v>
      </c>
      <c r="D222" s="1670">
        <v>0.10276855961703912</v>
      </c>
      <c r="E222" s="1699">
        <v>-4.7198205998189025E-3</v>
      </c>
      <c r="F222" s="1683">
        <v>-0.12357412492083331</v>
      </c>
      <c r="G222" s="1683">
        <v>3.1624227092397206E-2</v>
      </c>
      <c r="H222" s="1683">
        <v>0.13500337261875828</v>
      </c>
      <c r="I222" s="1683">
        <v>-1.0619856599403121E-2</v>
      </c>
      <c r="J222" s="1699">
        <v>7.7847712455381135E-2</v>
      </c>
      <c r="K222" s="1683">
        <v>0</v>
      </c>
      <c r="L222" s="1683">
        <v>5.2717568256133163E-2</v>
      </c>
      <c r="M222" s="1699">
        <v>0.32640098466434342</v>
      </c>
      <c r="N222" s="1699">
        <v>3.041830018886138E-2</v>
      </c>
      <c r="O222" s="1683">
        <v>1.7200980196463433E-2</v>
      </c>
      <c r="P222" s="1683">
        <v>2.6109500632709448E-2</v>
      </c>
    </row>
    <row r="223" spans="2:16">
      <c r="B223" s="1289" t="s">
        <v>338</v>
      </c>
      <c r="C223" s="1186">
        <v>0.59958652060545514</v>
      </c>
      <c r="D223" s="1670">
        <v>0.13781234132275166</v>
      </c>
      <c r="E223" s="1699">
        <v>-0.15752860776603317</v>
      </c>
      <c r="F223" s="1683">
        <v>-0.48021570667591273</v>
      </c>
      <c r="G223" s="1683">
        <v>0.37763318623944553</v>
      </c>
      <c r="H223" s="1683">
        <v>0.1930623449265978</v>
      </c>
      <c r="I223" s="1683">
        <v>9.7487826945275025E-2</v>
      </c>
      <c r="J223" s="1699">
        <v>-0.25104473730893639</v>
      </c>
      <c r="K223" s="1683">
        <v>0</v>
      </c>
      <c r="L223" s="1683">
        <v>0.26216131105289975</v>
      </c>
      <c r="M223" s="1699">
        <v>0.99823354554602339</v>
      </c>
      <c r="N223" s="1699">
        <v>4.1607626649864393E-2</v>
      </c>
      <c r="O223" s="1683">
        <v>-0.23043041028247835</v>
      </c>
      <c r="P223" s="1683">
        <v>-4.7067912629961128E-2</v>
      </c>
    </row>
    <row r="224" spans="2:16" ht="18" customHeight="1">
      <c r="B224" s="1289" t="s">
        <v>339</v>
      </c>
      <c r="C224" s="1186">
        <v>0.43412445414636736</v>
      </c>
      <c r="D224" s="1670">
        <v>0.38092725970630958</v>
      </c>
      <c r="E224" s="1699">
        <v>-3.2859332940948782E-3</v>
      </c>
      <c r="F224" s="1683">
        <v>0.39715898983803122</v>
      </c>
      <c r="G224" s="1683">
        <v>0.30791280981785629</v>
      </c>
      <c r="H224" s="1683">
        <v>0.16729321034378852</v>
      </c>
      <c r="I224" s="1683">
        <v>8.1071827490242221E-2</v>
      </c>
      <c r="J224" s="1699">
        <v>0.65093473778161659</v>
      </c>
      <c r="K224" s="1683">
        <v>7.1627260432731266</v>
      </c>
      <c r="L224" s="1683">
        <v>3.20112835152353</v>
      </c>
      <c r="M224" s="1699">
        <v>0.74648041956719702</v>
      </c>
      <c r="N224" s="1699">
        <v>1.090444229118015</v>
      </c>
      <c r="O224" s="1683">
        <v>0.7414808654857552</v>
      </c>
      <c r="P224" s="1683">
        <v>0.976902213253239</v>
      </c>
    </row>
    <row r="225" spans="1:16" ht="18" customHeight="1">
      <c r="B225" s="1289" t="s">
        <v>340</v>
      </c>
      <c r="C225" s="1186">
        <v>0.13070869136895258</v>
      </c>
      <c r="D225" s="1670">
        <v>0.45263618204895995</v>
      </c>
      <c r="E225" s="1699">
        <v>3.7580589033359146E-3</v>
      </c>
      <c r="F225" s="1683">
        <v>0.9133380012934289</v>
      </c>
      <c r="G225" s="1683">
        <v>0.23979226185117941</v>
      </c>
      <c r="H225" s="1683">
        <v>0.46550837462357997</v>
      </c>
      <c r="I225" s="1683">
        <v>0</v>
      </c>
      <c r="J225" s="1699">
        <v>-0.23176942310009219</v>
      </c>
      <c r="K225" s="1683">
        <v>-7.0755133929623071E-4</v>
      </c>
      <c r="L225" s="1683">
        <v>0.11187446714067129</v>
      </c>
      <c r="M225" s="1699">
        <v>0.34203689098666334</v>
      </c>
      <c r="N225" s="1699">
        <v>0.27552393506216077</v>
      </c>
      <c r="O225" s="1683">
        <v>0.6249749409322769</v>
      </c>
      <c r="P225" s="1683">
        <v>0.38895952876982776</v>
      </c>
    </row>
    <row r="226" spans="1:16" ht="18" customHeight="1">
      <c r="B226" s="1289" t="s">
        <v>341</v>
      </c>
      <c r="C226" s="1186">
        <v>0.21821878351433455</v>
      </c>
      <c r="D226" s="1670">
        <v>1.3485552170224624</v>
      </c>
      <c r="E226" s="1699">
        <v>0.53463217380915751</v>
      </c>
      <c r="F226" s="1683">
        <v>2.7883495770519406</v>
      </c>
      <c r="G226" s="1683">
        <v>1.8979164079603983</v>
      </c>
      <c r="H226" s="1683">
        <v>0.50958761664208208</v>
      </c>
      <c r="I226" s="1683">
        <v>0.32303577432024611</v>
      </c>
      <c r="J226" s="1699">
        <v>0.22177716021385407</v>
      </c>
      <c r="K226" s="1683">
        <v>0</v>
      </c>
      <c r="L226" s="1683">
        <v>0.27594796769196961</v>
      </c>
      <c r="M226" s="1699">
        <v>6.9383344191087382E-2</v>
      </c>
      <c r="N226" s="1699">
        <v>0.85333555613524847</v>
      </c>
      <c r="O226" s="1683">
        <v>1.0517383216053444</v>
      </c>
      <c r="P226" s="1683">
        <v>0.91789066339438286</v>
      </c>
    </row>
    <row r="227" spans="1:16" ht="18" customHeight="1">
      <c r="B227" s="1289" t="s">
        <v>342</v>
      </c>
      <c r="C227" s="1186">
        <v>7.8919268080859029</v>
      </c>
      <c r="D227" s="1670">
        <v>45.878856774301454</v>
      </c>
      <c r="E227" s="1699">
        <v>2.9353303176533174</v>
      </c>
      <c r="F227" s="1683">
        <v>26.861747704917494</v>
      </c>
      <c r="G227" s="1683">
        <v>12.944060677337932</v>
      </c>
      <c r="H227" s="1683">
        <v>19.126979751152184</v>
      </c>
      <c r="I227" s="1683">
        <v>1.3869907370354984</v>
      </c>
      <c r="J227" s="1699">
        <v>27.663890622816645</v>
      </c>
      <c r="K227" s="1683">
        <v>0</v>
      </c>
      <c r="L227" s="1683">
        <v>9.8626916064579397</v>
      </c>
      <c r="M227" s="1699">
        <v>13.635725362715245</v>
      </c>
      <c r="N227" s="1699">
        <v>14.65901096592952</v>
      </c>
      <c r="O227" s="1683">
        <v>20.123124054313891</v>
      </c>
      <c r="P227" s="1683">
        <v>16.43924946645685</v>
      </c>
    </row>
    <row r="228" spans="1:16" ht="18" customHeight="1">
      <c r="B228" s="1289" t="s">
        <v>343</v>
      </c>
      <c r="C228" s="1186">
        <v>7.208539808189407</v>
      </c>
      <c r="D228" s="1670">
        <v>10.62860856823724</v>
      </c>
      <c r="E228" s="1699">
        <v>4.8031997365733936</v>
      </c>
      <c r="F228" s="1683">
        <v>9.1204946996404459</v>
      </c>
      <c r="G228" s="1683">
        <v>3.3612861315254206</v>
      </c>
      <c r="H228" s="1683">
        <v>2.310539731645922</v>
      </c>
      <c r="I228" s="1683">
        <v>0.17988414595655478</v>
      </c>
      <c r="J228" s="1699">
        <v>16.326451879068937</v>
      </c>
      <c r="K228" s="1683">
        <v>0.34986878558653789</v>
      </c>
      <c r="L228" s="1683">
        <v>9.2864865042198819</v>
      </c>
      <c r="M228" s="1699">
        <v>15.420580761670122</v>
      </c>
      <c r="N228" s="1699">
        <v>6.5004436340954541</v>
      </c>
      <c r="O228" s="1683">
        <v>14.52669282496486</v>
      </c>
      <c r="P228" s="1683">
        <v>9.1981729417809568</v>
      </c>
    </row>
    <row r="229" spans="1:16" ht="18" customHeight="1">
      <c r="B229" s="1289" t="s">
        <v>344</v>
      </c>
      <c r="C229" s="1186">
        <v>10.215166144522003</v>
      </c>
      <c r="D229" s="1670">
        <v>8.0654269958682523</v>
      </c>
      <c r="E229" s="1699">
        <v>2.7716205944582573</v>
      </c>
      <c r="F229" s="1683">
        <v>8.0660804290953116</v>
      </c>
      <c r="G229" s="1683">
        <v>8.4945743772952387</v>
      </c>
      <c r="H229" s="1683">
        <v>28.608050305273114</v>
      </c>
      <c r="I229" s="1683">
        <v>1.2649088749153492</v>
      </c>
      <c r="J229" s="1699">
        <v>3.1910352170540834</v>
      </c>
      <c r="K229" s="1683">
        <v>0</v>
      </c>
      <c r="L229" s="1683">
        <v>13.841514039214275</v>
      </c>
      <c r="M229" s="1699">
        <v>10.070196138270514</v>
      </c>
      <c r="N229" s="1699">
        <v>9.0084599055951777</v>
      </c>
      <c r="O229" s="1683">
        <v>9.0742370674128168</v>
      </c>
      <c r="P229" s="1683">
        <v>9.0316473138806188</v>
      </c>
    </row>
    <row r="230" spans="1:16" ht="18" customHeight="1">
      <c r="B230" s="1466"/>
      <c r="C230" s="1186"/>
      <c r="D230" s="1670"/>
      <c r="E230" s="1699"/>
      <c r="F230" s="1683"/>
      <c r="G230" s="1683"/>
      <c r="H230" s="1683"/>
      <c r="I230" s="1683"/>
      <c r="J230" s="1699"/>
      <c r="K230" s="1683"/>
      <c r="L230" s="1683"/>
      <c r="M230" s="1699"/>
      <c r="N230" s="1699"/>
      <c r="O230" s="1683"/>
      <c r="P230" s="1683"/>
    </row>
    <row r="231" spans="1:16" ht="18" customHeight="1">
      <c r="A231" s="19"/>
      <c r="B231" s="930">
        <v>2019</v>
      </c>
      <c r="C231" s="1186"/>
      <c r="D231" s="1670"/>
      <c r="E231" s="1699"/>
      <c r="F231" s="1683"/>
      <c r="G231" s="1683"/>
      <c r="H231" s="1683"/>
      <c r="I231" s="1683"/>
      <c r="J231" s="1699"/>
      <c r="K231" s="1683"/>
      <c r="L231" s="1683"/>
      <c r="M231" s="1699"/>
      <c r="N231" s="1699"/>
      <c r="O231" s="1683"/>
      <c r="P231" s="1683"/>
    </row>
    <row r="232" spans="1:16" ht="18" customHeight="1">
      <c r="A232" s="19"/>
      <c r="B232" s="930" t="s">
        <v>345</v>
      </c>
      <c r="C232" s="1186">
        <v>13.351937722063244</v>
      </c>
      <c r="D232" s="1670">
        <v>1.0353797207603543</v>
      </c>
      <c r="E232" s="1699">
        <v>4.3528078633444212</v>
      </c>
      <c r="F232" s="1683">
        <v>9.4553518804958223</v>
      </c>
      <c r="G232" s="1683">
        <v>11.642026613319011</v>
      </c>
      <c r="H232" s="1683">
        <v>47.254005057065029</v>
      </c>
      <c r="I232" s="1683">
        <v>1.1229588158575776</v>
      </c>
      <c r="J232" s="1699">
        <v>11.005633326361309</v>
      </c>
      <c r="K232" s="1683">
        <v>9.6656049681453915E-2</v>
      </c>
      <c r="L232" s="1683">
        <v>11.728755144173597</v>
      </c>
      <c r="M232" s="1699">
        <v>6.721199132532174</v>
      </c>
      <c r="N232" s="1699">
        <v>12.828270048031932</v>
      </c>
      <c r="O232" s="1683">
        <v>6.9365919411450649</v>
      </c>
      <c r="P232" s="1683">
        <v>10.750556364303998</v>
      </c>
    </row>
    <row r="233" spans="1:16" ht="18" customHeight="1">
      <c r="A233" s="19"/>
      <c r="B233" s="930" t="s">
        <v>334</v>
      </c>
      <c r="C233" s="1186">
        <v>2.9403403250890747</v>
      </c>
      <c r="D233" s="1670">
        <v>5.9421495241743116</v>
      </c>
      <c r="E233" s="1699">
        <v>2.7742311345289927</v>
      </c>
      <c r="F233" s="1683">
        <v>2.7320187867295953</v>
      </c>
      <c r="G233" s="1683">
        <v>2.9279839709319244</v>
      </c>
      <c r="H233" s="1683">
        <v>-7.700329029129815</v>
      </c>
      <c r="I233" s="1683">
        <v>0.14276304000595541</v>
      </c>
      <c r="J233" s="1699">
        <v>3.4249904106533391</v>
      </c>
      <c r="K233" s="1683">
        <v>2.1822398284387923E-2</v>
      </c>
      <c r="L233" s="1683">
        <v>2.2019836027068473</v>
      </c>
      <c r="M233" s="1699">
        <v>4.339731788262835</v>
      </c>
      <c r="N233" s="1699">
        <v>0.70040309231187425</v>
      </c>
      <c r="O233" s="1683">
        <v>3.5572803370693462</v>
      </c>
      <c r="P233" s="1683">
        <v>1.6731921824101104</v>
      </c>
    </row>
    <row r="234" spans="1:16" ht="18" customHeight="1">
      <c r="A234" s="19"/>
      <c r="B234" s="930" t="s">
        <v>335</v>
      </c>
      <c r="C234" s="1186">
        <v>14.285219797351068</v>
      </c>
      <c r="D234" s="1670">
        <v>5.5611640633258963</v>
      </c>
      <c r="E234" s="1699">
        <v>2.3444812657704261</v>
      </c>
      <c r="F234" s="1683">
        <v>5.2021665935544581</v>
      </c>
      <c r="G234" s="1683">
        <v>2.3017605099565852</v>
      </c>
      <c r="H234" s="1683">
        <v>3.0643345069120365</v>
      </c>
      <c r="I234" s="1683">
        <v>0.13832785915564028</v>
      </c>
      <c r="J234" s="1699">
        <v>3.9201033575517075</v>
      </c>
      <c r="K234" s="1683">
        <v>3.6562810864880557</v>
      </c>
      <c r="L234" s="1683">
        <v>4.5431653535911387</v>
      </c>
      <c r="M234" s="1699">
        <v>5.1649252732276718</v>
      </c>
      <c r="N234" s="1699">
        <v>4.0546333613652008</v>
      </c>
      <c r="O234" s="1683">
        <v>5.0960537909853887</v>
      </c>
      <c r="P234" s="1683">
        <v>4.3806409745267727</v>
      </c>
    </row>
    <row r="235" spans="1:16" ht="18" customHeight="1">
      <c r="A235" s="19"/>
      <c r="B235" s="930" t="s">
        <v>336</v>
      </c>
      <c r="C235" s="1186">
        <v>12.048027477557955</v>
      </c>
      <c r="D235" s="1670">
        <v>6.5676095734464868</v>
      </c>
      <c r="E235" s="1699">
        <v>0.65070391832464658</v>
      </c>
      <c r="F235" s="1683">
        <v>5.8424426916485084</v>
      </c>
      <c r="G235" s="1683">
        <v>19.89986807043622</v>
      </c>
      <c r="H235" s="1683">
        <v>3.4038723705080765</v>
      </c>
      <c r="I235" s="1683">
        <v>3.5033824682583647</v>
      </c>
      <c r="J235" s="1699">
        <v>5.3636989287007442</v>
      </c>
      <c r="K235" s="1683">
        <v>6.9269006269761846</v>
      </c>
      <c r="L235" s="1683">
        <v>19.742289548502683</v>
      </c>
      <c r="M235" s="1699">
        <v>5.350043266349469</v>
      </c>
      <c r="N235" s="1699">
        <v>4.4500429122146912</v>
      </c>
      <c r="O235" s="1683">
        <v>7.8455386617736877</v>
      </c>
      <c r="P235" s="1683">
        <v>5.5202585439532825</v>
      </c>
    </row>
    <row r="236" spans="1:16" ht="18" customHeight="1">
      <c r="A236" s="19"/>
      <c r="B236" s="930" t="s">
        <v>337</v>
      </c>
      <c r="C236" s="1186">
        <v>21.574193171524243</v>
      </c>
      <c r="D236" s="1670">
        <v>11.892854633497024</v>
      </c>
      <c r="E236" s="1699">
        <v>2.5433150969834486</v>
      </c>
      <c r="F236" s="1683">
        <v>11.51312929929</v>
      </c>
      <c r="G236" s="1683">
        <v>16.851878148587772</v>
      </c>
      <c r="H236" s="1683">
        <v>16.178713785905515</v>
      </c>
      <c r="I236" s="1683">
        <v>31.207758067169863</v>
      </c>
      <c r="J236" s="1699">
        <v>29.811998192770858</v>
      </c>
      <c r="K236" s="1683">
        <v>3.053373544157779</v>
      </c>
      <c r="L236" s="1683">
        <v>6.6695515060497996</v>
      </c>
      <c r="M236" s="1699">
        <v>8.9614590089658321</v>
      </c>
      <c r="N236" s="1699">
        <v>10.117001700703483</v>
      </c>
      <c r="O236" s="1683">
        <v>17.629842752103769</v>
      </c>
      <c r="P236" s="1683">
        <v>12.537131375373178</v>
      </c>
    </row>
    <row r="237" spans="1:16" ht="18" customHeight="1">
      <c r="A237" s="19"/>
      <c r="B237" s="930" t="s">
        <v>338</v>
      </c>
      <c r="C237" s="1186">
        <v>40.937589875079603</v>
      </c>
      <c r="D237" s="1670">
        <v>59.894066575732907</v>
      </c>
      <c r="E237" s="1699">
        <v>18.105443257755226</v>
      </c>
      <c r="F237" s="1683">
        <v>63.798762292392162</v>
      </c>
      <c r="G237" s="1683">
        <v>46.526595636368981</v>
      </c>
      <c r="H237" s="1683">
        <v>41.895826643995626</v>
      </c>
      <c r="I237" s="1683">
        <v>2.324381801976183</v>
      </c>
      <c r="J237" s="1699">
        <v>35.378139641795769</v>
      </c>
      <c r="K237" s="1683">
        <v>6.4001782719458333E-2</v>
      </c>
      <c r="L237" s="1683">
        <v>28.711585600120415</v>
      </c>
      <c r="M237" s="1699">
        <v>36.633917837502608</v>
      </c>
      <c r="N237" s="1699">
        <v>31.229499767705015</v>
      </c>
      <c r="O237" s="1683">
        <v>55.073874072782502</v>
      </c>
      <c r="P237" s="1683">
        <v>39.258140839656683</v>
      </c>
    </row>
    <row r="238" spans="1:16" ht="18" customHeight="1">
      <c r="A238" s="19"/>
      <c r="B238" s="930" t="s">
        <v>339</v>
      </c>
      <c r="C238" s="1186">
        <v>23.718374813573703</v>
      </c>
      <c r="D238" s="1670">
        <v>27.683814416815039</v>
      </c>
      <c r="E238" s="1699">
        <v>9.1923043375570899</v>
      </c>
      <c r="F238" s="1683">
        <v>27.014998814562958</v>
      </c>
      <c r="G238" s="1683">
        <v>43.316413107651954</v>
      </c>
      <c r="H238" s="1683">
        <v>26.393490203011737</v>
      </c>
      <c r="I238" s="1683">
        <v>7.4784705478600415</v>
      </c>
      <c r="J238" s="1699">
        <v>36.166869280370207</v>
      </c>
      <c r="K238" s="1683">
        <v>11.051492329201167</v>
      </c>
      <c r="L238" s="1683">
        <v>30.506019203260024</v>
      </c>
      <c r="M238" s="1699">
        <v>39.792211814529821</v>
      </c>
      <c r="N238" s="1699">
        <v>21.718892638265203</v>
      </c>
      <c r="O238" s="1683">
        <v>19.898472270899333</v>
      </c>
      <c r="P238" s="1683">
        <v>21.036324767424475</v>
      </c>
    </row>
    <row r="239" spans="1:16" ht="17.25" customHeight="1" thickBot="1">
      <c r="A239" s="19"/>
      <c r="B239" s="930" t="s">
        <v>340</v>
      </c>
      <c r="C239" s="1188">
        <v>18.0927275521632</v>
      </c>
      <c r="D239" s="1659">
        <v>10.81398007711396</v>
      </c>
      <c r="E239" s="1696">
        <v>13.648237886895576</v>
      </c>
      <c r="F239" s="1680">
        <v>11.18466072090607</v>
      </c>
      <c r="G239" s="1680">
        <v>7.4682273469655058</v>
      </c>
      <c r="H239" s="1680">
        <v>32.663080739655982</v>
      </c>
      <c r="I239" s="1680">
        <v>67.862896385975475</v>
      </c>
      <c r="J239" s="1696">
        <v>12.651679294991848</v>
      </c>
      <c r="K239" s="1680">
        <v>4.0851898040143775</v>
      </c>
      <c r="L239" s="1680">
        <v>8.6673735713992848</v>
      </c>
      <c r="M239" s="1696">
        <v>18.771461156735114</v>
      </c>
      <c r="N239" s="1696">
        <v>17.788683585948739</v>
      </c>
      <c r="O239" s="1680">
        <v>18.549773389103329</v>
      </c>
      <c r="P239" s="1680">
        <v>18.071371981376451</v>
      </c>
    </row>
    <row r="240" spans="1:16" ht="17.25" customHeight="1" thickTop="1" thickBot="1">
      <c r="A240" s="19"/>
      <c r="B240" s="1508" t="s">
        <v>341</v>
      </c>
      <c r="C240" s="1657">
        <v>11.01</v>
      </c>
      <c r="D240" s="1658">
        <v>17.47</v>
      </c>
      <c r="E240" s="1700">
        <v>15.52</v>
      </c>
      <c r="F240" s="1684">
        <v>14.73</v>
      </c>
      <c r="G240" s="1684">
        <v>18.68</v>
      </c>
      <c r="H240" s="1684">
        <v>16.829999999999998</v>
      </c>
      <c r="I240" s="1684">
        <v>1.29</v>
      </c>
      <c r="J240" s="1700">
        <v>18.03</v>
      </c>
      <c r="K240" s="1684">
        <v>4.0999999999999996</v>
      </c>
      <c r="L240" s="1684">
        <v>8.42</v>
      </c>
      <c r="M240" s="1700">
        <v>35.01</v>
      </c>
      <c r="N240" s="1700">
        <v>16.63</v>
      </c>
      <c r="O240" s="1684">
        <v>19.55</v>
      </c>
      <c r="P240" s="1684">
        <v>17.72</v>
      </c>
    </row>
    <row r="241" spans="1:18" ht="17.25" customHeight="1">
      <c r="A241" s="19"/>
      <c r="B241" s="1507"/>
      <c r="C241" s="1476"/>
      <c r="D241" s="1476"/>
      <c r="E241" s="1476"/>
      <c r="F241" s="1476"/>
      <c r="G241" s="1476"/>
      <c r="H241" s="1476"/>
      <c r="I241" s="1476"/>
      <c r="J241" s="1476"/>
      <c r="K241" s="1476"/>
      <c r="L241" s="1476"/>
      <c r="M241" s="1476"/>
      <c r="N241" s="1476"/>
      <c r="O241" s="1506"/>
      <c r="P241" s="1477"/>
    </row>
    <row r="242" spans="1:18" ht="15.75">
      <c r="A242" s="19"/>
      <c r="B242" s="964" t="s">
        <v>1780</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1"/>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2"/>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3"/>
      <headerFooter alignWithMargins="0"/>
    </customSheetView>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3.15" customHeight="1">
      <c r="C2" s="4"/>
      <c r="D2" s="4"/>
      <c r="E2" s="4"/>
      <c r="F2" s="4"/>
      <c r="G2" s="4"/>
      <c r="H2" s="4"/>
      <c r="I2" s="4"/>
      <c r="J2" s="4"/>
      <c r="K2" s="4"/>
      <c r="L2" s="4"/>
      <c r="M2" s="1"/>
      <c r="N2" s="2"/>
      <c r="O2" s="2"/>
      <c r="P2" s="2"/>
      <c r="Q2" s="2"/>
      <c r="R2" s="2"/>
      <c r="S2" s="2"/>
      <c r="T2" s="2"/>
      <c r="U2" s="2"/>
      <c r="V2" s="2"/>
      <c r="W2" s="2"/>
      <c r="X2" s="2"/>
      <c r="Y2" s="2"/>
      <c r="Z2" s="2"/>
      <c r="AA2" s="2"/>
    </row>
    <row r="3" spans="3:27" ht="13.1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3.1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3.1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3.15" customHeight="1">
      <c r="C142" s="13">
        <v>2002</v>
      </c>
      <c r="D142" s="33"/>
      <c r="E142" s="34"/>
      <c r="F142" s="34"/>
      <c r="G142" s="34"/>
      <c r="H142" s="34"/>
      <c r="I142" s="34"/>
      <c r="J142" s="34"/>
      <c r="K142" s="34"/>
      <c r="L142" s="34"/>
      <c r="M142" s="29"/>
    </row>
    <row r="143" spans="3:13" ht="13.1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3.15" customHeight="1">
      <c r="C156" s="5"/>
      <c r="D156" s="33"/>
      <c r="E156" s="34"/>
      <c r="F156" s="34"/>
      <c r="G156" s="34"/>
      <c r="H156" s="34"/>
      <c r="I156" s="34"/>
      <c r="J156" s="34"/>
      <c r="K156" s="34"/>
      <c r="L156" s="34"/>
      <c r="M156" s="29"/>
    </row>
    <row r="157" spans="3:13" ht="13.15" customHeight="1">
      <c r="C157" s="13">
        <v>2003</v>
      </c>
      <c r="D157" s="33"/>
      <c r="E157" s="34"/>
      <c r="F157" s="34"/>
      <c r="G157" s="34"/>
      <c r="H157" s="34"/>
      <c r="I157" s="34"/>
      <c r="J157" s="34"/>
      <c r="K157" s="34"/>
      <c r="L157" s="34"/>
      <c r="M157" s="29"/>
    </row>
    <row r="158" spans="3:13" ht="13.1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3.15" customHeight="1">
      <c r="C177" s="5"/>
      <c r="D177" s="32"/>
      <c r="E177" s="31"/>
      <c r="F177" s="31"/>
      <c r="G177" s="31"/>
      <c r="H177" s="31"/>
      <c r="I177" s="31"/>
      <c r="J177" s="31"/>
      <c r="K177" s="31"/>
      <c r="L177" s="31"/>
      <c r="M177" s="29"/>
    </row>
    <row r="178" spans="3:13" ht="13.15" customHeight="1">
      <c r="C178" s="5" t="s">
        <v>29</v>
      </c>
      <c r="D178" s="32"/>
      <c r="E178" s="31"/>
      <c r="F178" s="31"/>
      <c r="G178" s="31"/>
      <c r="H178" s="31"/>
      <c r="I178" s="31"/>
      <c r="J178" s="31"/>
      <c r="K178" s="31"/>
      <c r="L178" s="31"/>
      <c r="M178" s="29"/>
    </row>
    <row r="179" spans="3:13" ht="13.1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3.15" customHeight="1">
      <c r="C184" s="29"/>
      <c r="D184" s="33"/>
      <c r="E184" s="34"/>
      <c r="F184" s="34"/>
      <c r="G184" s="34"/>
      <c r="H184" s="34"/>
      <c r="I184" s="34"/>
      <c r="J184" s="34"/>
      <c r="K184" s="34"/>
      <c r="L184" s="34"/>
      <c r="M184" s="29"/>
    </row>
    <row r="185" spans="3:13" ht="13.15" customHeight="1">
      <c r="C185" s="8"/>
      <c r="D185" s="8"/>
      <c r="E185" s="8"/>
      <c r="F185" s="36"/>
      <c r="G185" s="36"/>
      <c r="H185" s="36"/>
      <c r="I185" s="36"/>
      <c r="J185" s="36"/>
      <c r="K185" s="36"/>
      <c r="L185" s="36"/>
      <c r="M185" s="1"/>
    </row>
    <row r="186" spans="3:13" ht="13.1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3.15" customHeight="1">
      <c r="C194" s="7"/>
      <c r="D194" s="7"/>
      <c r="E194" s="7"/>
      <c r="F194" s="7"/>
      <c r="G194" s="7"/>
      <c r="H194" s="7"/>
      <c r="I194" s="7"/>
      <c r="J194" s="7"/>
      <c r="K194" s="7"/>
      <c r="L194" s="7"/>
    </row>
    <row r="195" spans="3:12" ht="13.15" customHeight="1">
      <c r="C195" s="7"/>
      <c r="D195" s="7"/>
      <c r="E195" s="7"/>
      <c r="F195" s="7"/>
      <c r="G195" s="7"/>
      <c r="H195" s="7"/>
      <c r="I195" s="7"/>
      <c r="J195" s="7"/>
      <c r="K195" s="7"/>
      <c r="L195" s="7"/>
    </row>
    <row r="196" spans="3:12" ht="13.1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77734375" defaultRowHeight="15.75"/>
  <cols>
    <col min="1" max="2" width="7.77734375" style="270"/>
    <col min="3" max="3" width="8.21875" style="270" customWidth="1"/>
    <col min="4" max="4" width="8.77734375" style="538" customWidth="1"/>
    <col min="5" max="5" width="9.6640625" style="538" customWidth="1"/>
    <col min="6" max="6" width="7.77734375" style="538"/>
    <col min="7" max="7" width="6.77734375" style="538" customWidth="1"/>
    <col min="8" max="8" width="9.21875" style="538" customWidth="1"/>
    <col min="9" max="9" width="11.5546875" style="538" customWidth="1"/>
    <col min="10" max="10" width="9.5546875" style="538" customWidth="1"/>
    <col min="11" max="11" width="8.21875" style="538" customWidth="1"/>
    <col min="12" max="12" width="9.77734375" style="538" customWidth="1"/>
    <col min="13" max="13" width="8" style="538" customWidth="1"/>
    <col min="14" max="14" width="7.77734375" style="538"/>
    <col min="15" max="15" width="8.21875" style="538" customWidth="1"/>
    <col min="16" max="17" width="7.77734375" style="538"/>
    <col min="18" max="16384" width="7.777343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932" t="s">
        <v>1757</v>
      </c>
      <c r="C5" s="1932"/>
      <c r="D5" s="1932"/>
      <c r="E5" s="1932"/>
      <c r="F5" s="1932"/>
      <c r="G5" s="1932"/>
      <c r="H5" s="1932"/>
      <c r="I5" s="1932"/>
      <c r="J5" s="1932"/>
      <c r="K5" s="1932"/>
      <c r="L5" s="1932"/>
      <c r="M5" s="1932"/>
      <c r="N5" s="1932"/>
      <c r="O5" s="1932"/>
      <c r="P5" s="1932"/>
    </row>
    <row r="6" spans="2:17" ht="16.5" thickBot="1">
      <c r="B6" s="1932" t="s">
        <v>1785</v>
      </c>
      <c r="C6" s="1932"/>
      <c r="D6" s="1932"/>
      <c r="E6" s="1932"/>
      <c r="F6" s="1932"/>
      <c r="G6" s="1932"/>
      <c r="H6" s="1932"/>
      <c r="I6" s="1932"/>
      <c r="J6" s="1932"/>
      <c r="K6" s="1932"/>
      <c r="L6" s="1932"/>
      <c r="M6" s="1932"/>
      <c r="N6" s="1932"/>
      <c r="O6" s="1932"/>
      <c r="P6" s="1932"/>
    </row>
    <row r="7" spans="2:17" ht="19.5" hidden="1" customHeight="1" thickTop="1" thickBot="1">
      <c r="B7" s="736"/>
      <c r="C7" s="1924" t="s">
        <v>1267</v>
      </c>
      <c r="D7" s="1925"/>
      <c r="E7" s="1925"/>
      <c r="F7" s="1925"/>
      <c r="G7" s="1925"/>
      <c r="H7" s="1925"/>
      <c r="I7" s="1925"/>
      <c r="J7" s="1925"/>
      <c r="K7" s="1925"/>
      <c r="L7" s="1925"/>
      <c r="M7" s="1925"/>
      <c r="N7" s="1925"/>
      <c r="O7" s="1926"/>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206"/>
      <c r="D26" s="1206"/>
      <c r="E26" s="1206"/>
      <c r="F26" s="1206"/>
      <c r="G26" s="1206"/>
      <c r="H26" s="1206"/>
      <c r="I26" s="1206"/>
      <c r="J26" s="1206"/>
      <c r="K26" s="1206"/>
      <c r="L26" s="1206"/>
      <c r="M26" s="1206"/>
      <c r="N26" s="1206"/>
      <c r="O26" s="1206"/>
      <c r="P26" s="1206"/>
      <c r="Q26" s="270"/>
    </row>
    <row r="27" spans="2:18" ht="16.5" hidden="1" thickTop="1"/>
    <row r="28" spans="2:18" hidden="1"/>
    <row r="29" spans="2:18" hidden="1"/>
    <row r="30" spans="2:18" ht="16.5" hidden="1" thickBot="1"/>
    <row r="31" spans="2:18" ht="19.5" thickTop="1" thickBot="1">
      <c r="B31" s="732"/>
      <c r="C31" s="1936" t="s">
        <v>1267</v>
      </c>
      <c r="D31" s="1937"/>
      <c r="E31" s="1937"/>
      <c r="F31" s="1937"/>
      <c r="G31" s="1937"/>
      <c r="H31" s="1937"/>
      <c r="I31" s="1937"/>
      <c r="J31" s="1937"/>
      <c r="K31" s="1937"/>
      <c r="L31" s="1937"/>
      <c r="M31" s="1937"/>
      <c r="N31" s="1938"/>
      <c r="O31" s="1007" t="s">
        <v>1268</v>
      </c>
      <c r="P31" s="1008"/>
    </row>
    <row r="32" spans="2:18" ht="18.75" thickTop="1">
      <c r="B32" s="733"/>
      <c r="C32" s="1011" t="s">
        <v>1353</v>
      </c>
      <c r="D32" s="1011" t="s">
        <v>743</v>
      </c>
      <c r="E32" s="1201" t="s">
        <v>1347</v>
      </c>
      <c r="F32" s="1201" t="s">
        <v>744</v>
      </c>
      <c r="G32" s="1933" t="s">
        <v>441</v>
      </c>
      <c r="H32" s="1933" t="s">
        <v>406</v>
      </c>
      <c r="I32" s="1933" t="s">
        <v>395</v>
      </c>
      <c r="J32" s="1201"/>
      <c r="K32" s="1933" t="s">
        <v>745</v>
      </c>
      <c r="L32" s="1201"/>
      <c r="M32" s="1201" t="s">
        <v>746</v>
      </c>
      <c r="N32" s="1201"/>
      <c r="O32" s="1201" t="s">
        <v>438</v>
      </c>
      <c r="P32" s="1202"/>
      <c r="Q32" s="915"/>
      <c r="R32" s="677"/>
    </row>
    <row r="33" spans="2:17" ht="32.25" customHeight="1">
      <c r="B33" s="1009"/>
      <c r="C33" s="1012" t="s">
        <v>1354</v>
      </c>
      <c r="D33" s="1012" t="s">
        <v>1352</v>
      </c>
      <c r="E33" s="1202" t="s">
        <v>950</v>
      </c>
      <c r="F33" s="1202" t="s">
        <v>1271</v>
      </c>
      <c r="G33" s="1934"/>
      <c r="H33" s="1934"/>
      <c r="I33" s="1934"/>
      <c r="J33" s="1202" t="s">
        <v>442</v>
      </c>
      <c r="K33" s="1934"/>
      <c r="L33" s="1202" t="s">
        <v>443</v>
      </c>
      <c r="M33" s="1202" t="s">
        <v>751</v>
      </c>
      <c r="N33" s="1202" t="s">
        <v>1269</v>
      </c>
      <c r="O33" s="1202" t="s">
        <v>1355</v>
      </c>
      <c r="P33" s="1202" t="s">
        <v>747</v>
      </c>
    </row>
    <row r="34" spans="2:17" ht="18">
      <c r="B34" s="734"/>
      <c r="C34" s="1013" t="s">
        <v>437</v>
      </c>
      <c r="D34" s="1202" t="s">
        <v>748</v>
      </c>
      <c r="E34" s="1202" t="s">
        <v>951</v>
      </c>
      <c r="F34" s="1202" t="s">
        <v>1272</v>
      </c>
      <c r="G34" s="1934"/>
      <c r="H34" s="1934"/>
      <c r="I34" s="1934"/>
      <c r="J34" s="1202" t="s">
        <v>434</v>
      </c>
      <c r="K34" s="1934"/>
      <c r="L34" s="1202" t="s">
        <v>435</v>
      </c>
      <c r="M34" s="1202" t="s">
        <v>405</v>
      </c>
      <c r="N34" s="1202" t="s">
        <v>742</v>
      </c>
      <c r="O34" s="1202" t="s">
        <v>1356</v>
      </c>
      <c r="P34" s="1202" t="s">
        <v>752</v>
      </c>
    </row>
    <row r="35" spans="2:17" ht="16.5" thickBot="1">
      <c r="B35" s="735"/>
      <c r="C35" s="1014"/>
      <c r="D35" s="1014"/>
      <c r="E35" s="1203" t="s">
        <v>952</v>
      </c>
      <c r="F35" s="1014"/>
      <c r="G35" s="1935"/>
      <c r="H35" s="1935"/>
      <c r="I35" s="1935"/>
      <c r="J35" s="1014"/>
      <c r="K35" s="1935"/>
      <c r="L35" s="1014"/>
      <c r="M35" s="1014"/>
      <c r="N35" s="1014"/>
      <c r="O35" s="1014"/>
      <c r="P35" s="1014"/>
    </row>
    <row r="36" spans="2:17" ht="17.25" thickTop="1" thickBot="1">
      <c r="B36" s="1357" t="s">
        <v>754</v>
      </c>
      <c r="C36" s="1487">
        <v>4.900016548039428</v>
      </c>
      <c r="D36" s="1488">
        <v>4.3459495819976999</v>
      </c>
      <c r="E36" s="1488">
        <v>27.624259296337037</v>
      </c>
      <c r="F36" s="1488">
        <v>5.2886081197764376</v>
      </c>
      <c r="G36" s="1488">
        <v>1.4238415288433024</v>
      </c>
      <c r="H36" s="1488">
        <v>8.3947065365472273</v>
      </c>
      <c r="I36" s="1487">
        <v>2.6548579684021067</v>
      </c>
      <c r="J36" s="1488">
        <v>2.2688956368227204</v>
      </c>
      <c r="K36" s="1488">
        <v>4.2531929360277863</v>
      </c>
      <c r="L36" s="1487">
        <v>1.0808192579877245</v>
      </c>
      <c r="M36" s="1487">
        <v>6.460721818470498</v>
      </c>
      <c r="N36" s="1488">
        <v>68.695869229251997</v>
      </c>
      <c r="O36" s="1489">
        <v>31.304130770747996</v>
      </c>
      <c r="P36" s="1355">
        <v>100</v>
      </c>
      <c r="Q36" s="1356"/>
    </row>
    <row r="37" spans="2:17" ht="16.5" thickTop="1">
      <c r="B37" s="920"/>
      <c r="C37" s="954"/>
      <c r="D37" s="1354"/>
      <c r="E37" s="1354"/>
      <c r="F37" s="1354"/>
      <c r="G37" s="1354"/>
      <c r="H37" s="1354"/>
      <c r="I37" s="955"/>
      <c r="J37" s="1354"/>
      <c r="K37" s="1354"/>
      <c r="L37" s="955"/>
      <c r="M37" s="955"/>
      <c r="N37" s="1354"/>
      <c r="O37" s="955"/>
      <c r="P37" s="954"/>
    </row>
    <row r="38" spans="2:17" hidden="1">
      <c r="B38" s="918">
        <v>2009</v>
      </c>
      <c r="C38" s="954"/>
      <c r="D38" s="1411"/>
      <c r="E38" s="1411"/>
      <c r="F38" s="1411"/>
      <c r="G38" s="1411"/>
      <c r="H38" s="1411"/>
      <c r="I38" s="1411"/>
      <c r="J38" s="1411"/>
      <c r="K38" s="1411"/>
      <c r="L38" s="1411"/>
      <c r="M38" s="1411"/>
      <c r="N38" s="1411"/>
      <c r="O38" s="1411"/>
      <c r="P38" s="954"/>
    </row>
    <row r="39" spans="2:17" hidden="1">
      <c r="B39" s="1001" t="s">
        <v>344</v>
      </c>
      <c r="C39" s="999">
        <v>-7.2894541878853802</v>
      </c>
      <c r="D39" s="1412">
        <v>-18.218291685612698</v>
      </c>
      <c r="E39" s="1412">
        <v>13.787715542294499</v>
      </c>
      <c r="F39" s="1412">
        <v>-0.77548590076662594</v>
      </c>
      <c r="G39" s="1412">
        <v>-8.4513328191860531</v>
      </c>
      <c r="H39" s="1412">
        <v>15.129977237169712</v>
      </c>
      <c r="I39" s="1412">
        <v>0</v>
      </c>
      <c r="J39" s="1412">
        <v>2.2793454804127311</v>
      </c>
      <c r="K39" s="1412">
        <v>0</v>
      </c>
      <c r="L39" s="1412">
        <v>2.2430098924625774</v>
      </c>
      <c r="M39" s="1412">
        <v>-4.0851231949048383</v>
      </c>
      <c r="N39" s="1412">
        <v>-3.9125573256479029</v>
      </c>
      <c r="O39" s="1412">
        <v>-13.562911869587236</v>
      </c>
      <c r="P39" s="999">
        <v>-5.4550396008881012</v>
      </c>
    </row>
    <row r="40" spans="2:17" hidden="1">
      <c r="B40" s="1001"/>
      <c r="C40" s="999"/>
      <c r="D40" s="1412"/>
      <c r="E40" s="1412"/>
      <c r="F40" s="1412"/>
      <c r="G40" s="1412"/>
      <c r="H40" s="1412"/>
      <c r="I40" s="1412"/>
      <c r="J40" s="1412"/>
      <c r="K40" s="1412"/>
      <c r="L40" s="1412"/>
      <c r="M40" s="1412"/>
      <c r="N40" s="1412"/>
      <c r="O40" s="1412"/>
      <c r="P40" s="999"/>
    </row>
    <row r="41" spans="2:17" hidden="1">
      <c r="B41" s="918">
        <v>2010</v>
      </c>
      <c r="C41" s="999"/>
      <c r="D41" s="1412"/>
      <c r="E41" s="1412"/>
      <c r="F41" s="1412"/>
      <c r="G41" s="1412"/>
      <c r="H41" s="1412"/>
      <c r="I41" s="1412"/>
      <c r="J41" s="1412"/>
      <c r="K41" s="1412"/>
      <c r="L41" s="1412"/>
      <c r="M41" s="1412"/>
      <c r="N41" s="1412"/>
      <c r="O41" s="1412"/>
      <c r="P41" s="999"/>
    </row>
    <row r="42" spans="2:17" hidden="1">
      <c r="B42" s="1001" t="s">
        <v>345</v>
      </c>
      <c r="C42" s="999">
        <v>-1.5392624175902259</v>
      </c>
      <c r="D42" s="1412">
        <v>-15.986218365841031</v>
      </c>
      <c r="E42" s="1412">
        <v>13.904213125610898</v>
      </c>
      <c r="F42" s="1412">
        <v>-10.200792911023026</v>
      </c>
      <c r="G42" s="1412">
        <v>0.2913224265231884</v>
      </c>
      <c r="H42" s="1412">
        <v>17.561303649593029</v>
      </c>
      <c r="I42" s="1412">
        <v>0</v>
      </c>
      <c r="J42" s="1412">
        <v>1.6137093240774059</v>
      </c>
      <c r="K42" s="1412">
        <v>0</v>
      </c>
      <c r="L42" s="1412">
        <v>7.5873282447076251</v>
      </c>
      <c r="M42" s="1412">
        <v>-3.288215827715435</v>
      </c>
      <c r="N42" s="1412">
        <v>-0.90786990887965491</v>
      </c>
      <c r="O42" s="1412">
        <v>-8.4731053622628671</v>
      </c>
      <c r="P42" s="999">
        <v>-1.6687127929083223</v>
      </c>
    </row>
    <row r="43" spans="2:17" hidden="1">
      <c r="B43" s="1001" t="s">
        <v>334</v>
      </c>
      <c r="C43" s="999">
        <v>9.0273029441791728</v>
      </c>
      <c r="D43" s="1412">
        <v>-10.372685292105155</v>
      </c>
      <c r="E43" s="1412">
        <v>14.16096937693041</v>
      </c>
      <c r="F43" s="1412">
        <v>-11.329268207703869</v>
      </c>
      <c r="G43" s="1412">
        <v>0.18828158159893693</v>
      </c>
      <c r="H43" s="1412">
        <v>18.78236949027503</v>
      </c>
      <c r="I43" s="1412">
        <v>0</v>
      </c>
      <c r="J43" s="1412">
        <v>0.87517794708504848</v>
      </c>
      <c r="K43" s="1412">
        <v>0</v>
      </c>
      <c r="L43" s="1412">
        <v>4.2580483327057328</v>
      </c>
      <c r="M43" s="1412">
        <v>-0.95430404010500292</v>
      </c>
      <c r="N43" s="1412">
        <v>2.4624165085226135</v>
      </c>
      <c r="O43" s="1412">
        <v>-1.2449336342595374</v>
      </c>
      <c r="P43" s="999">
        <v>2.3721542615758873</v>
      </c>
    </row>
    <row r="44" spans="2:17" hidden="1">
      <c r="B44" s="1001" t="s">
        <v>335</v>
      </c>
      <c r="C44" s="999">
        <v>16.397461960634008</v>
      </c>
      <c r="D44" s="1412">
        <v>-7.8084802060873866</v>
      </c>
      <c r="E44" s="1412">
        <v>9.768603316051383</v>
      </c>
      <c r="F44" s="1412">
        <v>-7.3510861583856784</v>
      </c>
      <c r="G44" s="1412">
        <v>4.6445152293254965</v>
      </c>
      <c r="H44" s="1412">
        <v>14.394588519794628</v>
      </c>
      <c r="I44" s="1412">
        <v>0</v>
      </c>
      <c r="J44" s="1412">
        <v>-0.2955177403603626</v>
      </c>
      <c r="K44" s="1412">
        <v>0</v>
      </c>
      <c r="L44" s="1412">
        <v>12.647792382751376</v>
      </c>
      <c r="M44" s="1412">
        <v>0.8971035753531087</v>
      </c>
      <c r="N44" s="1412">
        <v>4.6701079223494757</v>
      </c>
      <c r="O44" s="1412">
        <v>4.2658447804146071</v>
      </c>
      <c r="P44" s="999">
        <v>4.6249345324078872</v>
      </c>
    </row>
    <row r="45" spans="2:17" hidden="1">
      <c r="B45" s="1001" t="s">
        <v>336</v>
      </c>
      <c r="C45" s="999">
        <v>17.416102709236327</v>
      </c>
      <c r="D45" s="1412">
        <v>-9.5898692856092431</v>
      </c>
      <c r="E45" s="1412">
        <v>9.1777408781217318</v>
      </c>
      <c r="F45" s="1412">
        <v>-6.9678346613884612</v>
      </c>
      <c r="G45" s="1412">
        <v>4.2809592545157926</v>
      </c>
      <c r="H45" s="1412">
        <v>13.373788409138253</v>
      </c>
      <c r="I45" s="1412">
        <v>-7.702155741781147</v>
      </c>
      <c r="J45" s="1412">
        <v>-2.4727246376712197</v>
      </c>
      <c r="K45" s="1412">
        <v>3.0375232608686353</v>
      </c>
      <c r="L45" s="1412">
        <v>12.644638244564653</v>
      </c>
      <c r="M45" s="1412">
        <v>0.14752890318145973</v>
      </c>
      <c r="N45" s="1412">
        <v>4.5264857963715599</v>
      </c>
      <c r="O45" s="1412">
        <v>5.2013179397844667</v>
      </c>
      <c r="P45" s="999">
        <v>4.7482140927674221</v>
      </c>
    </row>
    <row r="46" spans="2:17" hidden="1">
      <c r="B46" s="1001" t="s">
        <v>337</v>
      </c>
      <c r="C46" s="999">
        <v>18.971644156031321</v>
      </c>
      <c r="D46" s="1412">
        <v>-3.2028663736942353</v>
      </c>
      <c r="E46" s="1412">
        <v>8.4263579420005286</v>
      </c>
      <c r="F46" s="1412">
        <v>-2.0328450304263224</v>
      </c>
      <c r="G46" s="1412">
        <v>3.5281551961111379</v>
      </c>
      <c r="H46" s="1412">
        <v>11.632445324365781</v>
      </c>
      <c r="I46" s="1412">
        <v>-7.6170093678149868</v>
      </c>
      <c r="J46" s="1412">
        <v>-2.6833386946282678</v>
      </c>
      <c r="K46" s="1412">
        <v>7.0050982191249611</v>
      </c>
      <c r="L46" s="1412">
        <v>14.769474230845248</v>
      </c>
      <c r="M46" s="1412">
        <v>-1.5521405447515346</v>
      </c>
      <c r="N46" s="1412">
        <v>5.7652775159583891</v>
      </c>
      <c r="O46" s="1412">
        <v>6.6971251103957741</v>
      </c>
      <c r="P46" s="999">
        <v>6.0719146800790158</v>
      </c>
    </row>
    <row r="47" spans="2:17" hidden="1">
      <c r="B47" s="1001" t="s">
        <v>338</v>
      </c>
      <c r="C47" s="999">
        <v>12.579826615494571</v>
      </c>
      <c r="D47" s="1412">
        <v>-1.6865967662170966</v>
      </c>
      <c r="E47" s="1412">
        <v>9.9324612140722088</v>
      </c>
      <c r="F47" s="1412">
        <v>-1.8148997036657843</v>
      </c>
      <c r="G47" s="1412">
        <v>0.57673274816496534</v>
      </c>
      <c r="H47" s="1412">
        <v>3.6889435361862288</v>
      </c>
      <c r="I47" s="1412">
        <v>-8.1694038706638601</v>
      </c>
      <c r="J47" s="1412">
        <v>-1.6120010434410692</v>
      </c>
      <c r="K47" s="1412">
        <v>6.9930729538135283</v>
      </c>
      <c r="L47" s="1412">
        <v>10.621362821424629</v>
      </c>
      <c r="M47" s="1412">
        <v>-1.7167461885499113</v>
      </c>
      <c r="N47" s="1412">
        <v>4.3111808913519178</v>
      </c>
      <c r="O47" s="1412">
        <v>7.394788936245833</v>
      </c>
      <c r="P47" s="999">
        <v>5.306910301322465</v>
      </c>
    </row>
    <row r="48" spans="2:17" hidden="1">
      <c r="B48" s="1001" t="s">
        <v>339</v>
      </c>
      <c r="C48" s="999">
        <v>13.241879086565312</v>
      </c>
      <c r="D48" s="1412">
        <v>-2.5288569636180092</v>
      </c>
      <c r="E48" s="1412">
        <v>8.8285777188295889</v>
      </c>
      <c r="F48" s="1412">
        <v>-4.0371539106420551</v>
      </c>
      <c r="G48" s="1412">
        <v>1.4139372445973741</v>
      </c>
      <c r="H48" s="1412">
        <v>-3.9905716528489621</v>
      </c>
      <c r="I48" s="1412">
        <v>-5.0781079687437947</v>
      </c>
      <c r="J48" s="1412">
        <v>-1.938331387555392</v>
      </c>
      <c r="K48" s="1412">
        <v>6.5124400371192825</v>
      </c>
      <c r="L48" s="1412">
        <v>11.632158627032041</v>
      </c>
      <c r="M48" s="1412">
        <v>-2.0465761093266477</v>
      </c>
      <c r="N48" s="1412">
        <v>2.7510040764298083</v>
      </c>
      <c r="O48" s="1412">
        <v>7.1137809176870848</v>
      </c>
      <c r="P48" s="999">
        <v>4.1493276585136352</v>
      </c>
    </row>
    <row r="49" spans="2:16" hidden="1">
      <c r="B49" s="1001" t="s">
        <v>340</v>
      </c>
      <c r="C49" s="999">
        <v>12.407394070528488</v>
      </c>
      <c r="D49" s="1412">
        <v>-2.4397020993107366</v>
      </c>
      <c r="E49" s="1412">
        <v>5.5686676278488889</v>
      </c>
      <c r="F49" s="1412">
        <v>-4.2164685331444796</v>
      </c>
      <c r="G49" s="1412">
        <v>-0.68377690479832776</v>
      </c>
      <c r="H49" s="1412">
        <v>-3.5272157231269863</v>
      </c>
      <c r="I49" s="1412">
        <v>-5.0049676905099316</v>
      </c>
      <c r="J49" s="1412">
        <v>-2.1094444536894019</v>
      </c>
      <c r="K49" s="1412">
        <v>4.9808121214948597</v>
      </c>
      <c r="L49" s="1412">
        <v>12.534484847883753</v>
      </c>
      <c r="M49" s="1412">
        <v>-0.69247499567671733</v>
      </c>
      <c r="N49" s="1412">
        <v>1.9826251753266133</v>
      </c>
      <c r="O49" s="1412">
        <v>7.059348805702248</v>
      </c>
      <c r="P49" s="999">
        <v>3.6043295690172394</v>
      </c>
    </row>
    <row r="50" spans="2:16" hidden="1">
      <c r="B50" s="1001" t="s">
        <v>341</v>
      </c>
      <c r="C50" s="999">
        <v>12.568443464590429</v>
      </c>
      <c r="D50" s="1412">
        <v>-1.6733685372014029</v>
      </c>
      <c r="E50" s="1412">
        <v>4.8767567415830548</v>
      </c>
      <c r="F50" s="1412">
        <v>-4.2089539765316042</v>
      </c>
      <c r="G50" s="1412">
        <v>-0.2803767318046213</v>
      </c>
      <c r="H50" s="1412">
        <v>-1.1662558124727607</v>
      </c>
      <c r="I50" s="1412">
        <v>-4.2204111889739604</v>
      </c>
      <c r="J50" s="1412">
        <v>-5.7666235813911726</v>
      </c>
      <c r="K50" s="1412">
        <v>4.3691774309960074</v>
      </c>
      <c r="L50" s="1412">
        <v>9.1912869394979566</v>
      </c>
      <c r="M50" s="1412">
        <v>-0.57068793415533392</v>
      </c>
      <c r="N50" s="1412">
        <v>2.2947054630815478</v>
      </c>
      <c r="O50" s="1412">
        <v>8.3655628529432757</v>
      </c>
      <c r="P50" s="999">
        <v>4.2206457038235223</v>
      </c>
    </row>
    <row r="51" spans="2:16" hidden="1">
      <c r="B51" s="1001" t="s">
        <v>342</v>
      </c>
      <c r="C51" s="999">
        <v>10.841799400518992</v>
      </c>
      <c r="D51" s="1412">
        <v>-1.9922299262054022</v>
      </c>
      <c r="E51" s="1412">
        <v>2.4488182794694779</v>
      </c>
      <c r="F51" s="1412">
        <v>-4.5672404035848713</v>
      </c>
      <c r="G51" s="1412">
        <v>-0.3412861366020925</v>
      </c>
      <c r="H51" s="1412">
        <v>-1.795608431786333</v>
      </c>
      <c r="I51" s="1412">
        <v>-4.40661743255093</v>
      </c>
      <c r="J51" s="1412">
        <v>-5.5737459681908019</v>
      </c>
      <c r="K51" s="1412">
        <v>4.3691774309960074</v>
      </c>
      <c r="L51" s="1412">
        <v>9.8056851996079608</v>
      </c>
      <c r="M51" s="1412">
        <v>0.78856710096610882</v>
      </c>
      <c r="N51" s="1412">
        <v>1.3591216176531695</v>
      </c>
      <c r="O51" s="1412">
        <v>8.4574929752327712</v>
      </c>
      <c r="P51" s="999">
        <v>3.599770669686686</v>
      </c>
    </row>
    <row r="52" spans="2:16" hidden="1">
      <c r="B52" s="1001" t="s">
        <v>343</v>
      </c>
      <c r="C52" s="999">
        <v>12.183099160988252</v>
      </c>
      <c r="D52" s="1412">
        <v>-3.1734333627356448</v>
      </c>
      <c r="E52" s="1412">
        <v>2.6998510015457056</v>
      </c>
      <c r="F52" s="1412">
        <v>-7.2746012801478965</v>
      </c>
      <c r="G52" s="1412">
        <v>2.4184489238769036</v>
      </c>
      <c r="H52" s="1412">
        <v>-0.90005763232884339</v>
      </c>
      <c r="I52" s="1412">
        <v>-3.8455496832618064</v>
      </c>
      <c r="J52" s="1412">
        <v>-3.3862510418507075</v>
      </c>
      <c r="K52" s="1412">
        <v>4.1273306247874286</v>
      </c>
      <c r="L52" s="1412">
        <v>8.9758026439138661</v>
      </c>
      <c r="M52" s="1412">
        <v>1.6764936510906603</v>
      </c>
      <c r="N52" s="1412">
        <v>1.5912134429470814</v>
      </c>
      <c r="O52" s="1412">
        <v>9.7870546414695845</v>
      </c>
      <c r="P52" s="999">
        <v>4.1833704330798582</v>
      </c>
    </row>
    <row r="53" spans="2:16" hidden="1">
      <c r="B53" s="1001" t="s">
        <v>344</v>
      </c>
      <c r="C53" s="999">
        <v>10.295467580601937</v>
      </c>
      <c r="D53" s="1412">
        <v>-2.2455906314824414</v>
      </c>
      <c r="E53" s="1412">
        <v>2.0496211732812242</v>
      </c>
      <c r="F53" s="1412">
        <v>-4.6623178379771479</v>
      </c>
      <c r="G53" s="1412">
        <v>1.7017864564963903</v>
      </c>
      <c r="H53" s="1412">
        <v>-2.9008658951255595</v>
      </c>
      <c r="I53" s="1412">
        <v>-3.6272328235204099</v>
      </c>
      <c r="J53" s="1412">
        <v>-2.8816872108797797</v>
      </c>
      <c r="K53" s="1412">
        <v>-0.53532279174880459</v>
      </c>
      <c r="L53" s="1412">
        <v>5.8264574618875908</v>
      </c>
      <c r="M53" s="1412">
        <v>1.4473491924780202</v>
      </c>
      <c r="N53" s="1412">
        <v>1.3267066296946295</v>
      </c>
      <c r="O53" s="1412">
        <v>7.3400956841942255</v>
      </c>
      <c r="P53" s="999">
        <v>3.2325052867839377</v>
      </c>
    </row>
    <row r="54" spans="2:16" hidden="1">
      <c r="B54" s="1001"/>
      <c r="C54" s="999"/>
      <c r="D54" s="1412"/>
      <c r="E54" s="1412"/>
      <c r="F54" s="1412"/>
      <c r="G54" s="1412"/>
      <c r="H54" s="1412"/>
      <c r="I54" s="1412"/>
      <c r="J54" s="1412"/>
      <c r="K54" s="1412"/>
      <c r="L54" s="1412"/>
      <c r="M54" s="1412"/>
      <c r="N54" s="1412"/>
      <c r="O54" s="1412"/>
      <c r="P54" s="999"/>
    </row>
    <row r="55" spans="2:16" hidden="1">
      <c r="B55" s="918">
        <v>2011</v>
      </c>
      <c r="C55" s="999"/>
      <c r="D55" s="1412"/>
      <c r="E55" s="1412"/>
      <c r="F55" s="1412"/>
      <c r="G55" s="1412"/>
      <c r="H55" s="1412"/>
      <c r="I55" s="1412"/>
      <c r="J55" s="1412"/>
      <c r="K55" s="1412"/>
      <c r="L55" s="1412"/>
      <c r="M55" s="1412"/>
      <c r="N55" s="1412"/>
      <c r="O55" s="1412"/>
      <c r="P55" s="999"/>
    </row>
    <row r="56" spans="2:16" hidden="1">
      <c r="B56" s="1001" t="s">
        <v>345</v>
      </c>
      <c r="C56" s="999">
        <v>10.026161916069176</v>
      </c>
      <c r="D56" s="1412">
        <v>-1.1147042745543567</v>
      </c>
      <c r="E56" s="1412">
        <v>2.619663171841613</v>
      </c>
      <c r="F56" s="1412">
        <v>4.5075579072561878</v>
      </c>
      <c r="G56" s="1412">
        <v>0.4671357517560093</v>
      </c>
      <c r="H56" s="1412">
        <v>3.2508288788597461</v>
      </c>
      <c r="I56" s="1412">
        <v>-4.5428069333557586</v>
      </c>
      <c r="J56" s="1412">
        <v>-4.9137941241128242</v>
      </c>
      <c r="K56" s="1412">
        <v>-2.808735531155937</v>
      </c>
      <c r="L56" s="1412">
        <v>5.1208740949800546</v>
      </c>
      <c r="M56" s="1412">
        <v>4.0426528378028515</v>
      </c>
      <c r="N56" s="1412">
        <v>1.9879365630728341</v>
      </c>
      <c r="O56" s="1412">
        <v>6.7788723197180545</v>
      </c>
      <c r="P56" s="999">
        <v>3.522377184510872</v>
      </c>
    </row>
    <row r="57" spans="2:16" hidden="1">
      <c r="B57" s="1001" t="s">
        <v>334</v>
      </c>
      <c r="C57" s="999">
        <v>7.152451358864198</v>
      </c>
      <c r="D57" s="1412">
        <v>-0.92072528335773729</v>
      </c>
      <c r="E57" s="1412">
        <v>2.944945912200958</v>
      </c>
      <c r="F57" s="1412">
        <v>4.6394728493532433</v>
      </c>
      <c r="G57" s="1412">
        <v>0.5551768361288012</v>
      </c>
      <c r="H57" s="1412">
        <v>3.2046400163404654</v>
      </c>
      <c r="I57" s="1412">
        <v>-4.4820544258715511</v>
      </c>
      <c r="J57" s="1412">
        <v>-3.4337887122702027</v>
      </c>
      <c r="K57" s="1412">
        <v>-0.50923999735548175</v>
      </c>
      <c r="L57" s="1412">
        <v>4.6288779029330263</v>
      </c>
      <c r="M57" s="1412">
        <v>4.0525428088297177</v>
      </c>
      <c r="N57" s="1412">
        <v>1.9832268452576685</v>
      </c>
      <c r="O57" s="1412">
        <v>5.2598539193535077</v>
      </c>
      <c r="P57" s="999">
        <v>3.0416195635887933</v>
      </c>
    </row>
    <row r="58" spans="2:16" hidden="1">
      <c r="B58" s="1001" t="s">
        <v>335</v>
      </c>
      <c r="C58" s="999">
        <v>4.2308908867980888</v>
      </c>
      <c r="D58" s="1412">
        <v>9.7508789749456426E-3</v>
      </c>
      <c r="E58" s="1412">
        <v>1.8755956843469201</v>
      </c>
      <c r="F58" s="1412">
        <v>0.25531528711233431</v>
      </c>
      <c r="G58" s="1412">
        <v>-0.83138991143191232</v>
      </c>
      <c r="H58" s="1412">
        <v>8.4508562770442275</v>
      </c>
      <c r="I58" s="1412">
        <v>-4.2275008219378467</v>
      </c>
      <c r="J58" s="1412">
        <v>-2.0052987203648009</v>
      </c>
      <c r="K58" s="1412">
        <v>4.8977802056544562</v>
      </c>
      <c r="L58" s="1412">
        <v>2.4318252668029006</v>
      </c>
      <c r="M58" s="1412">
        <v>2.9581358807600155</v>
      </c>
      <c r="N58" s="1412">
        <v>2.3429396479836662</v>
      </c>
      <c r="O58" s="1412">
        <v>3.3319565871500645</v>
      </c>
      <c r="P58" s="999">
        <v>2.6667837236718173</v>
      </c>
    </row>
    <row r="59" spans="2:16" hidden="1">
      <c r="B59" s="1001" t="s">
        <v>336</v>
      </c>
      <c r="C59" s="999">
        <v>3.5647344678688464</v>
      </c>
      <c r="D59" s="1412">
        <v>1.2675403084277503</v>
      </c>
      <c r="E59" s="1412">
        <v>2.9886398568768957</v>
      </c>
      <c r="F59" s="1412">
        <v>-0.53234918695301836</v>
      </c>
      <c r="G59" s="1412">
        <v>-1.0719150122498133</v>
      </c>
      <c r="H59" s="1412">
        <v>9.6548915774092201</v>
      </c>
      <c r="I59" s="1412">
        <v>-1.6761172893883791</v>
      </c>
      <c r="J59" s="1412">
        <v>0.40345222799578195</v>
      </c>
      <c r="K59" s="1412">
        <v>4.8977802056544562</v>
      </c>
      <c r="L59" s="1412">
        <v>2.8176282417895271</v>
      </c>
      <c r="M59" s="1412">
        <v>3.9827878665826599</v>
      </c>
      <c r="N59" s="1412">
        <v>2.5700835598259753</v>
      </c>
      <c r="O59" s="1412">
        <v>2.9463340590279774</v>
      </c>
      <c r="P59" s="999">
        <v>2.694242214414766</v>
      </c>
    </row>
    <row r="60" spans="2:16" hidden="1">
      <c r="B60" s="1001" t="s">
        <v>337</v>
      </c>
      <c r="C60" s="999">
        <v>2.631732004201659</v>
      </c>
      <c r="D60" s="1412">
        <v>1.719011008336091</v>
      </c>
      <c r="E60" s="1412">
        <v>3.3250276792536226</v>
      </c>
      <c r="F60" s="1412">
        <v>-0.91053138495519326</v>
      </c>
      <c r="G60" s="1412">
        <v>-1.009277392515584</v>
      </c>
      <c r="H60" s="1412">
        <v>9.1674563707406342</v>
      </c>
      <c r="I60" s="1412">
        <v>-1.9228100297517536</v>
      </c>
      <c r="J60" s="1412">
        <v>0.47597812554243113</v>
      </c>
      <c r="K60" s="1412">
        <v>4.8977802056544562</v>
      </c>
      <c r="L60" s="1412">
        <v>3.8229158034922328</v>
      </c>
      <c r="M60" s="1412">
        <v>3.9280817229667475</v>
      </c>
      <c r="N60" s="1412">
        <v>2.6097304651360842</v>
      </c>
      <c r="O60" s="1412">
        <v>2.292748422840174</v>
      </c>
      <c r="P60" s="999">
        <v>2.5048083903281615</v>
      </c>
    </row>
    <row r="61" spans="2:16" hidden="1">
      <c r="B61" s="1001" t="s">
        <v>338</v>
      </c>
      <c r="C61" s="999">
        <v>3.2872580154830189</v>
      </c>
      <c r="D61" s="1412">
        <v>1.5673036432343856</v>
      </c>
      <c r="E61" s="1412">
        <v>3.2996466650679013</v>
      </c>
      <c r="F61" s="1412">
        <v>-0.16921040426887135</v>
      </c>
      <c r="G61" s="1412">
        <v>-0.35122713757985702</v>
      </c>
      <c r="H61" s="1412">
        <v>9.5781515396488039</v>
      </c>
      <c r="I61" s="1412">
        <v>-1.852683342906758</v>
      </c>
      <c r="J61" s="1412">
        <v>1.5440869917645372</v>
      </c>
      <c r="K61" s="1412">
        <v>4.1301291340526847</v>
      </c>
      <c r="L61" s="1412">
        <v>3.7941661866664811</v>
      </c>
      <c r="M61" s="1412">
        <v>3.8125185523391059</v>
      </c>
      <c r="N61" s="1412">
        <v>2.7694371163283327</v>
      </c>
      <c r="O61" s="1412">
        <v>3.0448381418429094</v>
      </c>
      <c r="P61" s="999">
        <v>2.8601301764285658</v>
      </c>
    </row>
    <row r="62" spans="2:16" hidden="1">
      <c r="B62" s="1001" t="s">
        <v>339</v>
      </c>
      <c r="C62" s="999">
        <v>4.388025942071172</v>
      </c>
      <c r="D62" s="1412">
        <v>2.3663928804723344</v>
      </c>
      <c r="E62" s="1412">
        <v>4.1752423600538213</v>
      </c>
      <c r="F62" s="1412">
        <v>-0.13637735005135321</v>
      </c>
      <c r="G62" s="1412">
        <v>-0.5362510316547997</v>
      </c>
      <c r="H62" s="1412">
        <v>9.4542383416247091</v>
      </c>
      <c r="I62" s="1412">
        <v>-2.4681323593460869</v>
      </c>
      <c r="J62" s="1412">
        <v>1.2732792269871007</v>
      </c>
      <c r="K62" s="1412">
        <v>4.7517763463227114</v>
      </c>
      <c r="L62" s="1412">
        <v>5.3571378224092525</v>
      </c>
      <c r="M62" s="1412">
        <v>4.3207870767878687</v>
      </c>
      <c r="N62" s="1412">
        <v>3.1115533928855799</v>
      </c>
      <c r="O62" s="1412">
        <v>3.5586383560234358</v>
      </c>
      <c r="P62" s="999">
        <v>3.2589283273206204</v>
      </c>
    </row>
    <row r="63" spans="2:16" hidden="1">
      <c r="B63" s="1001" t="s">
        <v>340</v>
      </c>
      <c r="C63" s="999">
        <v>4.2233888299684885</v>
      </c>
      <c r="D63" s="1412">
        <v>2.6678624500687587</v>
      </c>
      <c r="E63" s="1412">
        <v>4.7640828900729515</v>
      </c>
      <c r="F63" s="1412">
        <v>0.25450836688478695</v>
      </c>
      <c r="G63" s="1412">
        <v>-4.2057043546250839E-2</v>
      </c>
      <c r="H63" s="1412">
        <v>9.939584985532889</v>
      </c>
      <c r="I63" s="1412">
        <v>-2.3952786691611827</v>
      </c>
      <c r="J63" s="1412">
        <v>1.7012223213529687</v>
      </c>
      <c r="K63" s="1412">
        <v>5.2792818181818246</v>
      </c>
      <c r="L63" s="1412">
        <v>5.6321105879835631</v>
      </c>
      <c r="M63" s="1412">
        <v>4.8010753188283184</v>
      </c>
      <c r="N63" s="1412">
        <v>3.5369197385424878</v>
      </c>
      <c r="O63" s="1412">
        <v>3.5386009608577407</v>
      </c>
      <c r="P63" s="999">
        <v>3.5374746964069281</v>
      </c>
    </row>
    <row r="64" spans="2:16" hidden="1">
      <c r="B64" s="1001" t="s">
        <v>341</v>
      </c>
      <c r="C64" s="999">
        <v>4.8575076046073251</v>
      </c>
      <c r="D64" s="1412">
        <v>2.6407023812301089</v>
      </c>
      <c r="E64" s="1412">
        <v>7.1806642326697645</v>
      </c>
      <c r="F64" s="1412">
        <v>0.4264065221817992</v>
      </c>
      <c r="G64" s="1412">
        <v>-0.50467380602443601</v>
      </c>
      <c r="H64" s="1412">
        <v>7.171151360040362</v>
      </c>
      <c r="I64" s="1412">
        <v>10.978079394603046</v>
      </c>
      <c r="J64" s="1412">
        <v>1.782223410429129</v>
      </c>
      <c r="K64" s="1412">
        <v>5.6315181818181737</v>
      </c>
      <c r="L64" s="1412">
        <v>5.9358205272166176</v>
      </c>
      <c r="M64" s="1412">
        <v>5.5698047348865076</v>
      </c>
      <c r="N64" s="1412">
        <v>4.4445743310954633</v>
      </c>
      <c r="O64" s="1412">
        <v>4.013443601487432</v>
      </c>
      <c r="P64" s="999">
        <v>4.3023613346894862</v>
      </c>
    </row>
    <row r="65" spans="2:16" hidden="1">
      <c r="B65" s="1001" t="s">
        <v>342</v>
      </c>
      <c r="C65" s="999">
        <v>3.5607920315814168</v>
      </c>
      <c r="D65" s="1412">
        <v>2.9717485113309294</v>
      </c>
      <c r="E65" s="1412">
        <v>6.2456846488115447</v>
      </c>
      <c r="F65" s="1412">
        <v>6.4272470862025699E-2</v>
      </c>
      <c r="G65" s="1412">
        <v>-6.7088793409697534E-2</v>
      </c>
      <c r="H65" s="1412">
        <v>7.2980709467357796</v>
      </c>
      <c r="I65" s="1412">
        <v>11.395798510656263</v>
      </c>
      <c r="J65" s="1412">
        <v>2.0173874275523751</v>
      </c>
      <c r="K65" s="1412">
        <v>5.6315181818181737</v>
      </c>
      <c r="L65" s="1412">
        <v>5.2065936131915347</v>
      </c>
      <c r="M65" s="1412">
        <v>5.3985218317214922</v>
      </c>
      <c r="N65" s="1412">
        <v>4.4620702397884626</v>
      </c>
      <c r="O65" s="1412">
        <v>3.6845183747065802</v>
      </c>
      <c r="P65" s="999">
        <v>4.2051222301471514</v>
      </c>
    </row>
    <row r="66" spans="2:16" hidden="1">
      <c r="B66" s="1001" t="s">
        <v>343</v>
      </c>
      <c r="C66" s="999">
        <v>3.6931722178306314</v>
      </c>
      <c r="D66" s="1412">
        <v>3.2622333751568311</v>
      </c>
      <c r="E66" s="1412">
        <v>6.5693162144711215</v>
      </c>
      <c r="F66" s="1412">
        <v>1.9527802049551957</v>
      </c>
      <c r="G66" s="1412">
        <v>1.5254416578236452E-2</v>
      </c>
      <c r="H66" s="1412">
        <v>6.4493090636439598</v>
      </c>
      <c r="I66" s="1412">
        <v>10.613551928085352</v>
      </c>
      <c r="J66" s="1412">
        <v>2.174131857070972</v>
      </c>
      <c r="K66" s="1412">
        <v>5.4834316840671731</v>
      </c>
      <c r="L66" s="1412">
        <v>6.1624608703490624</v>
      </c>
      <c r="M66" s="1412">
        <v>4.8391759503031206</v>
      </c>
      <c r="N66" s="1412">
        <v>4.4330876857486157</v>
      </c>
      <c r="O66" s="1412">
        <v>3.8145142731378368</v>
      </c>
      <c r="P66" s="999">
        <v>4.2269242013980302</v>
      </c>
    </row>
    <row r="67" spans="2:16" hidden="1">
      <c r="B67" s="1001" t="s">
        <v>344</v>
      </c>
      <c r="C67" s="999">
        <v>7.4017121616796855</v>
      </c>
      <c r="D67" s="1412">
        <v>2.617622914461859</v>
      </c>
      <c r="E67" s="1412">
        <v>7.4705665587053494</v>
      </c>
      <c r="F67" s="1412">
        <v>0.17390544892352811</v>
      </c>
      <c r="G67" s="1412">
        <v>-2.1104834317386967E-2</v>
      </c>
      <c r="H67" s="1412">
        <v>6.5418847353217791</v>
      </c>
      <c r="I67" s="1412">
        <v>10.705907247284374</v>
      </c>
      <c r="J67" s="1412">
        <v>1.5983780881871912</v>
      </c>
      <c r="K67" s="1412">
        <v>5.6315181818181959</v>
      </c>
      <c r="L67" s="1412">
        <v>8.4655265386097689</v>
      </c>
      <c r="M67" s="1412">
        <v>5.7113904901282764</v>
      </c>
      <c r="N67" s="1412">
        <v>0.88648423638972851</v>
      </c>
      <c r="O67" s="1412">
        <v>5.8056191465395202</v>
      </c>
      <c r="P67" s="999">
        <v>4.9007624121603977</v>
      </c>
    </row>
    <row r="68" spans="2:16" hidden="1">
      <c r="B68" s="1001"/>
      <c r="C68" s="999"/>
      <c r="D68" s="1412"/>
      <c r="E68" s="1412"/>
      <c r="F68" s="1412"/>
      <c r="G68" s="1412"/>
      <c r="H68" s="1412"/>
      <c r="I68" s="1412"/>
      <c r="J68" s="1412"/>
      <c r="K68" s="1412"/>
      <c r="L68" s="1412"/>
      <c r="M68" s="1412"/>
      <c r="N68" s="1412"/>
      <c r="O68" s="1412"/>
      <c r="P68" s="999"/>
    </row>
    <row r="69" spans="2:16" hidden="1">
      <c r="B69" s="918">
        <v>2012</v>
      </c>
      <c r="C69" s="999"/>
      <c r="D69" s="1412"/>
      <c r="E69" s="1412"/>
      <c r="F69" s="1412"/>
      <c r="G69" s="1412"/>
      <c r="H69" s="1412"/>
      <c r="I69" s="1412"/>
      <c r="J69" s="1412"/>
      <c r="K69" s="1412"/>
      <c r="L69" s="1412"/>
      <c r="M69" s="1412"/>
      <c r="N69" s="1412"/>
      <c r="O69" s="1412"/>
      <c r="P69" s="999"/>
    </row>
    <row r="70" spans="2:16" hidden="1">
      <c r="B70" s="1001" t="s">
        <v>345</v>
      </c>
      <c r="C70" s="999">
        <v>7.3295257891532906</v>
      </c>
      <c r="D70" s="1412">
        <v>2.4038986229605763</v>
      </c>
      <c r="E70" s="1412">
        <v>6.9385206586513037</v>
      </c>
      <c r="F70" s="1412">
        <v>0.51086315024062579</v>
      </c>
      <c r="G70" s="1412">
        <v>0.53200187004240895</v>
      </c>
      <c r="H70" s="1412">
        <v>1.7820893007476135</v>
      </c>
      <c r="I70" s="1412">
        <v>12.311691736118547</v>
      </c>
      <c r="J70" s="1412">
        <v>4.8884815302985274E-2</v>
      </c>
      <c r="K70" s="1412">
        <v>5.7979693720394243</v>
      </c>
      <c r="L70" s="1412">
        <v>9.4049183011755808</v>
      </c>
      <c r="M70" s="1412">
        <v>2.8961587668398403</v>
      </c>
      <c r="N70" s="1412">
        <v>4.021561819402697</v>
      </c>
      <c r="O70" s="1412">
        <v>4.901502655351142</v>
      </c>
      <c r="P70" s="999">
        <v>4.3122546403562279</v>
      </c>
    </row>
    <row r="71" spans="2:16" hidden="1">
      <c r="B71" s="1001" t="s">
        <v>334</v>
      </c>
      <c r="C71" s="999">
        <v>6.9694807382999713</v>
      </c>
      <c r="D71" s="1412">
        <v>2.0401425074832336</v>
      </c>
      <c r="E71" s="1412">
        <v>10.652810679786228</v>
      </c>
      <c r="F71" s="1412">
        <v>0.64971882151851901</v>
      </c>
      <c r="G71" s="1412">
        <v>1.0564442614200198</v>
      </c>
      <c r="H71" s="1412">
        <v>0.60228769309880192</v>
      </c>
      <c r="I71" s="1412">
        <v>11.657639868866232</v>
      </c>
      <c r="J71" s="1412">
        <v>1.7996568114987621</v>
      </c>
      <c r="K71" s="1412">
        <v>5.310622042965929</v>
      </c>
      <c r="L71" s="1412">
        <v>8.6470106362604113</v>
      </c>
      <c r="M71" s="1412">
        <v>3.1619290675641842</v>
      </c>
      <c r="N71" s="1412">
        <v>3.9174698525342055</v>
      </c>
      <c r="O71" s="1412">
        <v>5.0127232861443716</v>
      </c>
      <c r="P71" s="999">
        <v>4.4132056534537663</v>
      </c>
    </row>
    <row r="72" spans="2:16" hidden="1">
      <c r="B72" s="1001" t="s">
        <v>335</v>
      </c>
      <c r="C72" s="999">
        <v>5.7494252056786266</v>
      </c>
      <c r="D72" s="1412">
        <v>1.756953602936373</v>
      </c>
      <c r="E72" s="1412">
        <v>10.92560933492881</v>
      </c>
      <c r="F72" s="1412">
        <v>1.1375076647528459</v>
      </c>
      <c r="G72" s="1412">
        <v>1.0452660089914856</v>
      </c>
      <c r="H72" s="1412">
        <v>-1.7606758889901153</v>
      </c>
      <c r="I72" s="1412">
        <v>11.855331553518077</v>
      </c>
      <c r="J72" s="1412">
        <v>1.4503986248486811</v>
      </c>
      <c r="K72" s="1412">
        <v>6.0745319436235068</v>
      </c>
      <c r="L72" s="1412">
        <v>7.2673216041131417</v>
      </c>
      <c r="M72" s="1412">
        <v>3.5310440141102184</v>
      </c>
      <c r="N72" s="1412">
        <v>3.3804416477993815</v>
      </c>
      <c r="O72" s="1412">
        <v>5.1965235177552582</v>
      </c>
      <c r="P72" s="999">
        <v>3.9789529354106845</v>
      </c>
    </row>
    <row r="73" spans="2:16" hidden="1">
      <c r="B73" s="1001" t="s">
        <v>336</v>
      </c>
      <c r="C73" s="999">
        <v>6.13142532720794</v>
      </c>
      <c r="D73" s="1412">
        <v>1.928999426049427</v>
      </c>
      <c r="E73" s="1412">
        <v>13.309664655908037</v>
      </c>
      <c r="F73" s="1412">
        <v>1.3366909203727184</v>
      </c>
      <c r="G73" s="1412">
        <v>1.4705767404413983</v>
      </c>
      <c r="H73" s="1412">
        <v>-1.1115719489072973</v>
      </c>
      <c r="I73" s="1412">
        <v>12.312621140019386</v>
      </c>
      <c r="J73" s="1412">
        <v>2.391854311204078</v>
      </c>
      <c r="K73" s="1412">
        <v>6.2310303047111493</v>
      </c>
      <c r="L73" s="1412">
        <v>7.2041390689185025</v>
      </c>
      <c r="M73" s="1412">
        <v>3.4283648462274829</v>
      </c>
      <c r="N73" s="1412">
        <v>3.6437630345957484</v>
      </c>
      <c r="O73" s="1412">
        <v>4.7989389724587328</v>
      </c>
      <c r="P73" s="999">
        <v>4.0258945339770591</v>
      </c>
    </row>
    <row r="74" spans="2:16" hidden="1">
      <c r="B74" s="1001" t="s">
        <v>337</v>
      </c>
      <c r="C74" s="999">
        <v>5.7959946330897072</v>
      </c>
      <c r="D74" s="1412">
        <v>1.6357970560832991</v>
      </c>
      <c r="E74" s="1412">
        <v>13.943321428277411</v>
      </c>
      <c r="F74" s="1412">
        <v>1.488851739260455</v>
      </c>
      <c r="G74" s="1412">
        <v>1.2079761443718473</v>
      </c>
      <c r="H74" s="1412">
        <v>-0.9050508720583772</v>
      </c>
      <c r="I74" s="1412">
        <v>12.362080838909574</v>
      </c>
      <c r="J74" s="1412">
        <v>1.0849254476947845</v>
      </c>
      <c r="K74" s="1412">
        <v>6.2310303047111493</v>
      </c>
      <c r="L74" s="1412">
        <v>6.1168500019711969</v>
      </c>
      <c r="M74" s="1412">
        <v>3.5328495037793894</v>
      </c>
      <c r="N74" s="1412">
        <v>3.723001895954825</v>
      </c>
      <c r="O74" s="1412">
        <v>4.6126384707579682</v>
      </c>
      <c r="P74" s="999">
        <v>4.0168652624289702</v>
      </c>
    </row>
    <row r="75" spans="2:16" hidden="1">
      <c r="B75" s="1001" t="s">
        <v>338</v>
      </c>
      <c r="C75" s="999">
        <v>6.1613728627739617</v>
      </c>
      <c r="D75" s="1412">
        <v>1.593533632376487</v>
      </c>
      <c r="E75" s="1412">
        <v>14.132273059859578</v>
      </c>
      <c r="F75" s="1412">
        <v>1.5379531746494646</v>
      </c>
      <c r="G75" s="1412">
        <v>1.3037104536387067</v>
      </c>
      <c r="H75" s="1412">
        <v>-1.0116900353491443</v>
      </c>
      <c r="I75" s="1412">
        <v>12.328132658323309</v>
      </c>
      <c r="J75" s="1412">
        <v>5.5341451328905222E-3</v>
      </c>
      <c r="K75" s="1412">
        <v>10.971317734054175</v>
      </c>
      <c r="L75" s="1412">
        <v>6.0676008621117772</v>
      </c>
      <c r="M75" s="1412">
        <v>3.1598710749599634</v>
      </c>
      <c r="N75" s="1412">
        <v>3.5713892210194054</v>
      </c>
      <c r="O75" s="1412">
        <v>4.793155988904263</v>
      </c>
      <c r="P75" s="999">
        <v>3.9744550513042931</v>
      </c>
    </row>
    <row r="76" spans="2:16" hidden="1">
      <c r="B76" s="1001" t="s">
        <v>339</v>
      </c>
      <c r="C76" s="999">
        <v>6.6944026561912118</v>
      </c>
      <c r="D76" s="1412">
        <v>0.48830621262729856</v>
      </c>
      <c r="E76" s="1412">
        <v>13.883314614982755</v>
      </c>
      <c r="F76" s="1412">
        <v>1.3634398377785573</v>
      </c>
      <c r="G76" s="1412">
        <v>1.7181269172245051</v>
      </c>
      <c r="H76" s="1412">
        <v>1.0732930390751516</v>
      </c>
      <c r="I76" s="1412">
        <v>12.848765668958384</v>
      </c>
      <c r="J76" s="1412">
        <v>0.2130174337952262</v>
      </c>
      <c r="K76" s="1412">
        <v>10.946573711187412</v>
      </c>
      <c r="L76" s="1412">
        <v>5.83252652434334</v>
      </c>
      <c r="M76" s="1412">
        <v>3.106543744068313</v>
      </c>
      <c r="N76" s="1412">
        <v>3.7736067497452286</v>
      </c>
      <c r="O76" s="1412">
        <v>4.2864855030698035</v>
      </c>
      <c r="P76" s="999">
        <v>3.9431603390020609</v>
      </c>
    </row>
    <row r="77" spans="2:16" hidden="1">
      <c r="B77" s="1001" t="s">
        <v>340</v>
      </c>
      <c r="C77" s="999">
        <v>6.6071586106232205</v>
      </c>
      <c r="D77" s="1412">
        <v>-0.10245259747252433</v>
      </c>
      <c r="E77" s="1412">
        <v>13.609711910480149</v>
      </c>
      <c r="F77" s="1412">
        <v>1.0122490684176366</v>
      </c>
      <c r="G77" s="1412">
        <v>1.9795522595990933</v>
      </c>
      <c r="H77" s="1412">
        <v>0.78721442110210038</v>
      </c>
      <c r="I77" s="1412">
        <v>12.935945980658481</v>
      </c>
      <c r="J77" s="1412">
        <v>0.27090844989052787</v>
      </c>
      <c r="K77" s="1412">
        <v>10.810596335064115</v>
      </c>
      <c r="L77" s="1412">
        <v>4.8993466521875861</v>
      </c>
      <c r="M77" s="1412">
        <v>2.558860457325185</v>
      </c>
      <c r="N77" s="1412">
        <v>3.3500856728681194</v>
      </c>
      <c r="O77" s="1412">
        <v>4.1964803487162916</v>
      </c>
      <c r="P77" s="999">
        <v>3.6294767367235359</v>
      </c>
    </row>
    <row r="78" spans="2:16" hidden="1">
      <c r="B78" s="1001" t="s">
        <v>341</v>
      </c>
      <c r="C78" s="999">
        <v>6.2925163035162601</v>
      </c>
      <c r="D78" s="1412">
        <v>-0.50606990619834757</v>
      </c>
      <c r="E78" s="1412">
        <v>11.443914474576866</v>
      </c>
      <c r="F78" s="1412">
        <v>0.97259122116499785</v>
      </c>
      <c r="G78" s="1412">
        <v>2.4178365365321586</v>
      </c>
      <c r="H78" s="1412">
        <v>3.4777269966797864</v>
      </c>
      <c r="I78" s="1412">
        <v>-0.54177314518133457</v>
      </c>
      <c r="J78" s="1412">
        <v>0.31912105596760831</v>
      </c>
      <c r="K78" s="1412">
        <v>10.87543000036062</v>
      </c>
      <c r="L78" s="1412">
        <v>5.2312399151829725</v>
      </c>
      <c r="M78" s="1412">
        <v>1.9334716713724553</v>
      </c>
      <c r="N78" s="1412">
        <v>2.4698897345272419</v>
      </c>
      <c r="O78" s="1412">
        <v>4.7987459263789445</v>
      </c>
      <c r="P78" s="999">
        <v>3.2359594846742334</v>
      </c>
    </row>
    <row r="79" spans="2:16" hidden="1">
      <c r="B79" s="1001" t="s">
        <v>342</v>
      </c>
      <c r="C79" s="999">
        <v>6.563113671700771</v>
      </c>
      <c r="D79" s="1412">
        <v>-0.32478530928649052</v>
      </c>
      <c r="E79" s="1412">
        <v>11.155587084876206</v>
      </c>
      <c r="F79" s="1412">
        <v>1.600143989996905</v>
      </c>
      <c r="G79" s="1412">
        <v>2.0373929963809267</v>
      </c>
      <c r="H79" s="1412">
        <v>6.7684559912320363</v>
      </c>
      <c r="I79" s="1412">
        <v>-0.36957666824928292</v>
      </c>
      <c r="J79" s="1412">
        <v>-0.16063953172777978</v>
      </c>
      <c r="K79" s="1412">
        <v>10.257716640530923</v>
      </c>
      <c r="L79" s="1412">
        <v>5.8160257835474072</v>
      </c>
      <c r="M79" s="1412">
        <v>2.3827674708399416</v>
      </c>
      <c r="N79" s="1412">
        <v>2.4879052141447255</v>
      </c>
      <c r="O79" s="1412">
        <v>5.1993702979114209</v>
      </c>
      <c r="P79" s="999">
        <v>3.3794532634172869</v>
      </c>
    </row>
    <row r="80" spans="2:16" hidden="1">
      <c r="B80" s="1001" t="s">
        <v>343</v>
      </c>
      <c r="C80" s="999">
        <v>6.3010340215227112</v>
      </c>
      <c r="D80" s="1412">
        <v>-0.56316728000534999</v>
      </c>
      <c r="E80" s="1412">
        <v>10.864272689082144</v>
      </c>
      <c r="F80" s="1412">
        <v>1.6527011253727242</v>
      </c>
      <c r="G80" s="1412">
        <v>1.8848960563082606</v>
      </c>
      <c r="H80" s="1412">
        <v>7.0485954758151115</v>
      </c>
      <c r="I80" s="1412">
        <v>-0.19531524457244709</v>
      </c>
      <c r="J80" s="1412">
        <v>-0.10702345354358656</v>
      </c>
      <c r="K80" s="1412">
        <v>14.154435827392064</v>
      </c>
      <c r="L80" s="1412">
        <v>4.4061792104184372</v>
      </c>
      <c r="M80" s="1412">
        <v>2.0429520266121104</v>
      </c>
      <c r="N80" s="1412">
        <v>2.5616545919771472</v>
      </c>
      <c r="O80" s="1412">
        <v>3.8529854203124936</v>
      </c>
      <c r="P80" s="999">
        <v>2.990337501949214</v>
      </c>
    </row>
    <row r="81" spans="2:16" hidden="1">
      <c r="B81" s="1001" t="s">
        <v>344</v>
      </c>
      <c r="C81" s="999">
        <v>4.8736075358261299</v>
      </c>
      <c r="D81" s="1412">
        <v>-0.54350347328635529</v>
      </c>
      <c r="E81" s="1412">
        <v>10.698129309619508</v>
      </c>
      <c r="F81" s="1412">
        <v>1.1034420925053245</v>
      </c>
      <c r="G81" s="1412">
        <v>2.2566313785236325</v>
      </c>
      <c r="H81" s="1412">
        <v>6.9101143787442032</v>
      </c>
      <c r="I81" s="1412">
        <v>7.8364800419961078E-2</v>
      </c>
      <c r="J81" s="1412">
        <v>-2.6489472753876697E-2</v>
      </c>
      <c r="K81" s="1412">
        <v>14.056815170609793</v>
      </c>
      <c r="L81" s="1412">
        <v>3.2640478479720292</v>
      </c>
      <c r="M81" s="1412">
        <v>2.2791459419878146</v>
      </c>
      <c r="N81" s="1412">
        <v>6.0927840081903772</v>
      </c>
      <c r="O81" s="1412">
        <v>3.8111152976092022</v>
      </c>
      <c r="P81" s="999">
        <v>2.913965688847342</v>
      </c>
    </row>
    <row r="82" spans="2:16" hidden="1">
      <c r="B82" s="1001"/>
      <c r="C82" s="999"/>
      <c r="D82" s="1412"/>
      <c r="E82" s="1412"/>
      <c r="F82" s="1412"/>
      <c r="G82" s="1412"/>
      <c r="H82" s="1412"/>
      <c r="I82" s="1412"/>
      <c r="J82" s="1412"/>
      <c r="K82" s="1412"/>
      <c r="L82" s="1412"/>
      <c r="M82" s="1412"/>
      <c r="N82" s="1412"/>
      <c r="O82" s="1412"/>
      <c r="P82" s="999"/>
    </row>
    <row r="83" spans="2:16" hidden="1">
      <c r="B83" s="918">
        <v>2013</v>
      </c>
      <c r="C83" s="999"/>
      <c r="D83" s="1412"/>
      <c r="E83" s="1412"/>
      <c r="F83" s="1412"/>
      <c r="G83" s="1412"/>
      <c r="H83" s="1412"/>
      <c r="I83" s="1412"/>
      <c r="J83" s="1412"/>
      <c r="K83" s="1412"/>
      <c r="L83" s="1412"/>
      <c r="M83" s="1412"/>
      <c r="N83" s="1412"/>
      <c r="O83" s="1412"/>
      <c r="P83" s="999"/>
    </row>
    <row r="84" spans="2:16" hidden="1">
      <c r="B84" s="1001" t="s">
        <v>345</v>
      </c>
      <c r="C84" s="999">
        <v>3.8279545663798098</v>
      </c>
      <c r="D84" s="1412">
        <v>-0.7394182332635002</v>
      </c>
      <c r="E84" s="1412">
        <v>10.703735752342492</v>
      </c>
      <c r="F84" s="1412">
        <v>0.65471157225616139</v>
      </c>
      <c r="G84" s="1412">
        <v>1.9371291020374493</v>
      </c>
      <c r="H84" s="1412">
        <v>6.4222627015031675</v>
      </c>
      <c r="I84" s="1412">
        <v>-0.36391062292066012</v>
      </c>
      <c r="J84" s="1412">
        <v>1.920889698438466</v>
      </c>
      <c r="K84" s="1412">
        <v>12.962869940917887</v>
      </c>
      <c r="L84" s="1412">
        <v>1.917245223267483</v>
      </c>
      <c r="M84" s="1412">
        <v>1.3184989523927326</v>
      </c>
      <c r="N84" s="1412">
        <v>1.9139445234545915</v>
      </c>
      <c r="O84" s="1412">
        <v>3.7195756200136376</v>
      </c>
      <c r="P84" s="999">
        <v>2.510460807074022</v>
      </c>
    </row>
    <row r="85" spans="2:16" hidden="1">
      <c r="B85" s="1001" t="s">
        <v>334</v>
      </c>
      <c r="C85" s="999">
        <v>5.7659398429890985</v>
      </c>
      <c r="D85" s="1412">
        <v>-0.71883797408693884</v>
      </c>
      <c r="E85" s="1412">
        <v>7.0836041075488465</v>
      </c>
      <c r="F85" s="1412">
        <v>0.60863877002999001</v>
      </c>
      <c r="G85" s="1412">
        <v>3.2265699197383313</v>
      </c>
      <c r="H85" s="1412">
        <v>8.3092788496283987</v>
      </c>
      <c r="I85" s="1412">
        <v>-5.8808451223968383E-3</v>
      </c>
      <c r="J85" s="1412">
        <v>-0.18701881251289576</v>
      </c>
      <c r="K85" s="1412">
        <v>13.052981837694166</v>
      </c>
      <c r="L85" s="1412">
        <v>3.0129568411244811</v>
      </c>
      <c r="M85" s="1412">
        <v>1.9481194693341752</v>
      </c>
      <c r="N85" s="1412">
        <v>2.1925832870920869</v>
      </c>
      <c r="O85" s="1412">
        <v>4.6745476865403646</v>
      </c>
      <c r="P85" s="999">
        <v>2.98</v>
      </c>
    </row>
    <row r="86" spans="2:16" hidden="1">
      <c r="B86" s="1001" t="s">
        <v>335</v>
      </c>
      <c r="C86" s="999">
        <v>6.2412726782721029</v>
      </c>
      <c r="D86" s="1412">
        <v>-0.80438931722406348</v>
      </c>
      <c r="E86" s="1412">
        <v>5.4808265294259639</v>
      </c>
      <c r="F86" s="1412">
        <v>0.70443409121649925</v>
      </c>
      <c r="G86" s="1412">
        <v>3.2729088649841698</v>
      </c>
      <c r="H86" s="1412">
        <v>8.7345378369115156</v>
      </c>
      <c r="I86" s="1412">
        <v>-4.7101414971073563E-2</v>
      </c>
      <c r="J86" s="1412">
        <v>-0.18829652100937899</v>
      </c>
      <c r="K86" s="1412">
        <v>8.3696861809614109</v>
      </c>
      <c r="L86" s="1412">
        <v>1.7098944328681975</v>
      </c>
      <c r="M86" s="1412">
        <v>1.6435204376138879</v>
      </c>
      <c r="N86" s="1412">
        <v>2.04</v>
      </c>
      <c r="O86" s="1412">
        <v>4.177876180446316</v>
      </c>
      <c r="P86" s="999">
        <v>2.7496468994429701</v>
      </c>
    </row>
    <row r="87" spans="2:16" hidden="1">
      <c r="B87" s="1001" t="s">
        <v>336</v>
      </c>
      <c r="C87" s="999">
        <v>5.8315102691360421</v>
      </c>
      <c r="D87" s="1412">
        <v>-0.35826467304203025</v>
      </c>
      <c r="E87" s="1412">
        <v>4.341185814259596</v>
      </c>
      <c r="F87" s="1412">
        <v>0.92532020486963962</v>
      </c>
      <c r="G87" s="1412">
        <v>3.8059256288527576</v>
      </c>
      <c r="H87" s="1412">
        <v>7.7966346191749025</v>
      </c>
      <c r="I87" s="1412">
        <v>-13.29951292882342</v>
      </c>
      <c r="J87" s="1412">
        <v>-1.2646434605449675</v>
      </c>
      <c r="K87" s="1412">
        <v>12.556603417533619</v>
      </c>
      <c r="L87" s="1412">
        <v>1.6858725055931112</v>
      </c>
      <c r="M87" s="1412">
        <v>1.1832813230795214</v>
      </c>
      <c r="N87" s="1412">
        <v>1.940492996363119</v>
      </c>
      <c r="O87" s="1412">
        <v>3.5727580926671498</v>
      </c>
      <c r="P87" s="999">
        <v>2.4830995142352208</v>
      </c>
    </row>
    <row r="88" spans="2:16" hidden="1">
      <c r="B88" s="1001" t="s">
        <v>337</v>
      </c>
      <c r="C88" s="999">
        <v>5.8817130102042148</v>
      </c>
      <c r="D88" s="1412">
        <v>-0.38494621010968233</v>
      </c>
      <c r="E88" s="1412">
        <v>3.9524710244911665</v>
      </c>
      <c r="F88" s="1412">
        <v>0.65951199495655199</v>
      </c>
      <c r="G88" s="1412">
        <v>3.5998047297216562</v>
      </c>
      <c r="H88" s="1412">
        <v>6.8463325996496627</v>
      </c>
      <c r="I88" s="1412">
        <v>-13.129218975388079</v>
      </c>
      <c r="J88" s="1412">
        <v>-0.82940559487993948</v>
      </c>
      <c r="K88" s="1412">
        <v>12.5573887385658</v>
      </c>
      <c r="L88" s="1412">
        <v>1.4367988931997422</v>
      </c>
      <c r="M88" s="1412">
        <v>1.0384998593842454</v>
      </c>
      <c r="N88" s="1412">
        <v>1.5406081638948743</v>
      </c>
      <c r="O88" s="1412">
        <v>3.5396980444623916</v>
      </c>
      <c r="P88" s="999">
        <v>2.2047265980774666</v>
      </c>
    </row>
    <row r="89" spans="2:16" hidden="1">
      <c r="B89" s="1001" t="s">
        <v>338</v>
      </c>
      <c r="C89" s="999">
        <v>5.4045652461746307</v>
      </c>
      <c r="D89" s="1412">
        <v>-0.50300098752998901</v>
      </c>
      <c r="E89" s="1412">
        <v>2.6476313435252363</v>
      </c>
      <c r="F89" s="1412">
        <v>0.15678552350038011</v>
      </c>
      <c r="G89" s="1412">
        <v>3.030661705847959</v>
      </c>
      <c r="H89" s="1412">
        <v>6.8542284381939211</v>
      </c>
      <c r="I89" s="1412">
        <v>-13.395025032972384</v>
      </c>
      <c r="J89" s="1412">
        <v>-0.33490704420209294</v>
      </c>
      <c r="K89" s="1412">
        <v>7.7493501767837758</v>
      </c>
      <c r="L89" s="1412">
        <v>1.3486623773086182</v>
      </c>
      <c r="M89" s="1412">
        <v>1.2246724333173642</v>
      </c>
      <c r="N89" s="1412">
        <v>1.3503252276704902</v>
      </c>
      <c r="O89" s="1412">
        <v>2.8996646687185823</v>
      </c>
      <c r="P89" s="999">
        <v>1.8654833104963853</v>
      </c>
    </row>
    <row r="90" spans="2:16" hidden="1">
      <c r="B90" s="1001" t="s">
        <v>339</v>
      </c>
      <c r="C90" s="999">
        <v>4.8332613240633648</v>
      </c>
      <c r="D90" s="1412">
        <v>0.13912084517775369</v>
      </c>
      <c r="E90" s="1412">
        <v>2.5379534562396389</v>
      </c>
      <c r="F90" s="1412">
        <v>-5.0227460394125512E-2</v>
      </c>
      <c r="G90" s="1412">
        <v>2.84</v>
      </c>
      <c r="H90" s="1412">
        <v>4.9609649452741822</v>
      </c>
      <c r="I90" s="1412">
        <v>-13.46664206211009</v>
      </c>
      <c r="J90" s="1412">
        <v>-0.60789261904184988</v>
      </c>
      <c r="K90" s="1412">
        <v>7.7733811341668568</v>
      </c>
      <c r="L90" s="1412">
        <v>0.71354227906486045</v>
      </c>
      <c r="M90" s="1412">
        <v>0.99786975435292025</v>
      </c>
      <c r="N90" s="1412">
        <v>1.0005645161826227</v>
      </c>
      <c r="O90" s="1412">
        <v>1.742514584272814</v>
      </c>
      <c r="P90" s="999">
        <v>1.2466574099768923</v>
      </c>
    </row>
    <row r="91" spans="2:16" hidden="1">
      <c r="B91" s="1001" t="s">
        <v>340</v>
      </c>
      <c r="C91" s="999">
        <v>4.4341997343264605</v>
      </c>
      <c r="D91" s="1412">
        <v>0.29915379204321635</v>
      </c>
      <c r="E91" s="1412">
        <v>3.0333331486740889</v>
      </c>
      <c r="F91" s="1412">
        <v>-0.12141946358019684</v>
      </c>
      <c r="G91" s="1412">
        <v>3.84</v>
      </c>
      <c r="H91" s="1412">
        <v>5.0418740190781852</v>
      </c>
      <c r="I91" s="1412">
        <v>-13.568531985595268</v>
      </c>
      <c r="J91" s="1412">
        <v>-0.69253275713008211</v>
      </c>
      <c r="K91" s="1412">
        <v>8.8300304644412861</v>
      </c>
      <c r="L91" s="1412">
        <v>1.6011614721804124</v>
      </c>
      <c r="M91" s="1412">
        <v>0.8116769959372272</v>
      </c>
      <c r="N91" s="1412">
        <v>1.44823345459828</v>
      </c>
      <c r="O91" s="1412">
        <v>0.93919867381710986</v>
      </c>
      <c r="P91" s="999">
        <v>1.2765148827750927</v>
      </c>
    </row>
    <row r="92" spans="2:16" hidden="1">
      <c r="B92" s="1001" t="s">
        <v>341</v>
      </c>
      <c r="C92" s="999">
        <v>4.3656415977913365</v>
      </c>
      <c r="D92" s="1412">
        <v>0.60966968905473706</v>
      </c>
      <c r="E92" s="1412">
        <v>3.6975690976676079</v>
      </c>
      <c r="F92" s="1412">
        <v>-0.37180992072302077</v>
      </c>
      <c r="G92" s="1412">
        <v>2.0975368002630779</v>
      </c>
      <c r="H92" s="1412">
        <v>5.0630506446622814</v>
      </c>
      <c r="I92" s="1412">
        <v>-13.654817132548558</v>
      </c>
      <c r="J92" s="1412">
        <v>-1.0161554555242702</v>
      </c>
      <c r="K92" s="1412">
        <v>8.4242768568579596</v>
      </c>
      <c r="L92" s="1412">
        <v>1.2256001057710408</v>
      </c>
      <c r="M92" s="1412">
        <v>0.92546351655147241</v>
      </c>
      <c r="N92" s="1412">
        <v>1.4574107541348358</v>
      </c>
      <c r="O92" s="1412">
        <v>-0.31770077251350726</v>
      </c>
      <c r="P92" s="999">
        <v>0.8592305623484231</v>
      </c>
    </row>
    <row r="93" spans="2:16" hidden="1">
      <c r="B93" s="1001" t="s">
        <v>342</v>
      </c>
      <c r="C93" s="999">
        <v>5.2260101938719217</v>
      </c>
      <c r="D93" s="1412">
        <v>0.25430794001002344</v>
      </c>
      <c r="E93" s="1412">
        <v>3.8097324395096388</v>
      </c>
      <c r="F93" s="1412">
        <v>-0.70272574102175911</v>
      </c>
      <c r="G93" s="1412">
        <v>2.2117296709520229</v>
      </c>
      <c r="H93" s="1412">
        <v>1.3973952728943528</v>
      </c>
      <c r="I93" s="1412">
        <v>-13.762668014196899</v>
      </c>
      <c r="J93" s="1412">
        <v>-0.72633587619794771</v>
      </c>
      <c r="K93" s="1412">
        <v>9.0524075923561487</v>
      </c>
      <c r="L93" s="1412">
        <v>0.83027669175299579</v>
      </c>
      <c r="M93" s="1412">
        <v>-0.19727011318178</v>
      </c>
      <c r="N93" s="1412">
        <v>1.2540835232394132</v>
      </c>
      <c r="O93" s="1412">
        <v>-0.73656471919876232</v>
      </c>
      <c r="P93" s="999">
        <v>0.58579912207119555</v>
      </c>
    </row>
    <row r="94" spans="2:16" hidden="1">
      <c r="B94" s="1001" t="s">
        <v>343</v>
      </c>
      <c r="C94" s="999">
        <v>5.9422817671308525</v>
      </c>
      <c r="D94" s="1412">
        <v>-7.0431737687570717E-2</v>
      </c>
      <c r="E94" s="1412">
        <v>3.5103523229164324</v>
      </c>
      <c r="F94" s="1412">
        <v>-1.0324691419701493</v>
      </c>
      <c r="G94" s="1412">
        <v>2.4177357807626976</v>
      </c>
      <c r="H94" s="1412">
        <v>1.1602507762823455</v>
      </c>
      <c r="I94" s="1412">
        <v>-13.836147097672525</v>
      </c>
      <c r="J94" s="1412">
        <v>-0.9230807948023112</v>
      </c>
      <c r="K94" s="1412">
        <v>11.194828902928267</v>
      </c>
      <c r="L94" s="1412">
        <v>2.0544396492347516</v>
      </c>
      <c r="M94" s="1412">
        <v>-0.34357804674918224</v>
      </c>
      <c r="N94" s="1412">
        <v>1.572533037818169</v>
      </c>
      <c r="O94" s="1412">
        <v>-1.5069649633101978</v>
      </c>
      <c r="P94" s="999">
        <v>0.54143397835835216</v>
      </c>
    </row>
    <row r="95" spans="2:16" hidden="1">
      <c r="B95" s="1001" t="s">
        <v>344</v>
      </c>
      <c r="C95" s="999">
        <v>4.25617366768547</v>
      </c>
      <c r="D95" s="1412">
        <v>9.452596575667549E-2</v>
      </c>
      <c r="E95" s="1412">
        <v>3.6308705900330418</v>
      </c>
      <c r="F95" s="1412">
        <v>-1.0790607901980831</v>
      </c>
      <c r="G95" s="1412">
        <v>2.1087260093545446</v>
      </c>
      <c r="H95" s="1412">
        <v>1.6092830871521135</v>
      </c>
      <c r="I95" s="1412">
        <v>-13.992149078598304</v>
      </c>
      <c r="J95" s="1412">
        <v>-1.0349771481077297</v>
      </c>
      <c r="K95" s="1412">
        <v>11.286771399950823</v>
      </c>
      <c r="L95" s="1412">
        <v>2.0260269437512246</v>
      </c>
      <c r="M95" s="1412">
        <v>-0.86964138806771007</v>
      </c>
      <c r="N95" s="1412">
        <v>1.6064182532409932</v>
      </c>
      <c r="O95" s="1412">
        <v>-2.1862113788040038</v>
      </c>
      <c r="P95" s="999">
        <v>0.33148665620950091</v>
      </c>
    </row>
    <row r="96" spans="2:16" hidden="1">
      <c r="B96" s="1003"/>
      <c r="C96" s="1413"/>
      <c r="D96" s="1414"/>
      <c r="E96" s="1414"/>
      <c r="F96" s="1413"/>
      <c r="G96" s="1414"/>
      <c r="H96" s="1414"/>
      <c r="I96" s="1413"/>
      <c r="J96" s="1414"/>
      <c r="K96" s="1413"/>
      <c r="L96" s="1414"/>
      <c r="M96" s="1413"/>
      <c r="N96" s="1414"/>
      <c r="O96" s="1413"/>
      <c r="P96" s="1414"/>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89">
        <v>2016</v>
      </c>
      <c r="C125" s="1190"/>
      <c r="D125" s="1191"/>
      <c r="E125" s="1191"/>
      <c r="F125" s="1191"/>
      <c r="G125" s="1191"/>
      <c r="H125" s="1191"/>
      <c r="I125" s="1191"/>
      <c r="J125" s="1191"/>
      <c r="K125" s="1191"/>
      <c r="L125" s="1191"/>
      <c r="M125" s="1191"/>
      <c r="N125" s="1191"/>
      <c r="O125" s="1191"/>
      <c r="P125" s="1190"/>
    </row>
    <row r="126" spans="2:16" hidden="1">
      <c r="B126" s="1192" t="s">
        <v>345</v>
      </c>
      <c r="C126" s="1193">
        <v>-0.79</v>
      </c>
      <c r="D126" s="1194">
        <v>-2.41</v>
      </c>
      <c r="E126" s="1194">
        <v>-4.4000000000000004</v>
      </c>
      <c r="F126" s="1194">
        <v>-3.27</v>
      </c>
      <c r="G126" s="1194">
        <v>0.37</v>
      </c>
      <c r="H126" s="1194">
        <v>-2.66</v>
      </c>
      <c r="I126" s="1194">
        <v>-0.93</v>
      </c>
      <c r="J126" s="1194">
        <v>-1.0900000000000001</v>
      </c>
      <c r="K126" s="1194">
        <v>11.17</v>
      </c>
      <c r="L126" s="1194">
        <v>0.75</v>
      </c>
      <c r="M126" s="1194">
        <v>-1.01</v>
      </c>
      <c r="N126" s="1194">
        <v>-1.34</v>
      </c>
      <c r="O126" s="1194">
        <v>-3.96</v>
      </c>
      <c r="P126" s="1193">
        <v>-2.19</v>
      </c>
    </row>
    <row r="127" spans="2:16" hidden="1">
      <c r="B127" s="1195" t="s">
        <v>334</v>
      </c>
      <c r="C127" s="1193">
        <v>-1.1599999999999999</v>
      </c>
      <c r="D127" s="1194">
        <v>-2.06</v>
      </c>
      <c r="E127" s="1194">
        <v>-4.43</v>
      </c>
      <c r="F127" s="1194">
        <v>-3.35</v>
      </c>
      <c r="G127" s="1194">
        <v>0.22</v>
      </c>
      <c r="H127" s="1194">
        <v>-2.62</v>
      </c>
      <c r="I127" s="1194">
        <v>-0.97</v>
      </c>
      <c r="J127" s="1194">
        <v>0.21</v>
      </c>
      <c r="K127" s="1194">
        <v>11.17</v>
      </c>
      <c r="L127" s="1194">
        <v>0.96</v>
      </c>
      <c r="M127" s="1194">
        <v>-1.17</v>
      </c>
      <c r="N127" s="1194">
        <v>-1.35</v>
      </c>
      <c r="O127" s="1194">
        <v>-4.04</v>
      </c>
      <c r="P127" s="1193">
        <v>-2.2200000000000002</v>
      </c>
    </row>
    <row r="128" spans="2:16" hidden="1">
      <c r="B128" s="1195" t="s">
        <v>335</v>
      </c>
      <c r="C128" s="1196">
        <v>-1.4263501117950717</v>
      </c>
      <c r="D128" s="1196">
        <v>-1.9658279539864765</v>
      </c>
      <c r="E128" s="1196">
        <v>-5.3644387991065301</v>
      </c>
      <c r="F128" s="1196">
        <v>-4.0399448395289861</v>
      </c>
      <c r="G128" s="1196">
        <v>0.13719645468095454</v>
      </c>
      <c r="H128" s="1196">
        <v>-2.9238605134871865</v>
      </c>
      <c r="I128" s="1196">
        <v>-0.55172876343098087</v>
      </c>
      <c r="J128" s="1196">
        <v>-0.99928989892921205</v>
      </c>
      <c r="K128" s="1196">
        <v>14.908581472682613</v>
      </c>
      <c r="L128" s="1196">
        <v>0.21297407175671079</v>
      </c>
      <c r="M128" s="1196">
        <v>-1.8592404402767215</v>
      </c>
      <c r="N128" s="1196">
        <v>-1.4341970447932617</v>
      </c>
      <c r="O128" s="1196">
        <v>-4.1344089148900975</v>
      </c>
      <c r="P128" s="1196">
        <v>-2.3071830073550736</v>
      </c>
    </row>
    <row r="129" spans="2:17" hidden="1">
      <c r="B129" s="1195" t="s">
        <v>336</v>
      </c>
      <c r="C129" s="1196">
        <v>-1.3954120508426371</v>
      </c>
      <c r="D129" s="1196">
        <v>-1.4018546907814344</v>
      </c>
      <c r="E129" s="1196">
        <v>-2.1093196529561653</v>
      </c>
      <c r="F129" s="1196">
        <v>-3.9067229803242731</v>
      </c>
      <c r="G129" s="1196">
        <v>0.18715441243359887</v>
      </c>
      <c r="H129" s="1196">
        <v>-2.7088054036831455</v>
      </c>
      <c r="I129" s="1196">
        <v>-0.50497284756776395</v>
      </c>
      <c r="J129" s="1196">
        <v>-0.94877576261944707</v>
      </c>
      <c r="K129" s="1196">
        <v>14.213580167471896</v>
      </c>
      <c r="L129" s="1196">
        <v>-0.27956825315343936</v>
      </c>
      <c r="M129" s="1196">
        <v>-2.1723306351449145</v>
      </c>
      <c r="N129" s="1196">
        <v>-0.50552241538734943</v>
      </c>
      <c r="O129" s="1196">
        <v>-4.0164930011638456</v>
      </c>
      <c r="P129" s="1196">
        <v>-1.643608147725828</v>
      </c>
    </row>
    <row r="130" spans="2:17" hidden="1">
      <c r="B130" s="1195" t="s">
        <v>337</v>
      </c>
      <c r="C130" s="1196">
        <v>-1.516165695874705</v>
      </c>
      <c r="D130" s="1196">
        <v>-1.2106799373869381</v>
      </c>
      <c r="E130" s="1196">
        <v>-2.167299397464495</v>
      </c>
      <c r="F130" s="1196">
        <v>-3.7718245543746254</v>
      </c>
      <c r="G130" s="1196">
        <v>-9.91195392262334E-2</v>
      </c>
      <c r="H130" s="1196">
        <v>-2.57083253960535</v>
      </c>
      <c r="I130" s="1196">
        <v>-2.0872458585060261</v>
      </c>
      <c r="J130" s="1196">
        <v>-0.77826552671869109</v>
      </c>
      <c r="K130" s="1196">
        <v>14.214545232843733</v>
      </c>
      <c r="L130" s="1196">
        <v>-0.17604730560466519</v>
      </c>
      <c r="M130" s="1196">
        <v>-2.0660949568226283</v>
      </c>
      <c r="N130" s="1196">
        <v>-0.52641813573699459</v>
      </c>
      <c r="O130" s="1196">
        <v>-4.1332853997031123</v>
      </c>
      <c r="P130" s="1196">
        <v>-1.6934803608920745</v>
      </c>
    </row>
    <row r="131" spans="2:17" hidden="1">
      <c r="B131" s="1195" t="s">
        <v>338</v>
      </c>
      <c r="C131" s="1196">
        <v>-1.8005358884230938</v>
      </c>
      <c r="D131" s="1196">
        <v>-1.3581807727597317</v>
      </c>
      <c r="E131" s="1196">
        <v>-1.5810274735538421</v>
      </c>
      <c r="F131" s="1196">
        <v>-3.6739859673503017</v>
      </c>
      <c r="G131" s="1196">
        <v>0.21360816820403805</v>
      </c>
      <c r="H131" s="1196">
        <v>-2.7125251339976342</v>
      </c>
      <c r="I131" s="1196">
        <v>-2.0981531471687909</v>
      </c>
      <c r="J131" s="1196">
        <v>-0.91821979950201804</v>
      </c>
      <c r="K131" s="1196">
        <v>17.243847954350656</v>
      </c>
      <c r="L131" s="1196">
        <v>0.20343061234926463</v>
      </c>
      <c r="M131" s="1196">
        <v>-2.0889012603049428</v>
      </c>
      <c r="N131" s="1196">
        <v>-9.4583441994389172E-2</v>
      </c>
      <c r="O131" s="1196">
        <v>-4.0369605628894796</v>
      </c>
      <c r="P131" s="1196">
        <v>-1.3662240413085613</v>
      </c>
      <c r="Q131" s="1016"/>
    </row>
    <row r="132" spans="2:17" hidden="1">
      <c r="B132" s="1195" t="s">
        <v>339</v>
      </c>
      <c r="C132" s="1196">
        <v>-1.7087091265407861</v>
      </c>
      <c r="D132" s="1196">
        <v>-1.5600545080324602</v>
      </c>
      <c r="E132" s="1196">
        <v>-0.98359792085805919</v>
      </c>
      <c r="F132" s="1196">
        <v>-2.8317471738145583</v>
      </c>
      <c r="G132" s="1196">
        <v>-8.6164619700779266E-2</v>
      </c>
      <c r="H132" s="1196">
        <v>-2.6555024894861834</v>
      </c>
      <c r="I132" s="1196">
        <v>-2.4347588051580105</v>
      </c>
      <c r="J132" s="1196">
        <v>-0.69162860804578008</v>
      </c>
      <c r="K132" s="1196">
        <v>9.0891660510366243</v>
      </c>
      <c r="L132" s="1196">
        <v>0.26914953339722825</v>
      </c>
      <c r="M132" s="1196">
        <v>-2.4191793540823792</v>
      </c>
      <c r="N132" s="1196">
        <v>-0.58947757484123509</v>
      </c>
      <c r="O132" s="1196">
        <v>-3.7649208649360166</v>
      </c>
      <c r="P132" s="1196">
        <v>-1.6049161546417334</v>
      </c>
      <c r="Q132" s="967"/>
    </row>
    <row r="133" spans="2:17" hidden="1">
      <c r="B133" s="1195" t="s">
        <v>340</v>
      </c>
      <c r="C133" s="1196">
        <v>-1.5023755908065084</v>
      </c>
      <c r="D133" s="1196">
        <v>-1.7662035820928565</v>
      </c>
      <c r="E133" s="1196">
        <v>-1.0061682421570026</v>
      </c>
      <c r="F133" s="1196">
        <v>-2.7250274490783113</v>
      </c>
      <c r="G133" s="1196">
        <v>-7.3730459413354765E-2</v>
      </c>
      <c r="H133" s="1196">
        <v>-2.4983143959421596</v>
      </c>
      <c r="I133" s="1196">
        <v>-2.3934471680443039</v>
      </c>
      <c r="J133" s="1196">
        <v>-0.53880399490812181</v>
      </c>
      <c r="K133" s="1196">
        <v>9.0892958556310504</v>
      </c>
      <c r="L133" s="1196">
        <v>0.42071235003950846</v>
      </c>
      <c r="M133" s="1196">
        <v>-2.2060908364925069</v>
      </c>
      <c r="N133" s="1196">
        <v>-0.53762199279447032</v>
      </c>
      <c r="O133" s="1196">
        <v>-3.3378271668063775</v>
      </c>
      <c r="P133" s="1196">
        <v>-1.4290585700596523</v>
      </c>
      <c r="Q133" s="967"/>
    </row>
    <row r="134" spans="2:17" hidden="1">
      <c r="B134" s="1197" t="s">
        <v>341</v>
      </c>
      <c r="C134" s="1196">
        <v>-1.3557479709798901</v>
      </c>
      <c r="D134" s="1196">
        <v>-1.7942701232611213</v>
      </c>
      <c r="E134" s="1196">
        <v>-1.496957584045655</v>
      </c>
      <c r="F134" s="1196">
        <v>-2.478770684395426</v>
      </c>
      <c r="G134" s="1196">
        <v>-0.13666453898737441</v>
      </c>
      <c r="H134" s="1196">
        <v>-2.1696729484850685</v>
      </c>
      <c r="I134" s="1196">
        <v>-2.104885521323463</v>
      </c>
      <c r="J134" s="1196">
        <v>-0.78297244272628186</v>
      </c>
      <c r="K134" s="1196">
        <v>9.0892958556310521</v>
      </c>
      <c r="L134" s="1196">
        <v>-0.83999333945399268</v>
      </c>
      <c r="M134" s="1196">
        <v>-1.8207723778505214</v>
      </c>
      <c r="N134" s="1196">
        <v>-0.57523375427971368</v>
      </c>
      <c r="O134" s="1196">
        <v>-2.9376953591650046</v>
      </c>
      <c r="P134" s="1196">
        <v>-1.3264628713672844</v>
      </c>
      <c r="Q134" s="967"/>
    </row>
    <row r="135" spans="2:17" hidden="1">
      <c r="B135" s="1198" t="s">
        <v>342</v>
      </c>
      <c r="C135" s="1199">
        <v>-0.97452482594880818</v>
      </c>
      <c r="D135" s="1199">
        <v>-1.7265458950171508</v>
      </c>
      <c r="E135" s="1199">
        <v>-1.5405280532731047</v>
      </c>
      <c r="F135" s="1199">
        <v>-2.1007953044542838</v>
      </c>
      <c r="G135" s="1199">
        <v>-0.76491532426634645</v>
      </c>
      <c r="H135" s="1199">
        <v>-1.7719613285796521</v>
      </c>
      <c r="I135" s="1199">
        <v>-2.1277354504574242</v>
      </c>
      <c r="J135" s="1199">
        <v>-0.65274120523570733</v>
      </c>
      <c r="K135" s="1199">
        <v>9.0892958556310521</v>
      </c>
      <c r="L135" s="1199">
        <v>-0.72472974781248034</v>
      </c>
      <c r="M135" s="1199">
        <v>-1.7736090824508888</v>
      </c>
      <c r="N135" s="1199">
        <v>-0.45261565732720443</v>
      </c>
      <c r="O135" s="1199">
        <v>-2.0277201400805023</v>
      </c>
      <c r="P135" s="1196">
        <v>-0.95224894037204688</v>
      </c>
      <c r="Q135" s="967"/>
    </row>
    <row r="136" spans="2:17" hidden="1">
      <c r="B136" s="1198" t="s">
        <v>343</v>
      </c>
      <c r="C136" s="1199">
        <v>-0.77337059215057957</v>
      </c>
      <c r="D136" s="1199">
        <v>-1.6256106923006164</v>
      </c>
      <c r="E136" s="1199">
        <v>-1.5273386055877691</v>
      </c>
      <c r="F136" s="1199">
        <v>-1.7731349055132961</v>
      </c>
      <c r="G136" s="1199">
        <v>-0.83222091416178534</v>
      </c>
      <c r="H136" s="1199">
        <v>-1.3687447253952212</v>
      </c>
      <c r="I136" s="1199">
        <v>-1.905495405062263</v>
      </c>
      <c r="J136" s="1199">
        <v>-0.44527029167191756</v>
      </c>
      <c r="K136" s="1199">
        <v>3.4814108541472821</v>
      </c>
      <c r="L136" s="1199">
        <v>-0.70278137846102595</v>
      </c>
      <c r="M136" s="1199">
        <v>-1.6221582479338137</v>
      </c>
      <c r="N136" s="1199">
        <v>-0.88820314577874315</v>
      </c>
      <c r="O136" s="1199">
        <v>-1.5379830315939036</v>
      </c>
      <c r="P136" s="1196">
        <v>-1.0940652788886118</v>
      </c>
      <c r="Q136" s="967"/>
    </row>
    <row r="137" spans="2:17" hidden="1">
      <c r="B137" s="1198" t="s">
        <v>344</v>
      </c>
      <c r="C137" s="1199">
        <v>-0.41790647206750853</v>
      </c>
      <c r="D137" s="1199">
        <v>-1.3907871662974469</v>
      </c>
      <c r="E137" s="1199">
        <v>-2.2925269063852283</v>
      </c>
      <c r="F137" s="1199">
        <v>-1.253771503784451</v>
      </c>
      <c r="G137" s="1199">
        <v>-0.67467652781884047</v>
      </c>
      <c r="H137" s="1199">
        <v>-1.3877264696130709</v>
      </c>
      <c r="I137" s="1199">
        <v>-1.8742044327763274</v>
      </c>
      <c r="J137" s="1199">
        <v>-0.24369746717026741</v>
      </c>
      <c r="K137" s="1199">
        <v>3.4863412984735831</v>
      </c>
      <c r="L137" s="1199">
        <v>-0.47194801147952825</v>
      </c>
      <c r="M137" s="1199">
        <v>-0.98530597238053463</v>
      </c>
      <c r="N137" s="1199">
        <v>-0.9205316561429755</v>
      </c>
      <c r="O137" s="1199">
        <v>-0.95478836771126785</v>
      </c>
      <c r="P137" s="1200">
        <v>-0.93137364059368011</v>
      </c>
      <c r="Q137" s="967"/>
    </row>
    <row r="138" spans="2:17" hidden="1">
      <c r="B138" s="1198"/>
      <c r="C138" s="1199"/>
      <c r="D138" s="1199"/>
      <c r="E138" s="1199"/>
      <c r="F138" s="1199"/>
      <c r="G138" s="1199"/>
      <c r="H138" s="1199"/>
      <c r="I138" s="1199"/>
      <c r="J138" s="1199"/>
      <c r="K138" s="1199"/>
      <c r="L138" s="1199"/>
      <c r="M138" s="1199"/>
      <c r="N138" s="1199"/>
      <c r="O138" s="1199"/>
      <c r="P138" s="1196"/>
      <c r="Q138" s="967"/>
    </row>
    <row r="139" spans="2:17">
      <c r="B139" s="1189">
        <v>2017</v>
      </c>
      <c r="C139" s="1199"/>
      <c r="D139" s="1199"/>
      <c r="E139" s="1199"/>
      <c r="F139" s="1199"/>
      <c r="G139" s="1199"/>
      <c r="H139" s="1199"/>
      <c r="I139" s="1199"/>
      <c r="J139" s="1199"/>
      <c r="K139" s="1199"/>
      <c r="L139" s="1199"/>
      <c r="M139" s="1199"/>
      <c r="N139" s="1199"/>
      <c r="O139" s="1199"/>
      <c r="P139" s="1200"/>
      <c r="Q139" s="967"/>
    </row>
    <row r="140" spans="2:17">
      <c r="B140" s="1198" t="s">
        <v>345</v>
      </c>
      <c r="C140" s="1199">
        <v>-0.6098891943925655</v>
      </c>
      <c r="D140" s="1199">
        <v>-1.5157386623173341</v>
      </c>
      <c r="E140" s="1199">
        <v>-2.1626006406212817</v>
      </c>
      <c r="F140" s="1199">
        <v>-0.62251798649920476</v>
      </c>
      <c r="G140" s="1199">
        <v>-0.67599333302897913</v>
      </c>
      <c r="H140" s="1199">
        <v>-1.7590654897776337</v>
      </c>
      <c r="I140" s="1199">
        <v>-1.4424545250849241</v>
      </c>
      <c r="J140" s="1199">
        <v>0.20419851273130174</v>
      </c>
      <c r="K140" s="1199">
        <v>3.4863821118612748</v>
      </c>
      <c r="L140" s="1199">
        <v>-1.7098598140541377E-2</v>
      </c>
      <c r="M140" s="1199">
        <v>-0.61948138019666255</v>
      </c>
      <c r="N140" s="1199">
        <v>-0.79262734550809011</v>
      </c>
      <c r="O140" s="1199">
        <v>-0.29690145711607219</v>
      </c>
      <c r="P140" s="1196">
        <v>-0.65075635174998148</v>
      </c>
      <c r="Q140" s="967"/>
    </row>
    <row r="141" spans="2:17">
      <c r="B141" s="1198" t="s">
        <v>334</v>
      </c>
      <c r="C141" s="1199">
        <v>-0.42458646050109738</v>
      </c>
      <c r="D141" s="1199">
        <v>-1.6574485151077734</v>
      </c>
      <c r="E141" s="1199">
        <v>-1.9086657487373149</v>
      </c>
      <c r="F141" s="1199">
        <v>0.26277583971474616</v>
      </c>
      <c r="G141" s="1199">
        <v>-0.5349567426410351</v>
      </c>
      <c r="H141" s="1199">
        <v>-1.2936549744497983</v>
      </c>
      <c r="I141" s="1199">
        <v>-1.3121521121865598</v>
      </c>
      <c r="J141" s="1199">
        <v>0.1789451022630173</v>
      </c>
      <c r="K141" s="1199">
        <v>3.4863821118612748</v>
      </c>
      <c r="L141" s="1199">
        <v>0.23527997196464145</v>
      </c>
      <c r="M141" s="1199">
        <v>-4.5930967643592613E-2</v>
      </c>
      <c r="N141" s="1199">
        <v>-0.43013431785036138</v>
      </c>
      <c r="O141" s="1199">
        <v>1.2886429328101467</v>
      </c>
      <c r="P141" s="1196">
        <v>6.2131183174196636E-2</v>
      </c>
      <c r="Q141" s="967"/>
    </row>
    <row r="142" spans="2:17">
      <c r="B142" s="1198" t="s">
        <v>335</v>
      </c>
      <c r="C142" s="1199">
        <v>-0.12540970725649636</v>
      </c>
      <c r="D142" s="1199">
        <v>-1.4531393562938533</v>
      </c>
      <c r="E142" s="1199">
        <v>-0.94787545189077838</v>
      </c>
      <c r="F142" s="1199">
        <v>1.6406393016820564</v>
      </c>
      <c r="G142" s="1199">
        <v>-0.29531186660880504</v>
      </c>
      <c r="H142" s="1199">
        <v>-0.78782807553089418</v>
      </c>
      <c r="I142" s="1199">
        <v>-1.7403593196690048</v>
      </c>
      <c r="J142" s="1199">
        <v>0.40043630138737463</v>
      </c>
      <c r="K142" s="1199">
        <v>0.11921054260159991</v>
      </c>
      <c r="L142" s="1199">
        <v>0.87119259496577506</v>
      </c>
      <c r="M142" s="1199">
        <v>0.92251716475375556</v>
      </c>
      <c r="N142" s="1199">
        <v>-0.1890731116758082</v>
      </c>
      <c r="O142" s="1199">
        <v>1.2069432111972755</v>
      </c>
      <c r="P142" s="1196">
        <v>0.2106878642899046</v>
      </c>
      <c r="Q142" s="967"/>
    </row>
    <row r="143" spans="2:17">
      <c r="B143" s="1198" t="s">
        <v>336</v>
      </c>
      <c r="C143" s="1199">
        <v>-0.26482793174281705</v>
      </c>
      <c r="D143" s="1199">
        <v>-1.2890798117727087</v>
      </c>
      <c r="E143" s="1199">
        <v>-0.88709051616751022</v>
      </c>
      <c r="F143" s="1199">
        <v>2.0343887387261228</v>
      </c>
      <c r="G143" s="1199">
        <v>-0.33185243854264579</v>
      </c>
      <c r="H143" s="1199">
        <v>-0.85673235425186567</v>
      </c>
      <c r="I143" s="1199">
        <v>-1.6118845111242175</v>
      </c>
      <c r="J143" s="1199">
        <v>0.44465193284339843</v>
      </c>
      <c r="K143" s="1199">
        <v>2.1573248122062072</v>
      </c>
      <c r="L143" s="1199">
        <v>1.3023818684054556</v>
      </c>
      <c r="M143" s="1199">
        <v>1.213669800376227</v>
      </c>
      <c r="N143" s="1199">
        <v>0.13178292733866392</v>
      </c>
      <c r="O143" s="1199">
        <v>1.3548563040144179</v>
      </c>
      <c r="P143" s="1196">
        <v>0.48099937193064601</v>
      </c>
      <c r="Q143" s="967"/>
    </row>
    <row r="144" spans="2:17">
      <c r="B144" s="1207" t="s">
        <v>337</v>
      </c>
      <c r="C144" s="1199">
        <v>0.14929259752569646</v>
      </c>
      <c r="D144" s="1199">
        <v>-0.97887830566580902</v>
      </c>
      <c r="E144" s="1199">
        <v>-1.0146527528077209</v>
      </c>
      <c r="F144" s="1199">
        <v>2.1640951010880149</v>
      </c>
      <c r="G144" s="1199">
        <v>-1.4621395046865437E-2</v>
      </c>
      <c r="H144" s="1199">
        <v>-0.71028544718094722</v>
      </c>
      <c r="I144" s="1199">
        <v>-3.486506099026343E-3</v>
      </c>
      <c r="J144" s="1199">
        <v>0.1732494055368905</v>
      </c>
      <c r="K144" s="1199">
        <v>2.1588137733888679</v>
      </c>
      <c r="L144" s="1199">
        <v>0.88285487589649936</v>
      </c>
      <c r="M144" s="1199">
        <v>1.4591577176836346</v>
      </c>
      <c r="N144" s="1199">
        <v>0.28060286284434799</v>
      </c>
      <c r="O144" s="1199">
        <v>1.9188402821589623</v>
      </c>
      <c r="P144" s="1196">
        <v>0.7471833554252294</v>
      </c>
      <c r="Q144" s="1208"/>
    </row>
    <row r="145" spans="1:18">
      <c r="B145" s="1198" t="s">
        <v>338</v>
      </c>
      <c r="C145" s="1199">
        <v>0.29043811869424729</v>
      </c>
      <c r="D145" s="1199">
        <v>-0.74180082460812979</v>
      </c>
      <c r="E145" s="1199">
        <v>-2.3922872439758991</v>
      </c>
      <c r="F145" s="1199">
        <v>2.5209627311517879</v>
      </c>
      <c r="G145" s="1199">
        <v>-0.19407536155273686</v>
      </c>
      <c r="H145" s="1199">
        <v>-0.80710876759166883</v>
      </c>
      <c r="I145" s="1199">
        <v>-1.6641739848832771E-3</v>
      </c>
      <c r="J145" s="1199">
        <v>0.58713889476871284</v>
      </c>
      <c r="K145" s="1199">
        <v>-0.48072747324556797</v>
      </c>
      <c r="L145" s="1199">
        <v>0.8645257242017701</v>
      </c>
      <c r="M145" s="1199">
        <v>1.7028469367906363</v>
      </c>
      <c r="N145" s="1199">
        <v>-0.28148361706005209</v>
      </c>
      <c r="O145" s="1199">
        <v>1.8169555946980331</v>
      </c>
      <c r="P145" s="1196">
        <v>0.31291981489651732</v>
      </c>
    </row>
    <row r="146" spans="1:18">
      <c r="B146" s="1207" t="s">
        <v>339</v>
      </c>
      <c r="C146" s="1199">
        <v>0.46958574797553165</v>
      </c>
      <c r="D146" s="1199">
        <v>-0.58359930973775898</v>
      </c>
      <c r="E146" s="1199">
        <v>-2.4278453239750974</v>
      </c>
      <c r="F146" s="1199">
        <v>2.4071745743014406</v>
      </c>
      <c r="G146" s="1199">
        <v>-3.1579663013259207E-2</v>
      </c>
      <c r="H146" s="1199">
        <v>-1.0082022767048171</v>
      </c>
      <c r="I146" s="1199">
        <v>0.28512917488716649</v>
      </c>
      <c r="J146" s="1199">
        <v>0.54599412752973642</v>
      </c>
      <c r="K146" s="1199">
        <v>-3.2770280256751216</v>
      </c>
      <c r="L146" s="1199">
        <v>1.928462451184787</v>
      </c>
      <c r="M146" s="1199">
        <v>2.1205300713001529</v>
      </c>
      <c r="N146" s="1199">
        <v>-0.56095165555534177</v>
      </c>
      <c r="O146" s="1199">
        <v>1.9227320766593836</v>
      </c>
      <c r="P146" s="1196">
        <v>0.1401903061483134</v>
      </c>
    </row>
    <row r="147" spans="1:18">
      <c r="B147" s="1198" t="s">
        <v>340</v>
      </c>
      <c r="C147" s="1199">
        <v>0.35019687016490941</v>
      </c>
      <c r="D147" s="1199">
        <v>-0.26441208810781269</v>
      </c>
      <c r="E147" s="1199">
        <v>-2.3735476223905372</v>
      </c>
      <c r="F147" s="1199">
        <v>2.4954490251242856</v>
      </c>
      <c r="G147" s="1199">
        <v>2.1859869874440996E-2</v>
      </c>
      <c r="H147" s="1199">
        <v>-0.88477283841417176</v>
      </c>
      <c r="I147" s="1199">
        <v>0.33416508564168002</v>
      </c>
      <c r="J147" s="1199">
        <v>0.77683810731212777</v>
      </c>
      <c r="K147" s="1199">
        <v>-3.2770280256751216</v>
      </c>
      <c r="L147" s="1199">
        <v>1.9197490354007529</v>
      </c>
      <c r="M147" s="1199">
        <v>2.0487957083452191</v>
      </c>
      <c r="N147" s="1199">
        <v>-0.50017481394584173</v>
      </c>
      <c r="O147" s="1199">
        <v>1.7602330723819781</v>
      </c>
      <c r="P147" s="1196">
        <v>0.13676063356249379</v>
      </c>
    </row>
    <row r="148" spans="1:18">
      <c r="B148" s="1198" t="s">
        <v>341</v>
      </c>
      <c r="C148" s="1199">
        <v>0.26798166994410622</v>
      </c>
      <c r="D148" s="1199">
        <v>0.21750417941999167</v>
      </c>
      <c r="E148" s="1199">
        <v>-1.0472636839617522</v>
      </c>
      <c r="F148" s="1199">
        <v>3.905000187467178</v>
      </c>
      <c r="G148" s="1199">
        <v>0.11984658999000253</v>
      </c>
      <c r="H148" s="1199">
        <v>-1.1087974143197843</v>
      </c>
      <c r="I148" s="1199">
        <v>0.5650970690398216</v>
      </c>
      <c r="J148" s="1199">
        <v>1.6898011155956016</v>
      </c>
      <c r="K148" s="1199">
        <v>-3.2770280256751216</v>
      </c>
      <c r="L148" s="1199">
        <v>1.9653811842768931</v>
      </c>
      <c r="M148" s="1199">
        <v>2.072252533144181</v>
      </c>
      <c r="N148" s="1199">
        <v>9.9956207396045826E-2</v>
      </c>
      <c r="O148" s="1199">
        <v>2.4913894818383797</v>
      </c>
      <c r="P148" s="1196">
        <v>0.77513094473729005</v>
      </c>
    </row>
    <row r="149" spans="1:18">
      <c r="B149" s="1198" t="s">
        <v>342</v>
      </c>
      <c r="C149" s="1199">
        <v>0.94749907175859516</v>
      </c>
      <c r="D149" s="1199">
        <v>1.9077508299046642</v>
      </c>
      <c r="E149" s="1199">
        <v>-0.6788562818437649</v>
      </c>
      <c r="F149" s="1199">
        <v>7.4672775221643173</v>
      </c>
      <c r="G149" s="1199">
        <v>1.2159209364138279</v>
      </c>
      <c r="H149" s="1199">
        <v>1.8531159791224106E-2</v>
      </c>
      <c r="I149" s="1199">
        <v>0.93648526690823797</v>
      </c>
      <c r="J149" s="1199">
        <v>4.8360873436512186</v>
      </c>
      <c r="K149" s="1199">
        <v>-3.2770280256751216</v>
      </c>
      <c r="L149" s="1199">
        <v>2.4921573470209069</v>
      </c>
      <c r="M149" s="1199">
        <v>4.609237786846121</v>
      </c>
      <c r="N149" s="1199">
        <v>1.3822970299529169</v>
      </c>
      <c r="O149" s="1199">
        <v>4.3963648741029093</v>
      </c>
      <c r="P149" s="1196">
        <v>2.2358961784492815</v>
      </c>
      <c r="Q149" s="967"/>
    </row>
    <row r="150" spans="1:18">
      <c r="B150" s="1198" t="s">
        <v>343</v>
      </c>
      <c r="C150" s="1199">
        <v>1.1693940457043528</v>
      </c>
      <c r="D150" s="1199">
        <v>2.6237955188826101</v>
      </c>
      <c r="E150" s="1199">
        <v>-0.61621478573175015</v>
      </c>
      <c r="F150" s="1199">
        <v>8.7786979427772813</v>
      </c>
      <c r="G150" s="1199">
        <v>1.6656570179858443</v>
      </c>
      <c r="H150" s="1199">
        <v>-1.7829122514401163E-2</v>
      </c>
      <c r="I150" s="1199">
        <v>0.8936284772890879</v>
      </c>
      <c r="J150" s="1199">
        <v>5.8323917201453135</v>
      </c>
      <c r="K150" s="1199">
        <v>-2.2537005994401227</v>
      </c>
      <c r="L150" s="1199">
        <v>1.7590081394226909</v>
      </c>
      <c r="M150" s="1199">
        <v>5.6190184818697642</v>
      </c>
      <c r="N150" s="1199">
        <v>1.9065022710966328</v>
      </c>
      <c r="O150" s="1199">
        <v>5.6476879886282916</v>
      </c>
      <c r="P150" s="1196">
        <v>2.9715429836730589</v>
      </c>
      <c r="Q150" s="967"/>
    </row>
    <row r="151" spans="1:18">
      <c r="B151" s="1198" t="s">
        <v>344</v>
      </c>
      <c r="C151" s="1199">
        <v>1.5095408009856204</v>
      </c>
      <c r="D151" s="1199">
        <v>3.2705432509426258</v>
      </c>
      <c r="E151" s="1199">
        <v>-0.44754881696902338</v>
      </c>
      <c r="F151" s="1199">
        <v>8.7704427365829183</v>
      </c>
      <c r="G151" s="1199">
        <v>1.5745170068308889</v>
      </c>
      <c r="H151" s="1199">
        <v>0.54820903128984799</v>
      </c>
      <c r="I151" s="1199">
        <v>0.88843899322186282</v>
      </c>
      <c r="J151" s="1199">
        <v>6.3492923051254646</v>
      </c>
      <c r="K151" s="1199">
        <v>-2.2558528499432517</v>
      </c>
      <c r="L151" s="1199">
        <v>2.0920978184415295</v>
      </c>
      <c r="M151" s="1199">
        <v>6.0402897455926974</v>
      </c>
      <c r="N151" s="1199">
        <v>2.1969633693236679</v>
      </c>
      <c r="O151" s="1199">
        <v>6.604787317277494</v>
      </c>
      <c r="P151" s="1196">
        <v>3.4558454527203519</v>
      </c>
      <c r="Q151" s="967"/>
    </row>
    <row r="152" spans="1:18">
      <c r="B152" s="1198"/>
      <c r="C152" s="1199"/>
      <c r="D152" s="1199"/>
      <c r="E152" s="1199"/>
      <c r="F152" s="1199"/>
      <c r="G152" s="1199"/>
      <c r="H152" s="1199"/>
      <c r="I152" s="1199"/>
      <c r="J152" s="1199"/>
      <c r="K152" s="1199"/>
      <c r="L152" s="1199"/>
      <c r="M152" s="1199"/>
      <c r="N152" s="1199"/>
      <c r="O152" s="1199"/>
      <c r="P152" s="1196"/>
      <c r="Q152" s="967"/>
    </row>
    <row r="153" spans="1:18">
      <c r="B153" s="930">
        <v>2018</v>
      </c>
      <c r="C153" s="1199"/>
      <c r="D153" s="1199"/>
      <c r="E153" s="1199"/>
      <c r="F153" s="1199"/>
      <c r="G153" s="1199"/>
      <c r="H153" s="1199"/>
      <c r="I153" s="1199"/>
      <c r="J153" s="1199"/>
      <c r="K153" s="1199"/>
      <c r="L153" s="1199"/>
      <c r="M153" s="1199"/>
      <c r="N153" s="1199"/>
      <c r="O153" s="1199"/>
      <c r="P153" s="1196"/>
      <c r="Q153" s="967"/>
    </row>
    <row r="154" spans="1:18">
      <c r="B154" s="930" t="s">
        <v>345</v>
      </c>
      <c r="C154" s="1199">
        <v>1.826950289161533</v>
      </c>
      <c r="D154" s="1199">
        <v>4.1180172964605077</v>
      </c>
      <c r="E154" s="1199">
        <v>-0.5249330395574292</v>
      </c>
      <c r="F154" s="1199">
        <v>8.9990082438645036</v>
      </c>
      <c r="G154" s="1199">
        <v>1.8222126652010617</v>
      </c>
      <c r="H154" s="1199">
        <v>1.3023749991433631</v>
      </c>
      <c r="I154" s="1199">
        <v>0.40915309820370727</v>
      </c>
      <c r="J154" s="1199">
        <v>7.9504640052405762</v>
      </c>
      <c r="K154" s="1199">
        <v>-2.2519873468709095</v>
      </c>
      <c r="L154" s="1199">
        <v>1.6258416734785452</v>
      </c>
      <c r="M154" s="1199">
        <v>6.6370191644509191</v>
      </c>
      <c r="N154" s="1199">
        <v>2.4544014779365186</v>
      </c>
      <c r="O154" s="1199">
        <v>6.1728081573455107</v>
      </c>
      <c r="P154" s="1196">
        <v>3.5223565626566256</v>
      </c>
      <c r="Q154" s="967"/>
    </row>
    <row r="155" spans="1:18">
      <c r="A155" s="1344"/>
      <c r="B155" s="1198" t="s">
        <v>334</v>
      </c>
      <c r="C155" s="1199">
        <v>2.0404303984023153</v>
      </c>
      <c r="D155" s="1199">
        <v>5.2088280201286308</v>
      </c>
      <c r="E155" s="1199">
        <v>-0.65336840331123858</v>
      </c>
      <c r="F155" s="1199">
        <v>8.7081264201375408</v>
      </c>
      <c r="G155" s="1199">
        <v>1.8444433352270195</v>
      </c>
      <c r="H155" s="1199">
        <v>1.1722886624979667</v>
      </c>
      <c r="I155" s="1199">
        <v>0.56005602982498459</v>
      </c>
      <c r="J155" s="1199">
        <v>8.9612253272443265</v>
      </c>
      <c r="K155" s="1199">
        <v>-2.2500369098192419</v>
      </c>
      <c r="L155" s="1199">
        <v>1.4507217984059073</v>
      </c>
      <c r="M155" s="1199">
        <v>6.3139511784823688</v>
      </c>
      <c r="N155" s="1199">
        <v>2.414355080938213</v>
      </c>
      <c r="O155" s="1199">
        <v>4.3490176283625059</v>
      </c>
      <c r="P155" s="1199">
        <v>2.9752429305622163</v>
      </c>
      <c r="Q155" s="1199"/>
    </row>
    <row r="156" spans="1:18">
      <c r="A156" s="1344"/>
      <c r="B156" s="1207" t="s">
        <v>335</v>
      </c>
      <c r="C156" s="1199">
        <v>2.0160062107702936</v>
      </c>
      <c r="D156" s="1199">
        <v>4.8126532048146764</v>
      </c>
      <c r="E156" s="1199">
        <v>-1.320659400942259</v>
      </c>
      <c r="F156" s="1199">
        <v>8.5175973143164043</v>
      </c>
      <c r="G156" s="1199">
        <v>1.9146225076926093</v>
      </c>
      <c r="H156" s="1199">
        <v>-0.35025399516848132</v>
      </c>
      <c r="I156" s="1199">
        <v>-1.0270891606043664</v>
      </c>
      <c r="J156" s="1199">
        <v>10.484348110801278</v>
      </c>
      <c r="K156" s="1199">
        <v>-2.2449025197026962</v>
      </c>
      <c r="L156" s="1199">
        <v>1.3049355274595387</v>
      </c>
      <c r="M156" s="1199">
        <v>5.3529935081664703</v>
      </c>
      <c r="N156" s="1199">
        <v>2.3715929434782179</v>
      </c>
      <c r="O156" s="1199">
        <v>4.5388795082621947</v>
      </c>
      <c r="P156" s="1199">
        <v>2.6827512055836999</v>
      </c>
      <c r="Q156" s="1199"/>
    </row>
    <row r="157" spans="1:18">
      <c r="A157" s="1344"/>
      <c r="B157" s="930" t="s">
        <v>336</v>
      </c>
      <c r="C157" s="1199">
        <v>2.3375337716200928</v>
      </c>
      <c r="D157" s="1199">
        <v>5.14312998159423</v>
      </c>
      <c r="E157" s="1199">
        <v>-1.3632601613703277</v>
      </c>
      <c r="F157" s="1199">
        <v>8.4492051329260178</v>
      </c>
      <c r="G157" s="1199">
        <v>2.0630443446633562</v>
      </c>
      <c r="H157" s="1199">
        <v>-0.67290091900196192</v>
      </c>
      <c r="I157" s="1199">
        <v>-1.2848318272660419</v>
      </c>
      <c r="J157" s="1199">
        <v>10.355931824079633</v>
      </c>
      <c r="K157" s="1199">
        <v>-3.5816642644284413</v>
      </c>
      <c r="L157" s="1199">
        <v>2.8353997787630369</v>
      </c>
      <c r="M157" s="1199">
        <v>5.6988678716974439</v>
      </c>
      <c r="N157" s="1199">
        <v>2.2596952810482795</v>
      </c>
      <c r="O157" s="1199">
        <v>4.9378997096490629</v>
      </c>
      <c r="P157" s="1199">
        <v>2.7121713620765764</v>
      </c>
      <c r="Q157" s="1199"/>
    </row>
    <row r="158" spans="1:18">
      <c r="A158" s="1344"/>
      <c r="B158" s="930" t="s">
        <v>337</v>
      </c>
      <c r="C158" s="1199">
        <v>2.1815970089018144</v>
      </c>
      <c r="D158" s="1199">
        <v>5.1520253388234183</v>
      </c>
      <c r="E158" s="1199">
        <v>-1.361303272675296</v>
      </c>
      <c r="F158" s="1199">
        <v>8.296163304948978</v>
      </c>
      <c r="G158" s="1199">
        <v>1.9589186794603419</v>
      </c>
      <c r="H158" s="1199">
        <v>-0.57771499066076037</v>
      </c>
      <c r="I158" s="1199">
        <v>-1.2953152365678511</v>
      </c>
      <c r="J158" s="1199">
        <v>10.671569870228058</v>
      </c>
      <c r="K158" s="1199">
        <v>-3.58453358626315</v>
      </c>
      <c r="L158" s="1199">
        <v>3.2919554384670979</v>
      </c>
      <c r="M158" s="1199">
        <v>6.140475713623661</v>
      </c>
      <c r="N158" s="1199">
        <v>2.2797407225455757</v>
      </c>
      <c r="O158" s="1199">
        <v>4.8874234736943301</v>
      </c>
      <c r="P158" s="1199">
        <v>2.7117541946855006</v>
      </c>
      <c r="Q158" s="1199"/>
      <c r="R158" s="1415"/>
    </row>
    <row r="159" spans="1:18">
      <c r="A159" s="1344"/>
      <c r="B159" s="930" t="s">
        <v>338</v>
      </c>
      <c r="C159" s="1199">
        <v>2.5779272597735492</v>
      </c>
      <c r="D159" s="1199">
        <v>5.2666109171500608</v>
      </c>
      <c r="E159" s="1199">
        <v>-0.70182186774839783</v>
      </c>
      <c r="F159" s="1199">
        <v>7.3644174625414394</v>
      </c>
      <c r="G159" s="1199">
        <v>2.3787520964667852</v>
      </c>
      <c r="H159" s="1199">
        <v>-0.20437389790421978</v>
      </c>
      <c r="I159" s="1199">
        <v>-1.1958648527093496</v>
      </c>
      <c r="J159" s="1199">
        <v>10.198400040583454</v>
      </c>
      <c r="K159" s="1199">
        <v>-3.58453358626315</v>
      </c>
      <c r="L159" s="1199">
        <v>3.2647437508397159</v>
      </c>
      <c r="M159" s="1199">
        <v>6.8462555153869342</v>
      </c>
      <c r="N159" s="1199">
        <v>2.4786225911234805</v>
      </c>
      <c r="O159" s="1199">
        <v>5.1188801765728487</v>
      </c>
      <c r="P159" s="1384">
        <v>2.9086189416631214</v>
      </c>
      <c r="Q159" s="1344"/>
      <c r="R159" s="1415"/>
    </row>
    <row r="160" spans="1:18">
      <c r="A160" s="1344"/>
      <c r="B160" s="930" t="s">
        <v>339</v>
      </c>
      <c r="C160" s="1199">
        <v>2.8284143111551918</v>
      </c>
      <c r="D160" s="1199">
        <v>5.6591747971503459</v>
      </c>
      <c r="E160" s="1199">
        <v>-0.71241597447400107</v>
      </c>
      <c r="F160" s="1199">
        <v>7.857307074684905</v>
      </c>
      <c r="G160" s="1199">
        <v>2.6788172829153689</v>
      </c>
      <c r="H160" s="1199">
        <v>0.19616839147675869</v>
      </c>
      <c r="I160" s="1199">
        <v>-1.0374587996770712</v>
      </c>
      <c r="J160" s="1199">
        <v>10.864873460770763</v>
      </c>
      <c r="K160" s="1199">
        <v>6.3080499253673983</v>
      </c>
      <c r="L160" s="1199">
        <v>5.4151879587170049</v>
      </c>
      <c r="M160" s="1199">
        <v>7.5302338997200069</v>
      </c>
      <c r="N160" s="1199">
        <v>3.9409835133928928</v>
      </c>
      <c r="O160" s="1199">
        <v>6.3456161304501935</v>
      </c>
      <c r="P160" s="1384">
        <v>4.2865951788096934</v>
      </c>
      <c r="Q160" s="1344"/>
      <c r="R160" s="1415"/>
    </row>
    <row r="161" spans="1:18">
      <c r="A161" s="1344"/>
      <c r="B161" s="930" t="s">
        <v>340</v>
      </c>
      <c r="C161" s="1199">
        <v>3.1501621264363955</v>
      </c>
      <c r="D161" s="1199">
        <v>6.0272839202321071</v>
      </c>
      <c r="E161" s="1199">
        <v>-0.76584948001444664</v>
      </c>
      <c r="F161" s="1199">
        <v>8.7826817878543739</v>
      </c>
      <c r="G161" s="1199">
        <v>2.8933895076432625</v>
      </c>
      <c r="H161" s="1199">
        <v>0.66549237840278774</v>
      </c>
      <c r="I161" s="1199">
        <v>-1.0667533550247299</v>
      </c>
      <c r="J161" s="1199">
        <v>10.467214656333045</v>
      </c>
      <c r="K161" s="1199">
        <v>6.3072977413363596</v>
      </c>
      <c r="L161" s="1199">
        <v>5.5327561179894902</v>
      </c>
      <c r="M161" s="1199">
        <v>7.8385718077893296</v>
      </c>
      <c r="N161" s="1199">
        <v>4.2205006459312466</v>
      </c>
      <c r="O161" s="1199">
        <v>7.5154400580179637</v>
      </c>
      <c r="P161" s="1384">
        <v>4.8288330141175173</v>
      </c>
      <c r="Q161" s="1344"/>
      <c r="R161" s="1415"/>
    </row>
    <row r="162" spans="1:18">
      <c r="A162" s="1344"/>
      <c r="B162" s="930" t="s">
        <v>341</v>
      </c>
      <c r="C162" s="1199">
        <v>3.3529688344187791</v>
      </c>
      <c r="D162" s="1199">
        <v>6.9752176174478375</v>
      </c>
      <c r="E162" s="1199">
        <v>-0.46923355391221833</v>
      </c>
      <c r="F162" s="1199">
        <v>10.600032380784597</v>
      </c>
      <c r="G162" s="1199">
        <v>4.7711265200652386</v>
      </c>
      <c r="H162" s="1199">
        <v>1.4894550121773431</v>
      </c>
      <c r="I162" s="1199">
        <v>-0.89014158866129733</v>
      </c>
      <c r="J162" s="1199">
        <v>10.003161515525893</v>
      </c>
      <c r="K162" s="1199">
        <v>6.3072977413363596</v>
      </c>
      <c r="L162" s="1199">
        <v>5.7698241836227071</v>
      </c>
      <c r="M162" s="1199">
        <v>7.7851004391922274</v>
      </c>
      <c r="N162" s="1199">
        <v>4.8279541000260551</v>
      </c>
      <c r="O162" s="1199">
        <v>7.9363236052720332</v>
      </c>
      <c r="P162" s="1384">
        <v>5.3903088775004271</v>
      </c>
      <c r="Q162" s="1344"/>
      <c r="R162" s="1415"/>
    </row>
    <row r="163" spans="1:18">
      <c r="A163" s="1344"/>
      <c r="B163" s="930" t="s">
        <v>342</v>
      </c>
      <c r="C163" s="1199">
        <v>10.809708601192058</v>
      </c>
      <c r="D163" s="1417">
        <v>53.83379801324044</v>
      </c>
      <c r="E163" s="1417">
        <v>2.2037484443481636</v>
      </c>
      <c r="F163" s="1417">
        <v>35.572268904724112</v>
      </c>
      <c r="G163" s="1418">
        <v>17.083591010573883</v>
      </c>
      <c r="H163" s="1344">
        <v>19.613588816201322</v>
      </c>
      <c r="I163" s="1417">
        <v>0.11477780396660364</v>
      </c>
      <c r="J163" s="1417">
        <v>36.237776175863459</v>
      </c>
      <c r="K163" s="1417">
        <v>6.3072977413363596</v>
      </c>
      <c r="L163" s="1418">
        <v>15.678249136387556</v>
      </c>
      <c r="M163" s="1418">
        <v>19.313262259113984</v>
      </c>
      <c r="N163" s="1344">
        <v>18.712922266244124</v>
      </c>
      <c r="O163" s="1418">
        <v>26.784060483607732</v>
      </c>
      <c r="P163" s="1384">
        <v>20.854126323373801</v>
      </c>
      <c r="Q163" s="1344"/>
      <c r="R163" s="1415"/>
    </row>
    <row r="164" spans="1:18">
      <c r="A164" s="1344"/>
      <c r="B164" s="930" t="s">
        <v>343</v>
      </c>
      <c r="C164" s="1344">
        <v>18.469290752595846</v>
      </c>
      <c r="D164" s="1417">
        <v>69.142648575357569</v>
      </c>
      <c r="E164" s="1417">
        <v>7.0447773742093878</v>
      </c>
      <c r="F164" s="1417">
        <v>46.01273130769512</v>
      </c>
      <c r="G164" s="1418">
        <v>20.562732205387825</v>
      </c>
      <c r="H164" s="1344">
        <v>22.01772057225908</v>
      </c>
      <c r="I164" s="1417">
        <v>0.33747087009889931</v>
      </c>
      <c r="J164" s="1417">
        <v>56.699045271977951</v>
      </c>
      <c r="K164" s="1417">
        <v>8.2254552673004966</v>
      </c>
      <c r="L164" s="1418">
        <v>27.340333541739636</v>
      </c>
      <c r="M164" s="1418">
        <v>36.209080578673934</v>
      </c>
      <c r="N164" s="1344">
        <v>26.017253947638697</v>
      </c>
      <c r="O164" s="1418">
        <v>42.713990834852567</v>
      </c>
      <c r="P164" s="1384">
        <v>31.005289232223141</v>
      </c>
      <c r="Q164" s="1344"/>
      <c r="R164" s="1415"/>
    </row>
    <row r="165" spans="1:18">
      <c r="A165" s="1344"/>
      <c r="B165" s="930" t="s">
        <v>344</v>
      </c>
      <c r="C165" s="1344">
        <v>30.205412569419575</v>
      </c>
      <c r="D165" s="1417">
        <v>81.480885074028294</v>
      </c>
      <c r="E165" s="1417">
        <v>10.482268648977989</v>
      </c>
      <c r="F165" s="1417">
        <v>57.082094666211901</v>
      </c>
      <c r="G165" s="1418">
        <v>30.79719369037397</v>
      </c>
      <c r="H165" s="1344">
        <v>56.465690285066117</v>
      </c>
      <c r="I165" s="1417">
        <v>1.6118748712153019</v>
      </c>
      <c r="J165" s="1417">
        <v>60.450569285214243</v>
      </c>
      <c r="K165" s="1417">
        <v>8.2226819625894834</v>
      </c>
      <c r="L165" s="1418">
        <v>44.263785278159993</v>
      </c>
      <c r="M165" s="1418">
        <v>48.820106027911827</v>
      </c>
      <c r="N165" s="1344">
        <v>37.077578415165057</v>
      </c>
      <c r="O165" s="1418">
        <v>53.681109155995685</v>
      </c>
      <c r="P165" s="1384">
        <v>42.08751642780355</v>
      </c>
      <c r="Q165" s="1344"/>
      <c r="R165" s="1415"/>
    </row>
    <row r="166" spans="1:18">
      <c r="A166" s="1344"/>
      <c r="B166" s="1202"/>
      <c r="C166" s="1344"/>
      <c r="D166" s="1471"/>
      <c r="E166" s="1471"/>
      <c r="F166" s="1471"/>
      <c r="G166" s="1472"/>
      <c r="H166" s="1344"/>
      <c r="I166" s="1471"/>
      <c r="J166" s="1471"/>
      <c r="K166" s="1471"/>
      <c r="L166" s="1472"/>
      <c r="M166" s="1472"/>
      <c r="N166" s="1344"/>
      <c r="O166" s="1472"/>
      <c r="P166" s="1473"/>
      <c r="Q166" s="1344"/>
      <c r="R166" s="1415"/>
    </row>
    <row r="167" spans="1:18">
      <c r="A167" s="1344"/>
      <c r="B167" s="1408">
        <v>2019</v>
      </c>
      <c r="C167" s="1344"/>
      <c r="D167" s="1471"/>
      <c r="E167" s="1471"/>
      <c r="F167" s="1471"/>
      <c r="G167" s="1472"/>
      <c r="H167" s="1344"/>
      <c r="I167" s="1471"/>
      <c r="J167" s="1471"/>
      <c r="K167" s="1471"/>
      <c r="L167" s="1472"/>
      <c r="M167" s="1472"/>
      <c r="N167" s="1344"/>
      <c r="O167" s="1472"/>
      <c r="P167" s="1473"/>
      <c r="Q167" s="1344"/>
      <c r="R167" s="1415"/>
    </row>
    <row r="168" spans="1:18">
      <c r="A168" s="1344"/>
      <c r="B168" s="1479" t="s">
        <v>345</v>
      </c>
      <c r="C168" s="1344">
        <v>47.34240715178413</v>
      </c>
      <c r="D168" s="1471">
        <v>82.131887759711432</v>
      </c>
      <c r="E168" s="1471">
        <v>15.269481014016574</v>
      </c>
      <c r="F168" s="1471">
        <v>70.997559168032836</v>
      </c>
      <c r="G168" s="1472">
        <v>45.883341490768892</v>
      </c>
      <c r="H168" s="1344">
        <v>130.40622423904119</v>
      </c>
      <c r="I168" s="1471">
        <v>2.7939266336878932</v>
      </c>
      <c r="J168" s="1471">
        <v>74.998839313953653</v>
      </c>
      <c r="K168" s="1471">
        <v>8.3229591442659956</v>
      </c>
      <c r="L168" s="1472">
        <v>61.449439960436678</v>
      </c>
      <c r="M168" s="1472">
        <v>57.808487624197923</v>
      </c>
      <c r="N168" s="1344">
        <v>54.262673464840042</v>
      </c>
      <c r="O168" s="1472">
        <v>63.706776885902293</v>
      </c>
      <c r="P168" s="1473">
        <v>56.896928597494821</v>
      </c>
      <c r="Q168" s="1344"/>
      <c r="R168" s="1415"/>
    </row>
    <row r="169" spans="1:18">
      <c r="A169" s="1344"/>
      <c r="B169" s="1479" t="s">
        <v>334</v>
      </c>
      <c r="C169" s="1344">
        <v>51.283045060617468</v>
      </c>
      <c r="D169" s="1471">
        <v>91.221422382173657</v>
      </c>
      <c r="E169" s="1471">
        <v>18.461318691196649</v>
      </c>
      <c r="F169" s="1471">
        <v>74.91926031668379</v>
      </c>
      <c r="G169" s="1472">
        <v>50.160917176253726</v>
      </c>
      <c r="H169" s="1344">
        <v>112.71015297716316</v>
      </c>
      <c r="I169" s="1471">
        <v>2.7836030012851509</v>
      </c>
      <c r="J169" s="1471">
        <v>79.380593166113499</v>
      </c>
      <c r="K169" s="1471">
        <v>8.3444359366664944</v>
      </c>
      <c r="L169" s="1472">
        <v>64.994130139341394</v>
      </c>
      <c r="M169" s="1472">
        <v>64.306932362101364</v>
      </c>
      <c r="N169" s="1344">
        <v>55.044946449474928</v>
      </c>
      <c r="O169" s="1472">
        <v>69.840238957238824</v>
      </c>
      <c r="P169" s="1473">
        <v>59.391548726043133</v>
      </c>
      <c r="Q169" s="1344"/>
      <c r="R169" s="1415"/>
    </row>
    <row r="170" spans="1:18">
      <c r="A170" s="1344"/>
      <c r="B170" s="1479" t="s">
        <v>335</v>
      </c>
      <c r="C170" s="1344">
        <v>72.668242117626875</v>
      </c>
      <c r="D170" s="1471">
        <v>102.55005158808355</v>
      </c>
      <c r="E170" s="1471">
        <v>22.138307947270739</v>
      </c>
      <c r="F170" s="1471">
        <v>83.177646421441011</v>
      </c>
      <c r="G170" s="1472">
        <v>53.33567306890177</v>
      </c>
      <c r="H170" s="1344">
        <v>122.10401020299506</v>
      </c>
      <c r="I170" s="1471">
        <v>4.594508661154717</v>
      </c>
      <c r="J170" s="1471">
        <v>83.51072190206439</v>
      </c>
      <c r="K170" s="1471">
        <v>12.299914418859537</v>
      </c>
      <c r="L170" s="1472">
        <v>72.723746111868778</v>
      </c>
      <c r="M170" s="1472">
        <v>73.745261840172319</v>
      </c>
      <c r="N170" s="1344">
        <v>61.187733815541925</v>
      </c>
      <c r="O170" s="1472">
        <v>78.553213554199203</v>
      </c>
      <c r="P170" s="1473">
        <v>66.796172906109177</v>
      </c>
      <c r="Q170" s="1344"/>
      <c r="R170" s="1415"/>
    </row>
    <row r="171" spans="1:18">
      <c r="A171" s="1344"/>
      <c r="B171" s="1479" t="s">
        <v>336</v>
      </c>
      <c r="C171" s="1344">
        <v>93.083793369505855</v>
      </c>
      <c r="D171" s="1471">
        <v>115.12581081609055</v>
      </c>
      <c r="E171" s="1471">
        <v>22.940336758299075</v>
      </c>
      <c r="F171" s="1471">
        <v>93.883158106096445</v>
      </c>
      <c r="G171" s="1472">
        <v>83.65689637178761</v>
      </c>
      <c r="H171" s="1344">
        <v>130.40140290161557</v>
      </c>
      <c r="I171" s="1471">
        <v>8.4864799097231103</v>
      </c>
      <c r="J171" s="1471">
        <v>93.538828584451991</v>
      </c>
      <c r="K171" s="1471">
        <v>19.331314108160825</v>
      </c>
      <c r="L171" s="1472">
        <v>103.05683687004704</v>
      </c>
      <c r="M171" s="1472">
        <v>82.564765116366928</v>
      </c>
      <c r="N171" s="1344">
        <v>68.169430915232198</v>
      </c>
      <c r="O171" s="1472">
        <v>92.522632027336286</v>
      </c>
      <c r="P171" s="1473">
        <v>75.857381211294438</v>
      </c>
      <c r="Q171" s="1344"/>
      <c r="R171" s="1415"/>
    </row>
    <row r="172" spans="1:18">
      <c r="A172" s="1344"/>
      <c r="B172" s="1479" t="s">
        <v>337</v>
      </c>
      <c r="C172" s="1344">
        <v>134.80177771155292</v>
      </c>
      <c r="D172" s="1471">
        <v>140.46329011592019</v>
      </c>
      <c r="E172" s="1471">
        <v>26.073047325013647</v>
      </c>
      <c r="F172" s="1471">
        <v>116.47268100964854</v>
      </c>
      <c r="G172" s="1472">
        <v>114.53868655840108</v>
      </c>
      <c r="H172" s="1344">
        <v>167.31650014501673</v>
      </c>
      <c r="I172" s="1471">
        <v>42.357796289362369</v>
      </c>
      <c r="J172" s="1471">
        <v>151.041190839969</v>
      </c>
      <c r="K172" s="1471">
        <v>22.974944883035221</v>
      </c>
      <c r="L172" s="1472">
        <v>116.48569119962735</v>
      </c>
      <c r="M172" s="1472">
        <v>98.278050198862559</v>
      </c>
      <c r="N172" s="1344">
        <v>85.942261201590981</v>
      </c>
      <c r="O172" s="1472">
        <v>126.42512197557619</v>
      </c>
      <c r="P172" s="1473">
        <v>97.853193646198349</v>
      </c>
      <c r="Q172" s="1344"/>
      <c r="R172" s="1415"/>
    </row>
    <row r="173" spans="1:18">
      <c r="A173" s="1344"/>
      <c r="B173" s="1479" t="s">
        <v>338</v>
      </c>
      <c r="C173" s="1344">
        <v>228.95161693604234</v>
      </c>
      <c r="D173" s="1471">
        <v>283.95739251583933</v>
      </c>
      <c r="E173" s="1471">
        <v>49.134060180474172</v>
      </c>
      <c r="F173" s="1471">
        <v>256.29053530690607</v>
      </c>
      <c r="G173" s="1472">
        <v>213.17358634443266</v>
      </c>
      <c r="H173" s="1344">
        <v>278.5800620912712</v>
      </c>
      <c r="I173" s="1471">
        <v>45.524865970506958</v>
      </c>
      <c r="J173" s="1471">
        <v>240.71022899312072</v>
      </c>
      <c r="K173" s="1471">
        <v>23.053651040058632</v>
      </c>
      <c r="L173" s="1472">
        <v>177.91358384541743</v>
      </c>
      <c r="M173" s="1472">
        <v>168.23743216889486</v>
      </c>
      <c r="N173" s="1344">
        <v>142.83996337819022</v>
      </c>
      <c r="O173" s="1472">
        <v>251.93717880660981</v>
      </c>
      <c r="P173" s="1473">
        <v>175.65642478876003</v>
      </c>
      <c r="Q173" s="1344"/>
      <c r="R173" s="1415"/>
    </row>
    <row r="174" spans="1:18" ht="16.5" thickBot="1">
      <c r="B174" s="1474"/>
      <c r="C174" s="1205"/>
      <c r="D174" s="1204"/>
      <c r="E174" s="1204"/>
      <c r="F174" s="1204"/>
      <c r="G174" s="1204"/>
      <c r="H174" s="1204"/>
      <c r="I174" s="1204"/>
      <c r="J174" s="1204"/>
      <c r="K174" s="1204"/>
      <c r="L174" s="1204"/>
      <c r="M174" s="1204"/>
      <c r="N174" s="1204"/>
      <c r="O174" s="1204"/>
      <c r="P174" s="1475"/>
    </row>
    <row r="175" spans="1:18" ht="16.5" thickTop="1"/>
    <row r="176" spans="1:18">
      <c r="B176" s="964" t="s">
        <v>1780</v>
      </c>
    </row>
  </sheetData>
  <customSheetViews>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77734375" style="49" customWidth="1"/>
    <col min="9" max="9" width="21.21875" style="49" customWidth="1"/>
    <col min="10" max="10" width="11" style="49" customWidth="1"/>
    <col min="11" max="11" width="20.44140625" style="49" bestFit="1" customWidth="1"/>
    <col min="12" max="12" width="19.5546875" style="49" bestFit="1" customWidth="1"/>
    <col min="13" max="13" width="22.6640625" style="49" bestFit="1" customWidth="1"/>
    <col min="14" max="14" width="1.2187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81" t="s">
        <v>329</v>
      </c>
      <c r="E7" s="1884"/>
      <c r="F7" s="1883"/>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81" t="s">
        <v>273</v>
      </c>
      <c r="H10" s="1883"/>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77734375" defaultRowHeight="15.75"/>
  <cols>
    <col min="1" max="2" width="8.77734375" style="238"/>
    <col min="3" max="3" width="26" style="239" customWidth="1"/>
    <col min="4" max="5" width="8.77734375" style="240" hidden="1" customWidth="1"/>
    <col min="6" max="9" width="8.77734375" style="241" hidden="1" customWidth="1"/>
    <col min="10" max="10" width="10.21875" style="241" hidden="1" customWidth="1"/>
    <col min="11" max="11" width="8.77734375" style="241" hidden="1" customWidth="1"/>
    <col min="12" max="13" width="10.21875" style="241" hidden="1" customWidth="1"/>
    <col min="14" max="15" width="10.21875" style="493" bestFit="1" customWidth="1"/>
    <col min="16" max="16" width="10.21875" style="241" bestFit="1" customWidth="1"/>
    <col min="17" max="16384" width="8.77734375" style="239"/>
  </cols>
  <sheetData>
    <row r="2" spans="3:24">
      <c r="C2" s="1939" t="s">
        <v>1739</v>
      </c>
      <c r="D2" s="1939"/>
      <c r="E2" s="1939"/>
      <c r="F2" s="1939"/>
      <c r="G2" s="1939"/>
      <c r="H2" s="1939"/>
      <c r="I2" s="1939"/>
      <c r="J2" s="1939"/>
      <c r="K2" s="1939"/>
      <c r="L2" s="1939"/>
      <c r="M2" s="1939"/>
      <c r="N2" s="1939"/>
      <c r="O2" s="1939"/>
      <c r="P2" s="1939"/>
      <c r="Q2" s="1939"/>
      <c r="R2" s="1939"/>
      <c r="S2" s="1939"/>
      <c r="T2" s="1939"/>
      <c r="U2" s="1939"/>
      <c r="V2" s="1939"/>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305" t="s">
        <v>1134</v>
      </c>
      <c r="D4" s="1306">
        <v>1999</v>
      </c>
      <c r="E4" s="1306">
        <v>2000</v>
      </c>
      <c r="F4" s="1306">
        <v>2001</v>
      </c>
      <c r="G4" s="1306">
        <v>2002</v>
      </c>
      <c r="H4" s="1306">
        <v>2003</v>
      </c>
      <c r="I4" s="1307" t="s">
        <v>1006</v>
      </c>
      <c r="J4" s="1307" t="s">
        <v>1135</v>
      </c>
      <c r="K4" s="1306">
        <v>2006</v>
      </c>
      <c r="L4" s="1306">
        <v>2007</v>
      </c>
      <c r="M4" s="1306">
        <v>2008</v>
      </c>
      <c r="N4" s="1306">
        <v>2009</v>
      </c>
      <c r="O4" s="1306">
        <v>2010</v>
      </c>
      <c r="P4" s="1306">
        <v>2011</v>
      </c>
      <c r="Q4" s="1306">
        <v>2012</v>
      </c>
      <c r="R4" s="1306">
        <v>2013</v>
      </c>
      <c r="S4" s="1306">
        <v>2014</v>
      </c>
      <c r="T4" s="1306">
        <v>2015</v>
      </c>
      <c r="U4" s="1306">
        <v>2016</v>
      </c>
      <c r="V4" s="1306">
        <v>2017</v>
      </c>
      <c r="W4" s="1306">
        <v>2018</v>
      </c>
    </row>
    <row r="5" spans="3:24" ht="16.5" thickBot="1">
      <c r="C5" s="1308"/>
      <c r="D5" s="1308"/>
      <c r="E5" s="1309"/>
      <c r="F5" s="1310"/>
      <c r="G5" s="1310"/>
      <c r="H5" s="1310"/>
      <c r="I5" s="1310"/>
      <c r="J5" s="1310"/>
      <c r="K5" s="1310"/>
      <c r="L5" s="1310"/>
      <c r="M5" s="1310"/>
      <c r="N5" s="1310"/>
      <c r="O5" s="1310"/>
      <c r="P5" s="1310"/>
      <c r="Q5" s="1310"/>
      <c r="R5" s="1310"/>
      <c r="S5" s="1310"/>
      <c r="T5" s="1310"/>
      <c r="U5" s="1310"/>
      <c r="V5" s="1310"/>
      <c r="W5" s="1310"/>
    </row>
    <row r="6" spans="3:24">
      <c r="C6" s="1311" t="s">
        <v>1137</v>
      </c>
      <c r="D6" s="1306">
        <v>3529.6390000000001</v>
      </c>
      <c r="E6" s="1312">
        <v>3227.373</v>
      </c>
      <c r="F6" s="1312">
        <v>3255.2649999999999</v>
      </c>
      <c r="G6" s="1313">
        <v>3327.4839999999999</v>
      </c>
      <c r="H6" s="1314">
        <v>3643.5569999999998</v>
      </c>
      <c r="I6" s="1314">
        <v>3926.8720000000003</v>
      </c>
      <c r="J6" s="1314">
        <v>3804.9500000000003</v>
      </c>
      <c r="K6" s="1314">
        <v>3964.7449999999999</v>
      </c>
      <c r="L6" s="1314">
        <v>4031.5058107099999</v>
      </c>
      <c r="M6" s="1314">
        <v>4463.9754416200003</v>
      </c>
      <c r="N6" s="1314">
        <v>6326.2383165920901</v>
      </c>
      <c r="O6" s="1314">
        <v>6555.5793165920895</v>
      </c>
      <c r="P6" s="1314">
        <v>7713.317572243529</v>
      </c>
      <c r="Q6" s="1314">
        <v>8124.568725477895</v>
      </c>
      <c r="R6" s="1314">
        <v>8654.6700039860898</v>
      </c>
      <c r="S6" s="1314">
        <v>10234.209039777428</v>
      </c>
      <c r="T6" s="1314">
        <v>9340.9525407623769</v>
      </c>
      <c r="U6" s="1314">
        <v>9305.264680775841</v>
      </c>
      <c r="V6" s="1314">
        <v>9555.1085481380287</v>
      </c>
      <c r="W6" s="1314">
        <f>+W8+W13+W21</f>
        <v>9827</v>
      </c>
      <c r="X6" s="1492"/>
    </row>
    <row r="7" spans="3:24">
      <c r="C7" s="1311"/>
      <c r="D7" s="1315"/>
      <c r="E7" s="1314"/>
      <c r="F7" s="1314"/>
      <c r="G7" s="1313"/>
      <c r="H7" s="1314"/>
      <c r="I7" s="1314"/>
      <c r="J7" s="1314"/>
      <c r="K7" s="1314"/>
      <c r="L7" s="1314"/>
      <c r="M7" s="1314"/>
      <c r="N7" s="1314"/>
      <c r="O7" s="1314"/>
      <c r="P7" s="1314"/>
      <c r="Q7" s="1314"/>
      <c r="R7" s="1314"/>
      <c r="S7" s="1314"/>
      <c r="T7" s="1314"/>
      <c r="U7" s="1314"/>
      <c r="V7" s="1314"/>
      <c r="W7" s="1314"/>
    </row>
    <row r="8" spans="3:24">
      <c r="C8" s="1311" t="s">
        <v>64</v>
      </c>
      <c r="D8" s="1317">
        <v>3368.0230000000001</v>
      </c>
      <c r="E8" s="1314">
        <v>3075.3420000000001</v>
      </c>
      <c r="F8" s="1314">
        <v>3187.8150000000001</v>
      </c>
      <c r="G8" s="1313">
        <v>3271.384</v>
      </c>
      <c r="H8" s="1314">
        <v>3602.683</v>
      </c>
      <c r="I8" s="1314">
        <v>3848.9790000000003</v>
      </c>
      <c r="J8" s="1314">
        <v>3747.9500000000003</v>
      </c>
      <c r="K8" s="1314">
        <v>3919.645</v>
      </c>
      <c r="L8" s="1314">
        <v>3980.61645086</v>
      </c>
      <c r="M8" s="1314">
        <v>4428.9754416200003</v>
      </c>
      <c r="N8" s="1314">
        <v>5304.4788749720901</v>
      </c>
      <c r="O8" s="1314">
        <v>5038.9198749720899</v>
      </c>
      <c r="P8" s="1314">
        <v>6127.6809362135282</v>
      </c>
      <c r="Q8" s="1314">
        <v>6321.4870540308957</v>
      </c>
      <c r="R8" s="1314">
        <v>6171.6043938740904</v>
      </c>
      <c r="S8" s="1314">
        <v>6192.10924927209</v>
      </c>
      <c r="T8" s="1314">
        <v>6096.8697411102075</v>
      </c>
      <c r="U8" s="1314">
        <v>6014.5022372960902</v>
      </c>
      <c r="V8" s="1314">
        <v>6200.2500662318707</v>
      </c>
      <c r="W8" s="1314">
        <f>W9+W10</f>
        <v>6306</v>
      </c>
      <c r="X8" s="1492"/>
    </row>
    <row r="9" spans="3:24">
      <c r="C9" s="1318" t="s">
        <v>1138</v>
      </c>
      <c r="D9" s="1315">
        <v>1251</v>
      </c>
      <c r="E9" s="1319">
        <v>1351</v>
      </c>
      <c r="F9" s="1319">
        <v>1430</v>
      </c>
      <c r="G9" s="1320">
        <v>1458</v>
      </c>
      <c r="H9" s="1319">
        <v>1658</v>
      </c>
      <c r="I9" s="1319">
        <v>1896.979</v>
      </c>
      <c r="J9" s="1319">
        <v>1876.9</v>
      </c>
      <c r="K9" s="1319">
        <v>1983.65</v>
      </c>
      <c r="L9" s="1319">
        <v>1994.0943255999998</v>
      </c>
      <c r="M9" s="1319">
        <v>2360.1944416200004</v>
      </c>
      <c r="N9" s="1319">
        <v>3703.13687497209</v>
      </c>
      <c r="O9" s="1319">
        <v>3401.5368749720901</v>
      </c>
      <c r="P9" s="1319">
        <v>4086.5368749720901</v>
      </c>
      <c r="Q9" s="1319">
        <v>4086.5368749720901</v>
      </c>
      <c r="R9" s="1319">
        <v>4087.5368749720901</v>
      </c>
      <c r="S9" s="1319">
        <v>4114.5368749720901</v>
      </c>
      <c r="T9" s="1319">
        <v>4114.5368749720901</v>
      </c>
      <c r="U9" s="1319">
        <v>4128.5368749720901</v>
      </c>
      <c r="V9" s="1319">
        <v>4194.2987834320902</v>
      </c>
      <c r="W9" s="1319">
        <v>4261</v>
      </c>
    </row>
    <row r="10" spans="3:24">
      <c r="C10" s="1318" t="s">
        <v>1139</v>
      </c>
      <c r="D10" s="1315">
        <v>1822.902</v>
      </c>
      <c r="E10" s="1319">
        <v>1724.3420000000001</v>
      </c>
      <c r="F10" s="1319">
        <v>1757.8150000000001</v>
      </c>
      <c r="G10" s="1320">
        <v>1813.384</v>
      </c>
      <c r="H10" s="1319">
        <v>1944.683</v>
      </c>
      <c r="I10" s="1319">
        <v>1952</v>
      </c>
      <c r="J10" s="1319">
        <v>1871.0500000000002</v>
      </c>
      <c r="K10" s="1319">
        <v>1935.9949999999999</v>
      </c>
      <c r="L10" s="1319">
        <v>1976.4801252600002</v>
      </c>
      <c r="M10" s="1319">
        <v>2058.739</v>
      </c>
      <c r="N10" s="1319">
        <v>1591.3</v>
      </c>
      <c r="O10" s="1319">
        <v>1627.3409999999999</v>
      </c>
      <c r="P10" s="1319">
        <v>2041.1440612414383</v>
      </c>
      <c r="Q10" s="1319">
        <v>2234.9501790588056</v>
      </c>
      <c r="R10" s="1319">
        <v>2084.0675189020003</v>
      </c>
      <c r="S10" s="1319">
        <v>2077.5723742999999</v>
      </c>
      <c r="T10" s="1319">
        <v>1982.3328661381179</v>
      </c>
      <c r="U10" s="1319">
        <v>1885.9653623239999</v>
      </c>
      <c r="V10" s="1319">
        <v>2005.951282799781</v>
      </c>
      <c r="W10" s="1319">
        <v>2045</v>
      </c>
    </row>
    <row r="11" spans="3:24">
      <c r="C11" s="1318" t="s">
        <v>1140</v>
      </c>
      <c r="D11" s="1315">
        <v>294.12099999999998</v>
      </c>
      <c r="E11" s="1319">
        <v>0</v>
      </c>
      <c r="F11" s="1319">
        <v>0</v>
      </c>
      <c r="G11" s="1320">
        <v>0</v>
      </c>
      <c r="H11" s="1319">
        <v>0</v>
      </c>
      <c r="I11" s="1319">
        <v>0</v>
      </c>
      <c r="J11" s="1319">
        <v>0</v>
      </c>
      <c r="K11" s="1319">
        <v>0</v>
      </c>
      <c r="L11" s="1319">
        <v>10.042</v>
      </c>
      <c r="M11" s="1319">
        <v>10.042</v>
      </c>
      <c r="N11" s="1319">
        <v>10.042</v>
      </c>
      <c r="O11" s="1319">
        <v>10.042</v>
      </c>
      <c r="P11" s="1319">
        <v>0</v>
      </c>
      <c r="Q11" s="1319">
        <v>0</v>
      </c>
      <c r="R11" s="1319">
        <v>0</v>
      </c>
      <c r="S11" s="1319">
        <v>0</v>
      </c>
      <c r="T11" s="1319">
        <v>0</v>
      </c>
      <c r="U11" s="1319">
        <v>0</v>
      </c>
      <c r="V11" s="1319">
        <v>0</v>
      </c>
      <c r="W11" s="1319">
        <v>0</v>
      </c>
      <c r="X11" s="1492"/>
    </row>
    <row r="12" spans="3:24">
      <c r="C12" s="1318"/>
      <c r="D12" s="1318"/>
      <c r="E12" s="1314"/>
      <c r="F12" s="1314"/>
      <c r="G12" s="1313"/>
      <c r="H12" s="1314"/>
      <c r="I12" s="1314"/>
      <c r="J12" s="1314"/>
      <c r="K12" s="1314"/>
      <c r="L12" s="1314"/>
      <c r="M12" s="1314"/>
      <c r="N12" s="1314"/>
      <c r="O12" s="1314"/>
      <c r="P12" s="1316"/>
      <c r="Q12" s="1316"/>
      <c r="R12" s="1316"/>
      <c r="S12" s="1316"/>
      <c r="T12" s="1316"/>
      <c r="U12" s="1316"/>
      <c r="V12" s="1336"/>
      <c r="W12" s="1336"/>
    </row>
    <row r="13" spans="3:24">
      <c r="C13" s="1311" t="s">
        <v>1141</v>
      </c>
      <c r="D13" s="1317">
        <v>543.02300000000002</v>
      </c>
      <c r="E13" s="1314">
        <v>534.34199999999998</v>
      </c>
      <c r="F13" s="1314">
        <v>567.81500000000005</v>
      </c>
      <c r="G13" s="1313">
        <v>616.38400000000001</v>
      </c>
      <c r="H13" s="1314">
        <v>697.68299999999999</v>
      </c>
      <c r="I13" s="1314">
        <v>713.97900000000004</v>
      </c>
      <c r="J13" s="1314">
        <v>708.55</v>
      </c>
      <c r="K13" s="1314">
        <v>765.65</v>
      </c>
      <c r="L13" s="1314">
        <v>790.06940725000004</v>
      </c>
      <c r="M13" s="1314">
        <v>824.52344161999997</v>
      </c>
      <c r="N13" s="1314">
        <v>824.75944161999996</v>
      </c>
      <c r="O13" s="1314">
        <v>824.75944161999996</v>
      </c>
      <c r="P13" s="1314">
        <v>1092.2506360300001</v>
      </c>
      <c r="Q13" s="1314">
        <v>1198.0816714469997</v>
      </c>
      <c r="R13" s="1314">
        <v>1356.218110972</v>
      </c>
      <c r="S13" s="1314">
        <v>1660.8163985761887</v>
      </c>
      <c r="T13" s="1314">
        <v>1220.2047607631685</v>
      </c>
      <c r="U13" s="1314">
        <v>1370.4711682697503</v>
      </c>
      <c r="V13" s="1314">
        <v>1405.5672066961574</v>
      </c>
      <c r="W13" s="1314">
        <v>1426</v>
      </c>
    </row>
    <row r="14" spans="3:24">
      <c r="C14" s="1318" t="s">
        <v>1138</v>
      </c>
      <c r="D14" s="1315">
        <v>316</v>
      </c>
      <c r="E14" s="1319">
        <v>301</v>
      </c>
      <c r="F14" s="1319">
        <v>315</v>
      </c>
      <c r="G14" s="1320">
        <v>351</v>
      </c>
      <c r="H14" s="1319">
        <v>403</v>
      </c>
      <c r="I14" s="1319">
        <v>441.97899999999998</v>
      </c>
      <c r="J14" s="1319">
        <v>438.90000000000003</v>
      </c>
      <c r="K14" s="1319">
        <v>463.65</v>
      </c>
      <c r="L14" s="1319">
        <v>474.05451612999997</v>
      </c>
      <c r="M14" s="1319">
        <v>497.45944162000001</v>
      </c>
      <c r="N14" s="1319">
        <v>497.45944162000001</v>
      </c>
      <c r="O14" s="1319">
        <v>497.45944162000001</v>
      </c>
      <c r="P14" s="1319">
        <v>710.58406663000017</v>
      </c>
      <c r="Q14" s="1319">
        <v>703.24752300699993</v>
      </c>
      <c r="R14" s="1319">
        <v>858.23052341200014</v>
      </c>
      <c r="S14" s="1319">
        <v>1154.8163985761887</v>
      </c>
      <c r="T14" s="1319">
        <v>760.47771002916852</v>
      </c>
      <c r="U14" s="1319">
        <v>779.00369302775039</v>
      </c>
      <c r="V14" s="1319">
        <v>843.23365306761491</v>
      </c>
      <c r="W14" s="1319">
        <v>898</v>
      </c>
    </row>
    <row r="15" spans="3:24">
      <c r="C15" s="1318" t="s">
        <v>1139</v>
      </c>
      <c r="D15" s="1315">
        <v>223.90199999999999</v>
      </c>
      <c r="E15" s="1319">
        <v>233.34200000000001</v>
      </c>
      <c r="F15" s="1319">
        <v>252.815</v>
      </c>
      <c r="G15" s="1320">
        <v>265.38400000000001</v>
      </c>
      <c r="H15" s="1319">
        <v>294.68299999999999</v>
      </c>
      <c r="I15" s="1319">
        <v>272</v>
      </c>
      <c r="J15" s="1319">
        <v>269.64999999999998</v>
      </c>
      <c r="K15" s="1319">
        <v>302</v>
      </c>
      <c r="L15" s="1319">
        <v>316.01489112000002</v>
      </c>
      <c r="M15" s="1319">
        <v>327.06399999999996</v>
      </c>
      <c r="N15" s="1319">
        <v>327.3</v>
      </c>
      <c r="O15" s="1319">
        <v>327.3</v>
      </c>
      <c r="P15" s="1319">
        <v>381.66656939999996</v>
      </c>
      <c r="Q15" s="1319">
        <v>494.83414843999992</v>
      </c>
      <c r="R15" s="1319">
        <v>497.98758755999995</v>
      </c>
      <c r="S15" s="1319">
        <v>506</v>
      </c>
      <c r="T15" s="1319">
        <v>459.72705073400004</v>
      </c>
      <c r="U15" s="1319">
        <v>591.46747524199998</v>
      </c>
      <c r="V15" s="1319">
        <v>562.33355362854263</v>
      </c>
      <c r="W15" s="1319">
        <v>528</v>
      </c>
    </row>
    <row r="16" spans="3:24">
      <c r="C16" s="1318" t="s">
        <v>1140</v>
      </c>
      <c r="D16" s="1315">
        <v>3.121</v>
      </c>
      <c r="E16" s="1319">
        <v>0</v>
      </c>
      <c r="F16" s="1319">
        <v>0</v>
      </c>
      <c r="G16" s="1320">
        <v>0</v>
      </c>
      <c r="H16" s="1319">
        <v>0</v>
      </c>
      <c r="I16" s="1319">
        <v>0</v>
      </c>
      <c r="J16" s="1319">
        <v>0</v>
      </c>
      <c r="K16" s="1319">
        <v>0</v>
      </c>
      <c r="L16" s="1319">
        <v>0</v>
      </c>
      <c r="M16" s="1319">
        <v>0</v>
      </c>
      <c r="N16" s="1319">
        <v>0</v>
      </c>
      <c r="O16" s="1319">
        <v>0</v>
      </c>
      <c r="P16" s="1319">
        <v>0</v>
      </c>
      <c r="Q16" s="1319">
        <v>0</v>
      </c>
      <c r="R16" s="1319">
        <v>0</v>
      </c>
      <c r="S16" s="1319">
        <v>0</v>
      </c>
      <c r="T16" s="1319">
        <v>0</v>
      </c>
      <c r="U16" s="1319">
        <v>0</v>
      </c>
      <c r="V16" s="1319">
        <v>0</v>
      </c>
      <c r="W16" s="1319">
        <v>0</v>
      </c>
    </row>
    <row r="17" spans="3:23">
      <c r="C17" s="1318"/>
      <c r="D17" s="1318"/>
      <c r="E17" s="1314"/>
      <c r="F17" s="1314"/>
      <c r="G17" s="1313"/>
      <c r="H17" s="1314"/>
      <c r="I17" s="1314"/>
      <c r="J17" s="1314"/>
      <c r="K17" s="1314"/>
      <c r="L17" s="1314"/>
      <c r="M17" s="1314"/>
      <c r="N17" s="1314"/>
      <c r="O17" s="1314"/>
      <c r="P17" s="1316"/>
      <c r="Q17" s="1316"/>
      <c r="R17" s="1316"/>
      <c r="S17" s="1316"/>
      <c r="T17" s="1316"/>
      <c r="U17" s="1316"/>
      <c r="V17" s="1336"/>
      <c r="W17" s="1336"/>
    </row>
    <row r="18" spans="3:23">
      <c r="C18" s="1311" t="s">
        <v>1142</v>
      </c>
      <c r="D18" s="1315">
        <v>364</v>
      </c>
      <c r="E18" s="1314">
        <v>292</v>
      </c>
      <c r="F18" s="1314">
        <v>292</v>
      </c>
      <c r="G18" s="1313">
        <v>279</v>
      </c>
      <c r="H18" s="1314">
        <v>288</v>
      </c>
      <c r="I18" s="1314">
        <v>291</v>
      </c>
      <c r="J18" s="1314">
        <v>144.4</v>
      </c>
      <c r="K18" s="1314">
        <v>130</v>
      </c>
      <c r="L18" s="1314">
        <v>136.69999999999999</v>
      </c>
      <c r="M18" s="1314">
        <v>140</v>
      </c>
      <c r="N18" s="1314">
        <v>140</v>
      </c>
      <c r="O18" s="1314">
        <v>550</v>
      </c>
      <c r="P18" s="1314">
        <v>127</v>
      </c>
      <c r="Q18" s="1314">
        <v>125</v>
      </c>
      <c r="R18" s="1314">
        <v>125.14749914000001</v>
      </c>
      <c r="S18" s="1314">
        <v>120</v>
      </c>
      <c r="T18" s="1314">
        <v>110.456301889</v>
      </c>
      <c r="U18" s="1314">
        <v>0</v>
      </c>
      <c r="V18" s="1314">
        <v>0</v>
      </c>
      <c r="W18" s="1314">
        <v>0</v>
      </c>
    </row>
    <row r="19" spans="3:23">
      <c r="C19" s="1318" t="s">
        <v>1143</v>
      </c>
      <c r="D19" s="1315">
        <v>364</v>
      </c>
      <c r="E19" s="1319">
        <v>292</v>
      </c>
      <c r="F19" s="1319">
        <v>292</v>
      </c>
      <c r="G19" s="1320">
        <v>279</v>
      </c>
      <c r="H19" s="1319">
        <v>288</v>
      </c>
      <c r="I19" s="1319">
        <v>291</v>
      </c>
      <c r="J19" s="1319">
        <v>144.4</v>
      </c>
      <c r="K19" s="1319">
        <v>130</v>
      </c>
      <c r="L19" s="1319">
        <v>136.69999999999999</v>
      </c>
      <c r="M19" s="1319">
        <v>140</v>
      </c>
      <c r="N19" s="1319">
        <v>140</v>
      </c>
      <c r="O19" s="1319">
        <v>550</v>
      </c>
      <c r="P19" s="1319">
        <v>127</v>
      </c>
      <c r="Q19" s="1321">
        <v>125</v>
      </c>
      <c r="R19" s="1319">
        <v>125.14749914000001</v>
      </c>
      <c r="S19" s="1319">
        <v>120</v>
      </c>
      <c r="T19" s="1319">
        <v>110.456301889</v>
      </c>
      <c r="U19" s="1319">
        <v>0</v>
      </c>
      <c r="V19" s="1319">
        <v>0</v>
      </c>
      <c r="W19" s="1319">
        <v>0</v>
      </c>
    </row>
    <row r="20" spans="3:23">
      <c r="C20" s="1318"/>
      <c r="D20" s="1318"/>
      <c r="E20" s="1314"/>
      <c r="F20" s="1314"/>
      <c r="G20" s="1313"/>
      <c r="H20" s="1314"/>
      <c r="I20" s="1314"/>
      <c r="J20" s="1314"/>
      <c r="K20" s="1314"/>
      <c r="L20" s="1314"/>
      <c r="M20" s="1314"/>
      <c r="N20" s="1314"/>
      <c r="O20" s="1314"/>
      <c r="P20" s="1316"/>
      <c r="Q20" s="1316"/>
      <c r="R20" s="1316"/>
      <c r="S20" s="1316"/>
      <c r="T20" s="1316"/>
      <c r="U20" s="1316"/>
      <c r="V20" s="1336"/>
      <c r="W20" s="1336"/>
    </row>
    <row r="21" spans="3:23">
      <c r="C21" s="1311" t="s">
        <v>1016</v>
      </c>
      <c r="D21" s="1315">
        <v>161.61600000000001</v>
      </c>
      <c r="E21" s="1314">
        <v>152.03100000000001</v>
      </c>
      <c r="F21" s="1314">
        <v>67.45</v>
      </c>
      <c r="G21" s="1313">
        <v>56.1</v>
      </c>
      <c r="H21" s="1314">
        <v>40.874000000000002</v>
      </c>
      <c r="I21" s="1314">
        <v>77.893000000000001</v>
      </c>
      <c r="J21" s="1314">
        <v>57</v>
      </c>
      <c r="K21" s="1314">
        <v>45.1</v>
      </c>
      <c r="L21" s="1314">
        <v>50.889359850000005</v>
      </c>
      <c r="M21" s="1314">
        <v>35</v>
      </c>
      <c r="N21" s="1314">
        <v>57</v>
      </c>
      <c r="O21" s="1314">
        <v>141.9</v>
      </c>
      <c r="P21" s="1314">
        <v>366.38600000000002</v>
      </c>
      <c r="Q21" s="1322">
        <v>480</v>
      </c>
      <c r="R21" s="1314">
        <v>1001.7</v>
      </c>
      <c r="S21" s="1314">
        <v>2261.2833919291502</v>
      </c>
      <c r="T21" s="1314">
        <v>1913.4217369999999</v>
      </c>
      <c r="U21" s="1314">
        <v>1920.2912752099999</v>
      </c>
      <c r="V21" s="1314">
        <v>1949.2912752100001</v>
      </c>
      <c r="W21" s="1314">
        <v>2095</v>
      </c>
    </row>
    <row r="22" spans="3:23">
      <c r="C22" s="1311"/>
      <c r="D22" s="1311"/>
      <c r="E22" s="1314"/>
      <c r="F22" s="1314"/>
      <c r="G22" s="1313"/>
      <c r="H22" s="1314"/>
      <c r="I22" s="1314"/>
      <c r="J22" s="1314"/>
      <c r="K22" s="1314"/>
      <c r="L22" s="1314"/>
      <c r="M22" s="1314"/>
      <c r="N22" s="1314"/>
      <c r="O22" s="1314"/>
      <c r="P22" s="1316"/>
      <c r="Q22" s="1316"/>
      <c r="R22" s="1316"/>
      <c r="S22" s="1316"/>
      <c r="T22" s="1316"/>
      <c r="U22" s="1316"/>
      <c r="V22" s="1336"/>
      <c r="W22" s="1336"/>
    </row>
    <row r="23" spans="3:23">
      <c r="C23" s="1311" t="s">
        <v>1144</v>
      </c>
      <c r="D23" s="1315">
        <v>532</v>
      </c>
      <c r="E23" s="1314">
        <v>298</v>
      </c>
      <c r="F23" s="1314">
        <v>166.7</v>
      </c>
      <c r="G23" s="1313">
        <v>183</v>
      </c>
      <c r="H23" s="1314">
        <v>168.6</v>
      </c>
      <c r="I23" s="1314">
        <v>144.1</v>
      </c>
      <c r="J23" s="1314">
        <v>172.7</v>
      </c>
      <c r="K23" s="1314">
        <v>281.35599999999999</v>
      </c>
      <c r="L23" s="1314">
        <v>387.452</v>
      </c>
      <c r="M23" s="1314">
        <v>225.7</v>
      </c>
      <c r="N23" s="1314">
        <v>1347.7469999999998</v>
      </c>
      <c r="O23" s="1314">
        <v>2040.2</v>
      </c>
      <c r="P23" s="1314">
        <v>1285.9789999999998</v>
      </c>
      <c r="Q23" s="1322">
        <v>891</v>
      </c>
      <c r="R23" s="1314">
        <v>1564.2719999999999</v>
      </c>
      <c r="S23" s="1314">
        <v>2394.2231668125887</v>
      </c>
      <c r="T23" s="1314">
        <v>2257.887463</v>
      </c>
      <c r="U23" s="1314">
        <v>2304.2474969300001</v>
      </c>
      <c r="V23" s="1314">
        <v>2298.8456224000001</v>
      </c>
      <c r="W23" s="1314">
        <v>2374</v>
      </c>
    </row>
    <row r="24" spans="3:23">
      <c r="C24" s="1318" t="s">
        <v>1145</v>
      </c>
      <c r="D24" s="1315">
        <v>150</v>
      </c>
      <c r="E24" s="1319">
        <v>42</v>
      </c>
      <c r="F24" s="1319">
        <v>13</v>
      </c>
      <c r="G24" s="1320">
        <v>26</v>
      </c>
      <c r="H24" s="1319">
        <v>50.6</v>
      </c>
      <c r="I24" s="1319">
        <v>69.099999999999994</v>
      </c>
      <c r="J24" s="1319">
        <v>106.7</v>
      </c>
      <c r="K24" s="1319">
        <v>122.4</v>
      </c>
      <c r="L24" s="1319">
        <v>178.28800000000001</v>
      </c>
      <c r="M24" s="1319">
        <v>40.700000000000003</v>
      </c>
      <c r="N24" s="1319">
        <v>193.34700000000001</v>
      </c>
      <c r="O24" s="1319">
        <v>286.3</v>
      </c>
      <c r="P24" s="1319">
        <v>133.61699999999999</v>
      </c>
      <c r="Q24" s="1321">
        <v>30</v>
      </c>
      <c r="R24" s="1319">
        <v>0</v>
      </c>
      <c r="S24" s="1319">
        <v>0</v>
      </c>
      <c r="T24" s="1319">
        <v>0</v>
      </c>
      <c r="U24" s="1319">
        <v>0</v>
      </c>
      <c r="V24" s="1319">
        <v>0</v>
      </c>
      <c r="W24" s="1319">
        <v>0</v>
      </c>
    </row>
    <row r="25" spans="3:23">
      <c r="C25" s="1318" t="s">
        <v>1146</v>
      </c>
      <c r="D25" s="1319">
        <v>0</v>
      </c>
      <c r="E25" s="1319">
        <v>0</v>
      </c>
      <c r="F25" s="1319">
        <v>0</v>
      </c>
      <c r="G25" s="1319">
        <v>0</v>
      </c>
      <c r="H25" s="1319">
        <v>0</v>
      </c>
      <c r="I25" s="1319">
        <v>0</v>
      </c>
      <c r="J25" s="1319">
        <v>0</v>
      </c>
      <c r="K25" s="1319">
        <v>0</v>
      </c>
      <c r="L25" s="1319">
        <v>0</v>
      </c>
      <c r="M25" s="1319">
        <v>0</v>
      </c>
      <c r="N25" s="1319">
        <v>998.4</v>
      </c>
      <c r="O25" s="1319">
        <v>1300</v>
      </c>
      <c r="P25" s="1319">
        <v>615</v>
      </c>
      <c r="Q25" s="1321">
        <v>615</v>
      </c>
      <c r="R25" s="1319">
        <v>614</v>
      </c>
      <c r="S25" s="1319">
        <v>587</v>
      </c>
      <c r="T25" s="1319">
        <v>587</v>
      </c>
      <c r="U25" s="1319">
        <v>573</v>
      </c>
      <c r="V25" s="1319">
        <v>507.23809153999997</v>
      </c>
      <c r="W25" s="1319">
        <v>441</v>
      </c>
    </row>
    <row r="26" spans="3:23">
      <c r="C26" s="1318" t="s">
        <v>1016</v>
      </c>
      <c r="D26" s="1315">
        <v>382</v>
      </c>
      <c r="E26" s="1319">
        <v>256</v>
      </c>
      <c r="F26" s="1319">
        <v>153.69999999999999</v>
      </c>
      <c r="G26" s="1320">
        <v>157</v>
      </c>
      <c r="H26" s="1319">
        <v>118</v>
      </c>
      <c r="I26" s="1319">
        <v>75</v>
      </c>
      <c r="J26" s="1319">
        <v>66</v>
      </c>
      <c r="K26" s="1319">
        <v>158.95600000000002</v>
      </c>
      <c r="L26" s="1319">
        <v>209.16399999999999</v>
      </c>
      <c r="M26" s="1319">
        <v>185</v>
      </c>
      <c r="N26" s="1319">
        <v>156</v>
      </c>
      <c r="O26" s="1319">
        <v>453.9</v>
      </c>
      <c r="P26" s="1319">
        <v>537.36199999999997</v>
      </c>
      <c r="Q26" s="1321">
        <v>246</v>
      </c>
      <c r="R26" s="1319">
        <v>950.27200000000005</v>
      </c>
      <c r="S26" s="1319">
        <v>1807.2231668125889</v>
      </c>
      <c r="T26" s="1319">
        <v>1670.887463</v>
      </c>
      <c r="U26" s="1319">
        <v>1731.2474969300001</v>
      </c>
      <c r="V26" s="1319">
        <v>1791.6075308600002</v>
      </c>
      <c r="W26" s="1319">
        <v>1933</v>
      </c>
    </row>
    <row r="27" spans="3:23">
      <c r="C27" s="1318"/>
      <c r="D27" s="1318"/>
      <c r="E27" s="1323"/>
      <c r="F27" s="1319"/>
      <c r="G27" s="1324"/>
      <c r="H27" s="1325"/>
      <c r="I27" s="1319"/>
      <c r="J27" s="1319"/>
      <c r="K27" s="1153"/>
      <c r="L27" s="1153"/>
      <c r="M27" s="1153"/>
      <c r="N27" s="1153"/>
      <c r="O27" s="1153"/>
      <c r="P27" s="1154"/>
      <c r="Q27" s="1154"/>
      <c r="R27" s="1154"/>
      <c r="S27" s="1154"/>
      <c r="T27" s="1154"/>
      <c r="U27" s="1154"/>
      <c r="V27" s="1153"/>
      <c r="W27" s="1153"/>
    </row>
    <row r="28" spans="3:23">
      <c r="C28" s="1318"/>
      <c r="D28" s="1318"/>
      <c r="E28" s="1319"/>
      <c r="F28" s="1319"/>
      <c r="G28" s="1320"/>
      <c r="H28" s="1319"/>
      <c r="I28" s="1319"/>
      <c r="J28" s="1319"/>
      <c r="K28" s="1319"/>
      <c r="L28" s="1319"/>
      <c r="M28" s="1319"/>
      <c r="N28" s="1319"/>
      <c r="O28" s="1319"/>
      <c r="P28" s="1326"/>
      <c r="Q28" s="1326"/>
      <c r="R28" s="1326"/>
      <c r="S28" s="1326"/>
      <c r="T28" s="1327"/>
      <c r="U28" s="1327"/>
      <c r="V28" s="1318"/>
      <c r="W28" s="1318"/>
    </row>
    <row r="29" spans="3:23" ht="16.5" thickBot="1">
      <c r="C29" s="1308" t="s">
        <v>1147</v>
      </c>
      <c r="D29" s="1328">
        <v>4061.6390000000001</v>
      </c>
      <c r="E29" s="1329">
        <v>3525.373</v>
      </c>
      <c r="F29" s="1329">
        <v>3421.9649999999997</v>
      </c>
      <c r="G29" s="1329">
        <v>3510.4839999999999</v>
      </c>
      <c r="H29" s="1329">
        <v>3812.1569999999997</v>
      </c>
      <c r="I29" s="1329">
        <v>4070.9720000000002</v>
      </c>
      <c r="J29" s="1329">
        <v>3977.65</v>
      </c>
      <c r="K29" s="1329">
        <v>4246.1009999999997</v>
      </c>
      <c r="L29" s="1329">
        <v>4606.9578107099996</v>
      </c>
      <c r="M29" s="1329">
        <v>4689.6754416199992</v>
      </c>
      <c r="N29" s="1329">
        <v>7480.6383165920897</v>
      </c>
      <c r="O29" s="1329">
        <v>8309.4793165920892</v>
      </c>
      <c r="P29" s="1329">
        <v>8865.679572243529</v>
      </c>
      <c r="Q29" s="1329">
        <v>8985.568725477895</v>
      </c>
      <c r="R29" s="1330">
        <v>10218.942003986091</v>
      </c>
      <c r="S29" s="1330">
        <v>12628.432206590018</v>
      </c>
      <c r="T29" s="1330">
        <v>11598.840003762376</v>
      </c>
      <c r="U29" s="1330">
        <v>11609.512177705841</v>
      </c>
      <c r="V29" s="1330">
        <v>11853.954170538029</v>
      </c>
      <c r="W29" s="1330">
        <v>13134</v>
      </c>
    </row>
    <row r="30" spans="3:23">
      <c r="C30" s="1331"/>
      <c r="D30" s="1331"/>
      <c r="E30" s="1332"/>
      <c r="F30" s="1332"/>
      <c r="G30" s="1333"/>
      <c r="H30" s="1333"/>
      <c r="I30" s="1333"/>
      <c r="J30" s="1333"/>
      <c r="K30" s="1333"/>
      <c r="L30" s="1333"/>
      <c r="M30" s="1333"/>
      <c r="N30" s="1333"/>
      <c r="O30" s="1334"/>
      <c r="P30" s="1334"/>
      <c r="Q30" s="1333"/>
      <c r="R30" s="1334"/>
      <c r="S30" s="1334"/>
      <c r="T30" s="1334"/>
      <c r="U30" s="1334"/>
      <c r="V30" s="1334"/>
    </row>
    <row r="31" spans="3:23" ht="20.25">
      <c r="C31" s="1435" t="s">
        <v>1784</v>
      </c>
      <c r="D31" s="1335"/>
      <c r="E31" s="1332"/>
      <c r="F31" s="1333"/>
      <c r="G31" s="1333"/>
      <c r="H31" s="1333"/>
      <c r="I31" s="1333"/>
      <c r="J31" s="1333"/>
      <c r="K31" s="1333"/>
      <c r="L31" s="1333"/>
      <c r="M31" s="1333"/>
      <c r="N31" s="1333"/>
      <c r="O31" s="1334"/>
      <c r="P31" s="1334"/>
      <c r="Q31" s="1333"/>
      <c r="R31" s="1334"/>
      <c r="S31" s="1334"/>
      <c r="T31" s="1334"/>
      <c r="U31" s="1334"/>
      <c r="V31" s="1334"/>
    </row>
  </sheetData>
  <customSheetViews>
    <customSheetView guid="{89CA84C2-78F5-4B05-8F1D-B7C5F97BCB4E}" showPageBreaks="1" showGridLines="0" printArea="1" topLeftCell="I13">
      <selection activeCell="N12" sqref="N12"/>
      <pageMargins left="0.7" right="0.7" top="0.75" bottom="0.75" header="0.3" footer="0.3"/>
      <pageSetup scale="65" orientation="landscape" r:id="rId1"/>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2"/>
    </customSheetView>
    <customSheetView guid="{D45E5F9E-4EA6-40A2-8A1D-3AC67FB8CE54}" showPageBreaks="1" showGridLines="0" printArea="1" hiddenColumns="1">
      <selection activeCell="C17" sqref="C17"/>
      <pageMargins left="0.7" right="0.7" top="0.75" bottom="0.75" header="0.3" footer="0.3"/>
      <pageSetup scale="65" orientation="landscape" r:id="rId3"/>
    </customSheetView>
    <customSheetView guid="{705E0D18-9A83-42CA-8732-90923BE2EC7D}" showPageBreaks="1" showGridLines="0" printArea="1" hiddenColumns="1" topLeftCell="A19">
      <selection activeCell="C3" sqref="C2:V31"/>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21875" style="270" customWidth="1"/>
    <col min="6" max="6" width="11.44140625" style="270" customWidth="1"/>
    <col min="7" max="7" width="11.21875" style="270" customWidth="1"/>
    <col min="8" max="8" width="17.44140625" style="270" customWidth="1"/>
    <col min="9" max="9" width="2.6640625" style="270" customWidth="1"/>
    <col min="10" max="16384" width="12.6640625" style="270"/>
  </cols>
  <sheetData>
    <row r="1" spans="3:23" ht="23.25" hidden="1" customHeight="1">
      <c r="C1" s="1940" t="s">
        <v>1159</v>
      </c>
      <c r="D1" s="1940"/>
      <c r="E1" s="1940"/>
      <c r="F1" s="1940"/>
      <c r="G1" s="1940"/>
      <c r="H1" s="1940"/>
      <c r="I1" s="160"/>
      <c r="J1" s="242"/>
      <c r="K1" s="242"/>
      <c r="L1" s="242"/>
      <c r="M1" s="242"/>
      <c r="N1" s="242"/>
      <c r="O1" s="242"/>
      <c r="P1" s="242"/>
      <c r="Q1" s="242"/>
      <c r="R1" s="242"/>
      <c r="S1" s="242"/>
      <c r="T1" s="242"/>
      <c r="U1" s="242"/>
      <c r="V1" s="242"/>
      <c r="W1" s="242"/>
    </row>
    <row r="2" spans="3:23" ht="13.1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3.1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3.1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3.1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3.1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3.1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3.1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931" t="s">
        <v>1740</v>
      </c>
      <c r="C81" s="1931"/>
      <c r="D81" s="1931"/>
      <c r="E81" s="1931"/>
      <c r="F81" s="1931"/>
      <c r="G81" s="1931"/>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1760</v>
      </c>
      <c r="D84" s="727" t="s">
        <v>1759</v>
      </c>
      <c r="E84" s="727" t="s">
        <v>762</v>
      </c>
      <c r="F84" s="727" t="s">
        <v>1761</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1746</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88" t="s">
        <v>344</v>
      </c>
      <c r="C159" s="1288">
        <v>12.4</v>
      </c>
      <c r="D159" s="1288">
        <v>9.9601593625498008</v>
      </c>
      <c r="E159" s="1288">
        <v>112.75</v>
      </c>
      <c r="F159" s="1288">
        <v>1.1944999999999999</v>
      </c>
      <c r="G159" s="1288">
        <v>1.35</v>
      </c>
    </row>
    <row r="160" spans="2:7" ht="15" customHeight="1">
      <c r="B160" s="1288"/>
      <c r="C160" s="1288"/>
      <c r="D160" s="1288"/>
      <c r="E160" s="1288"/>
      <c r="F160" s="1288"/>
      <c r="G160" s="1288"/>
    </row>
    <row r="161" spans="2:10" ht="15" customHeight="1">
      <c r="B161" s="728">
        <v>2018</v>
      </c>
      <c r="C161" s="1288"/>
      <c r="D161" s="1288"/>
      <c r="E161" s="1288"/>
      <c r="F161" s="1288"/>
      <c r="G161" s="1288"/>
    </row>
    <row r="162" spans="2:10" ht="15" customHeight="1">
      <c r="B162" s="1288" t="s">
        <v>345</v>
      </c>
      <c r="C162" s="1288">
        <v>12.272731818181818</v>
      </c>
      <c r="D162" s="1288">
        <v>9.7871329802743201</v>
      </c>
      <c r="E162" s="1288">
        <v>111.234772727273</v>
      </c>
      <c r="F162" s="1288">
        <v>1.210507</v>
      </c>
      <c r="G162" s="1288">
        <v>1.3734249999999999</v>
      </c>
      <c r="J162" s="1468"/>
    </row>
    <row r="163" spans="2:10" ht="15" customHeight="1">
      <c r="B163" s="1288" t="s">
        <v>334</v>
      </c>
      <c r="C163" s="1288">
        <v>11.829647368421051</v>
      </c>
      <c r="D163" s="1288">
        <v>9.552691315115613</v>
      </c>
      <c r="E163" s="1288">
        <v>107.88236842105265</v>
      </c>
      <c r="F163" s="1288">
        <v>1.236383</v>
      </c>
      <c r="G163" s="1288">
        <v>1.3985000000000001</v>
      </c>
    </row>
    <row r="164" spans="2:10" ht="15" customHeight="1">
      <c r="B164" s="1288" t="s">
        <v>335</v>
      </c>
      <c r="C164" s="1288">
        <v>11.837899999999999</v>
      </c>
      <c r="D164" s="1288">
        <v>9.5578000000000003</v>
      </c>
      <c r="E164" s="1288">
        <v>106.011</v>
      </c>
      <c r="F164" s="1288">
        <v>1.234</v>
      </c>
      <c r="G164" s="1288">
        <v>1.3966000000000001</v>
      </c>
    </row>
    <row r="165" spans="2:10" ht="15" customHeight="1">
      <c r="B165" s="1288" t="s">
        <v>336</v>
      </c>
      <c r="C165" s="1288">
        <v>12.077199999999999</v>
      </c>
      <c r="D165" s="1288">
        <v>9.6656999999999993</v>
      </c>
      <c r="E165" s="1288">
        <v>107.6105</v>
      </c>
      <c r="F165" s="1288">
        <v>1.228</v>
      </c>
      <c r="G165" s="1288">
        <v>1.4074</v>
      </c>
    </row>
    <row r="166" spans="2:10" ht="15" customHeight="1">
      <c r="B166" s="1288" t="s">
        <v>337</v>
      </c>
      <c r="C166" s="1288">
        <v>12.539928571428572</v>
      </c>
      <c r="D166" s="1288">
        <v>9.9233780378062626</v>
      </c>
      <c r="E166" s="1288">
        <v>109.73309523809522</v>
      </c>
      <c r="F166" s="1288">
        <v>1.1825141053045114</v>
      </c>
      <c r="G166" s="1288">
        <v>1.3476087667376826</v>
      </c>
    </row>
    <row r="167" spans="2:10" ht="15" customHeight="1">
      <c r="B167" s="1288" t="s">
        <v>338</v>
      </c>
      <c r="C167" s="1288">
        <v>13.281404761904762</v>
      </c>
      <c r="D167" s="1288">
        <v>10.214600147479119</v>
      </c>
      <c r="E167" s="1288">
        <v>109.98904761904764</v>
      </c>
      <c r="F167" s="1288">
        <v>1.1677314207635101</v>
      </c>
      <c r="G167" s="1288">
        <v>1.328745486535259</v>
      </c>
    </row>
    <row r="168" spans="2:10" ht="15" customHeight="1">
      <c r="B168" s="1288" t="s">
        <v>339</v>
      </c>
      <c r="C168" s="1416">
        <v>13.421611904761907</v>
      </c>
      <c r="D168" s="1416">
        <v>10.317854147549117</v>
      </c>
      <c r="E168" s="1416">
        <v>111.44190476190475</v>
      </c>
      <c r="F168" s="1416">
        <v>1.1686998705409841</v>
      </c>
      <c r="G168" s="1416">
        <v>1.3173564700879024</v>
      </c>
    </row>
    <row r="169" spans="2:10" ht="15" customHeight="1">
      <c r="B169" s="1288" t="s">
        <v>340</v>
      </c>
      <c r="C169" s="1416">
        <v>14.037390476190472</v>
      </c>
      <c r="D169" s="1416">
        <v>10.561541807417424</v>
      </c>
      <c r="E169" s="1416">
        <v>111.12952380952382</v>
      </c>
      <c r="F169" s="1416">
        <v>1.1560939693338113</v>
      </c>
      <c r="G169" s="1416">
        <v>1.2891940188501041</v>
      </c>
    </row>
    <row r="170" spans="2:10" ht="15" customHeight="1">
      <c r="B170" s="1288" t="s">
        <v>341</v>
      </c>
      <c r="C170" s="1416">
        <v>14.799625000000001</v>
      </c>
      <c r="D170" s="1416">
        <v>10.799704159647005</v>
      </c>
      <c r="E170" s="1416">
        <v>111.92525000000001</v>
      </c>
      <c r="F170" s="1416">
        <v>1.1659101902440381</v>
      </c>
      <c r="G170" s="1416">
        <v>1.3048720115068093</v>
      </c>
    </row>
    <row r="171" spans="2:10" ht="15" customHeight="1">
      <c r="B171" s="1288" t="s">
        <v>342</v>
      </c>
      <c r="C171" s="1416">
        <v>14.538839999999999</v>
      </c>
      <c r="D171" s="1416">
        <v>10.746558307786561</v>
      </c>
      <c r="E171" s="1416">
        <v>112.69625000000001</v>
      </c>
      <c r="F171" s="1416">
        <v>1.1216887500000001</v>
      </c>
      <c r="G171" s="1416">
        <v>1.2698187500000002</v>
      </c>
    </row>
    <row r="172" spans="2:10" ht="15" customHeight="1">
      <c r="B172" s="1288" t="s">
        <v>343</v>
      </c>
      <c r="C172" s="1416">
        <v>14.11</v>
      </c>
      <c r="D172" s="1416">
        <v>10.65</v>
      </c>
      <c r="E172" s="1416">
        <v>113.34</v>
      </c>
      <c r="F172" s="1416">
        <v>1.1368254963525204</v>
      </c>
      <c r="G172" s="1416">
        <v>1.2987012987012987</v>
      </c>
    </row>
    <row r="173" spans="2:10" ht="15" customHeight="1">
      <c r="B173" s="1288" t="s">
        <v>344</v>
      </c>
      <c r="C173" s="1416">
        <v>14.19</v>
      </c>
      <c r="D173" s="1416">
        <v>10.68</v>
      </c>
      <c r="E173" s="1416">
        <v>112.54</v>
      </c>
      <c r="F173" s="1416">
        <v>1.1363636363636365</v>
      </c>
      <c r="G173" s="1416">
        <v>1.2658227848101264</v>
      </c>
    </row>
    <row r="174" spans="2:10" ht="15" customHeight="1">
      <c r="B174" s="1467"/>
      <c r="C174" s="1467"/>
      <c r="D174" s="1467"/>
      <c r="E174" s="1467"/>
      <c r="F174" s="1467"/>
      <c r="G174" s="1467"/>
    </row>
    <row r="175" spans="2:10" ht="15" customHeight="1">
      <c r="B175" s="728">
        <v>2019</v>
      </c>
      <c r="C175" s="1467"/>
      <c r="D175" s="1467"/>
      <c r="E175" s="1467"/>
      <c r="F175" s="1467"/>
      <c r="G175" s="1467"/>
    </row>
    <row r="176" spans="2:10" ht="15" customHeight="1">
      <c r="B176" s="1478" t="s">
        <v>345</v>
      </c>
      <c r="C176" s="1467">
        <v>13.861838636363638</v>
      </c>
      <c r="D176" s="1467">
        <v>10.535963371687563</v>
      </c>
      <c r="E176" s="1467">
        <v>109.15886363636365</v>
      </c>
      <c r="F176" s="1467">
        <v>1.1381321367424213</v>
      </c>
      <c r="G176" s="1467">
        <v>1.285338058805557</v>
      </c>
    </row>
    <row r="177" spans="2:7" ht="15" customHeight="1">
      <c r="B177" s="1478" t="s">
        <v>334</v>
      </c>
      <c r="C177" s="1467">
        <v>13.778905263157894</v>
      </c>
      <c r="D177" s="1467">
        <v>10.49637613525924</v>
      </c>
      <c r="E177" s="1467">
        <v>110.31105263157896</v>
      </c>
      <c r="F177" s="1467">
        <v>1.1449157960635286</v>
      </c>
      <c r="G177" s="1467">
        <v>1.3003668154121355</v>
      </c>
    </row>
    <row r="178" spans="2:7" ht="15" customHeight="1">
      <c r="B178" s="1478" t="s">
        <v>335</v>
      </c>
      <c r="C178" s="1467">
        <v>14.355671428571426</v>
      </c>
      <c r="D178" s="1467">
        <v>10.689596083755291</v>
      </c>
      <c r="E178" s="1467">
        <v>111.1195238095238</v>
      </c>
      <c r="F178" s="1467">
        <v>1.1363636363636365</v>
      </c>
      <c r="G178" s="1467">
        <v>1.3157894736842106</v>
      </c>
    </row>
    <row r="179" spans="2:7" ht="15" customHeight="1">
      <c r="B179" s="1478" t="s">
        <v>336</v>
      </c>
      <c r="C179" s="1467">
        <v>14.3368</v>
      </c>
      <c r="D179" s="1467">
        <v>10.758472296933835</v>
      </c>
      <c r="E179" s="1467">
        <v>111.515</v>
      </c>
      <c r="F179" s="1467">
        <v>1.1188499999999999</v>
      </c>
      <c r="G179" s="1467">
        <v>1.2942</v>
      </c>
    </row>
    <row r="180" spans="2:7" ht="15" customHeight="1">
      <c r="B180" s="1478" t="s">
        <v>337</v>
      </c>
      <c r="C180" s="1467">
        <v>14.426440909090907</v>
      </c>
      <c r="D180" s="1467">
        <v>10.759583673700224</v>
      </c>
      <c r="E180" s="1467">
        <v>109.99431818181816</v>
      </c>
      <c r="F180" s="1467">
        <v>1.1185534812940348</v>
      </c>
      <c r="G180" s="1467">
        <v>1.2851910524711021</v>
      </c>
    </row>
    <row r="181" spans="2:7" ht="15" customHeight="1">
      <c r="B181" s="1478" t="s">
        <v>338</v>
      </c>
      <c r="C181" s="1467"/>
      <c r="D181" s="1467"/>
      <c r="E181" s="1467"/>
      <c r="F181" s="1467"/>
      <c r="G181" s="1467"/>
    </row>
    <row r="182" spans="2:7" ht="15" customHeight="1">
      <c r="B182" s="1478" t="s">
        <v>339</v>
      </c>
      <c r="C182" s="1467"/>
      <c r="D182" s="1467"/>
      <c r="E182" s="1467"/>
      <c r="F182" s="1467"/>
      <c r="G182" s="1467"/>
    </row>
    <row r="183" spans="2:7" ht="15" customHeight="1" thickBot="1">
      <c r="B183" s="902"/>
      <c r="C183" s="1480"/>
      <c r="D183" s="903"/>
      <c r="E183" s="902"/>
      <c r="F183" s="902"/>
      <c r="G183" s="902"/>
    </row>
    <row r="184" spans="2:7" ht="15" customHeight="1" thickTop="1">
      <c r="B184" s="898"/>
      <c r="C184" s="899"/>
      <c r="D184" s="900"/>
      <c r="E184" s="899"/>
      <c r="F184" s="899"/>
      <c r="G184" s="899"/>
    </row>
    <row r="185" spans="2:7" ht="15" customHeight="1">
      <c r="B185" s="1432" t="s">
        <v>1783</v>
      </c>
      <c r="C185" s="935"/>
      <c r="D185" s="900"/>
      <c r="E185" s="899"/>
      <c r="F185" s="899"/>
      <c r="G185" s="899"/>
    </row>
    <row r="186" spans="2:7" ht="15" customHeight="1">
      <c r="B186" s="965"/>
      <c r="C186" s="935"/>
      <c r="D186" s="900"/>
      <c r="E186" s="899"/>
      <c r="F186" s="899"/>
      <c r="G186" s="899"/>
    </row>
    <row r="187" spans="2:7" ht="12.75" customHeight="1">
      <c r="B187" s="1941" t="s">
        <v>1357</v>
      </c>
      <c r="C187" s="1941"/>
      <c r="D187" s="744"/>
      <c r="E187" s="744"/>
      <c r="F187" s="744"/>
      <c r="G187" s="744"/>
    </row>
    <row r="188" spans="2:7" ht="12.75" customHeight="1">
      <c r="B188" s="1942" t="s">
        <v>1358</v>
      </c>
      <c r="C188" s="1942"/>
      <c r="D188" s="911"/>
      <c r="E188" s="744"/>
      <c r="F188" s="911"/>
      <c r="G188" s="744"/>
    </row>
  </sheetData>
  <customSheetViews>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1"/>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2"/>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3"/>
      <headerFooter alignWithMargins="0"/>
    </customSheetView>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21875" style="270" customWidth="1"/>
    <col min="7" max="7" width="11.44140625" style="270" customWidth="1"/>
    <col min="8" max="9" width="11.21875" style="270" customWidth="1"/>
    <col min="10" max="10" width="17.44140625" style="270" customWidth="1"/>
    <col min="11" max="11" width="2.6640625" style="270" customWidth="1"/>
    <col min="12" max="16384" width="12.6640625" style="270"/>
  </cols>
  <sheetData>
    <row r="1" spans="4:25" ht="23.25" hidden="1" customHeight="1">
      <c r="D1" s="1940" t="s">
        <v>1159</v>
      </c>
      <c r="E1" s="1940"/>
      <c r="F1" s="1940"/>
      <c r="G1" s="1940"/>
      <c r="H1" s="1940"/>
      <c r="I1" s="1940"/>
      <c r="J1" s="1940"/>
      <c r="K1" s="160"/>
      <c r="L1" s="242"/>
      <c r="M1" s="242"/>
      <c r="N1" s="242"/>
      <c r="O1" s="242"/>
      <c r="P1" s="242"/>
      <c r="Q1" s="242"/>
      <c r="R1" s="242"/>
      <c r="S1" s="242"/>
      <c r="T1" s="242"/>
      <c r="U1" s="242"/>
      <c r="V1" s="242"/>
      <c r="W1" s="242"/>
      <c r="X1" s="242"/>
      <c r="Y1" s="242"/>
    </row>
    <row r="2" spans="4:25" ht="13.1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94"/>
      <c r="J4" s="481" t="s">
        <v>760</v>
      </c>
      <c r="K4" s="162"/>
    </row>
    <row r="5" spans="4:25" ht="24" hidden="1" customHeight="1">
      <c r="D5" s="161" t="s">
        <v>263</v>
      </c>
      <c r="E5" s="481" t="s">
        <v>1160</v>
      </c>
      <c r="F5" s="481" t="s">
        <v>1161</v>
      </c>
      <c r="G5" s="481" t="s">
        <v>1162</v>
      </c>
      <c r="H5" s="481" t="s">
        <v>1190</v>
      </c>
      <c r="I5" s="1494"/>
      <c r="J5" s="481" t="s">
        <v>1191</v>
      </c>
      <c r="K5" s="162"/>
    </row>
    <row r="6" spans="4:25" ht="12.75" hidden="1" customHeight="1">
      <c r="D6" s="161"/>
      <c r="E6" s="482"/>
      <c r="F6" s="482"/>
      <c r="G6" s="482"/>
      <c r="H6" s="482"/>
      <c r="I6" s="1495"/>
      <c r="J6" s="482"/>
      <c r="K6" s="162"/>
    </row>
    <row r="7" spans="4:25" ht="13.15" hidden="1" customHeight="1" thickBot="1">
      <c r="D7" s="245"/>
      <c r="E7" s="483"/>
      <c r="F7" s="483"/>
      <c r="G7" s="483"/>
      <c r="H7" s="483"/>
      <c r="I7" s="1496"/>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97"/>
      <c r="J9" s="485"/>
      <c r="K9" s="160"/>
    </row>
    <row r="10" spans="4:25" ht="23.25" hidden="1" customHeight="1">
      <c r="D10" s="159"/>
      <c r="E10" s="485"/>
      <c r="F10" s="485"/>
      <c r="G10" s="485"/>
      <c r="H10" s="485"/>
      <c r="I10" s="1497"/>
      <c r="J10" s="485"/>
      <c r="K10" s="160"/>
    </row>
    <row r="11" spans="4:25" ht="24.75" hidden="1" customHeight="1">
      <c r="D11" s="159" t="s">
        <v>298</v>
      </c>
      <c r="E11" s="486">
        <v>10.042378096845308</v>
      </c>
      <c r="F11" s="486">
        <v>1.2885734081697975</v>
      </c>
      <c r="G11" s="486">
        <v>0.112170119336166</v>
      </c>
      <c r="H11" s="486">
        <v>1.2885734081697975</v>
      </c>
      <c r="I11" s="1498"/>
      <c r="J11" s="486">
        <v>14.275852434262701</v>
      </c>
      <c r="K11" s="160"/>
    </row>
    <row r="12" spans="4:25" ht="23.25" hidden="1" customHeight="1">
      <c r="D12" s="159" t="s">
        <v>299</v>
      </c>
      <c r="E12" s="486">
        <v>10.259999976947386</v>
      </c>
      <c r="F12" s="486">
        <v>1.2871169980786428</v>
      </c>
      <c r="G12" s="486">
        <v>0.11452810114731439</v>
      </c>
      <c r="H12" s="486">
        <v>1.2871169980786428</v>
      </c>
      <c r="I12" s="1498"/>
      <c r="J12" s="486">
        <v>14.745158969105162</v>
      </c>
      <c r="K12" s="160"/>
    </row>
    <row r="13" spans="4:25" ht="23.25" hidden="1" customHeight="1">
      <c r="D13" s="159" t="s">
        <v>300</v>
      </c>
      <c r="E13" s="486">
        <v>9.8863867799106746</v>
      </c>
      <c r="F13" s="486">
        <v>1.2478340862442787</v>
      </c>
      <c r="G13" s="486">
        <v>0.10130311595127124</v>
      </c>
      <c r="H13" s="486">
        <v>1.2478340862442787</v>
      </c>
      <c r="I13" s="1498"/>
      <c r="J13" s="486">
        <v>14.07695672207606</v>
      </c>
      <c r="K13" s="160"/>
    </row>
    <row r="14" spans="4:25" ht="23.25" hidden="1" customHeight="1">
      <c r="D14" s="159" t="s">
        <v>301</v>
      </c>
      <c r="E14" s="486">
        <v>9.0194012406724955</v>
      </c>
      <c r="F14" s="486">
        <v>1.2115256675357382</v>
      </c>
      <c r="G14" s="486">
        <v>9.1234379214240657E-2</v>
      </c>
      <c r="H14" s="486">
        <v>1.2115256675357382</v>
      </c>
      <c r="I14" s="1498"/>
      <c r="J14" s="486">
        <v>13.270916119751858</v>
      </c>
      <c r="K14" s="160"/>
    </row>
    <row r="15" spans="4:25" ht="23.25" hidden="1" customHeight="1">
      <c r="D15" s="159" t="s">
        <v>302</v>
      </c>
      <c r="E15" s="486">
        <v>8.3822835616515423</v>
      </c>
      <c r="F15" s="486">
        <v>1.1774860191139151</v>
      </c>
      <c r="G15" s="486">
        <v>8.686559833256198E-2</v>
      </c>
      <c r="H15" s="486">
        <v>1.1774860191139151</v>
      </c>
      <c r="I15" s="1498"/>
      <c r="J15" s="486">
        <v>12.919551738616239</v>
      </c>
      <c r="K15" s="160"/>
    </row>
    <row r="16" spans="4:25" ht="23.25" hidden="1" customHeight="1">
      <c r="D16" s="159" t="s">
        <v>303</v>
      </c>
      <c r="E16" s="486">
        <v>8.055873356373894</v>
      </c>
      <c r="F16" s="486">
        <v>1.1663786596750487</v>
      </c>
      <c r="G16" s="486">
        <v>8.3472371191355935E-2</v>
      </c>
      <c r="H16" s="486">
        <v>1.1663786596750487</v>
      </c>
      <c r="I16" s="1498"/>
      <c r="J16" s="486">
        <v>13.182417669725508</v>
      </c>
      <c r="K16" s="160"/>
    </row>
    <row r="17" spans="4:24" ht="23.25" hidden="1" customHeight="1">
      <c r="D17" s="159" t="s">
        <v>304</v>
      </c>
      <c r="E17" s="486">
        <v>7.9559301648155465</v>
      </c>
      <c r="F17" s="486">
        <v>1.1580124410366281</v>
      </c>
      <c r="G17" s="486">
        <v>8.4164928304298059E-2</v>
      </c>
      <c r="H17" s="486">
        <v>1.1580124410366281</v>
      </c>
      <c r="I17" s="1498"/>
      <c r="J17" s="486">
        <v>13.014263967976545</v>
      </c>
      <c r="K17" s="160"/>
    </row>
    <row r="18" spans="4:24" ht="23.25" hidden="1" customHeight="1">
      <c r="D18" s="159" t="s">
        <v>305</v>
      </c>
      <c r="E18" s="486">
        <v>7.81</v>
      </c>
      <c r="F18" s="486">
        <v>1.1499999999999999</v>
      </c>
      <c r="G18" s="486">
        <v>0.08</v>
      </c>
      <c r="H18" s="486">
        <v>11.13</v>
      </c>
      <c r="I18" s="1498"/>
      <c r="J18" s="486">
        <v>12.65</v>
      </c>
      <c r="K18" s="160"/>
    </row>
    <row r="19" spans="4:24" ht="23.25" hidden="1" customHeight="1">
      <c r="D19" s="159" t="s">
        <v>306</v>
      </c>
      <c r="E19" s="486">
        <v>7.81</v>
      </c>
      <c r="F19" s="486">
        <v>1.1499999999999999</v>
      </c>
      <c r="G19" s="486">
        <v>0.08</v>
      </c>
      <c r="H19" s="486">
        <v>11.13</v>
      </c>
      <c r="I19" s="1498"/>
      <c r="J19" s="486">
        <v>12.65</v>
      </c>
      <c r="K19" s="160"/>
    </row>
    <row r="20" spans="4:24" ht="23.25" hidden="1" customHeight="1">
      <c r="D20" s="159" t="s">
        <v>307</v>
      </c>
      <c r="E20" s="486">
        <v>7.74</v>
      </c>
      <c r="F20" s="486">
        <v>1.1499999999999999</v>
      </c>
      <c r="G20" s="486">
        <v>0.09</v>
      </c>
      <c r="H20" s="486">
        <v>11.48</v>
      </c>
      <c r="I20" s="1498"/>
      <c r="J20" s="486">
        <v>12.8</v>
      </c>
      <c r="K20" s="160"/>
    </row>
    <row r="21" spans="4:24" ht="23.25" hidden="1" customHeight="1">
      <c r="D21" s="159" t="s">
        <v>308</v>
      </c>
      <c r="E21" s="486">
        <v>7.38</v>
      </c>
      <c r="F21" s="486">
        <v>1.1100000000000001</v>
      </c>
      <c r="G21" s="486">
        <v>0.09</v>
      </c>
      <c r="H21" s="486">
        <v>11.11</v>
      </c>
      <c r="I21" s="1498"/>
      <c r="J21" s="486">
        <v>12.21</v>
      </c>
      <c r="K21" s="160"/>
    </row>
    <row r="22" spans="4:24" ht="23.25" hidden="1" customHeight="1">
      <c r="D22" s="159" t="s">
        <v>311</v>
      </c>
      <c r="E22" s="486">
        <v>7.39</v>
      </c>
      <c r="F22" s="486">
        <v>1.1100000000000001</v>
      </c>
      <c r="G22" s="486">
        <v>0.08</v>
      </c>
      <c r="H22" s="486">
        <v>10.56</v>
      </c>
      <c r="I22" s="1498"/>
      <c r="J22" s="486">
        <v>11.88</v>
      </c>
      <c r="K22" s="160"/>
    </row>
    <row r="23" spans="4:24" ht="23.25" hidden="1" customHeight="1">
      <c r="D23" s="161">
        <v>2010</v>
      </c>
      <c r="E23" s="486"/>
      <c r="F23" s="486"/>
      <c r="G23" s="486"/>
      <c r="H23" s="486"/>
      <c r="I23" s="1498"/>
      <c r="J23" s="486"/>
      <c r="K23" s="160"/>
    </row>
    <row r="24" spans="4:24" ht="9.6" hidden="1" customHeight="1">
      <c r="D24" s="161"/>
      <c r="E24" s="486"/>
      <c r="F24" s="486"/>
      <c r="G24" s="486"/>
      <c r="H24" s="486"/>
      <c r="I24" s="1498"/>
      <c r="J24" s="486"/>
      <c r="K24" s="160"/>
    </row>
    <row r="25" spans="4:24" ht="23.25" hidden="1" customHeight="1">
      <c r="D25" s="159" t="s">
        <v>298</v>
      </c>
      <c r="E25" s="486">
        <v>7.62</v>
      </c>
      <c r="F25" s="486">
        <v>6.8259385665529013</v>
      </c>
      <c r="G25" s="486">
        <v>89.84</v>
      </c>
      <c r="H25" s="486">
        <f>1/0.710732054015636</f>
        <v>1.4070000000000003</v>
      </c>
      <c r="I25" s="1498"/>
      <c r="J25" s="486">
        <f>1/0.619962802231866</f>
        <v>1.6130000000000004</v>
      </c>
      <c r="K25" s="160"/>
    </row>
    <row r="26" spans="4:24" ht="23.25" hidden="1" customHeight="1">
      <c r="D26" s="159" t="s">
        <v>299</v>
      </c>
      <c r="E26" s="486">
        <v>7.7</v>
      </c>
      <c r="F26" s="486">
        <v>6.92</v>
      </c>
      <c r="G26" s="486">
        <v>89.25</v>
      </c>
      <c r="H26" s="486">
        <f>1.36</f>
        <v>1.36</v>
      </c>
      <c r="I26" s="1498"/>
      <c r="J26" s="486">
        <f>1.51</f>
        <v>1.51</v>
      </c>
      <c r="K26" s="160"/>
    </row>
    <row r="27" spans="4:24" ht="23.25" hidden="1" customHeight="1">
      <c r="D27" s="159" t="s">
        <v>300</v>
      </c>
      <c r="E27" s="486">
        <v>7.38</v>
      </c>
      <c r="F27" s="486">
        <v>6.7842605156037994</v>
      </c>
      <c r="G27" s="486">
        <v>93.26</v>
      </c>
      <c r="H27" s="486">
        <f>1/0.74582338902148</f>
        <v>1.3407999999999993</v>
      </c>
      <c r="I27" s="1498"/>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98"/>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98"/>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98"/>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98"/>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98"/>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98"/>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98"/>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98"/>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98"/>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98"/>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98"/>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3.1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3.15" hidden="1" customHeight="1">
      <c r="D66" s="632" t="s">
        <v>311</v>
      </c>
      <c r="E66" s="633">
        <v>8.48</v>
      </c>
      <c r="F66" s="633">
        <v>7.88</v>
      </c>
      <c r="G66" s="633">
        <v>86.06</v>
      </c>
      <c r="H66" s="633">
        <v>1.319</v>
      </c>
      <c r="I66" s="1499"/>
      <c r="J66" s="633">
        <v>1.62</v>
      </c>
      <c r="K66" s="280"/>
      <c r="L66" s="278"/>
      <c r="M66" s="273"/>
      <c r="N66" s="273"/>
      <c r="O66" s="273"/>
      <c r="P66" s="273"/>
      <c r="Q66" s="273"/>
      <c r="R66" s="273"/>
      <c r="S66" s="273"/>
      <c r="T66" s="273"/>
      <c r="U66" s="273"/>
      <c r="V66" s="273"/>
      <c r="W66" s="273"/>
      <c r="X66" s="273"/>
    </row>
    <row r="67" spans="4:24" ht="13.15" hidden="1" customHeight="1" thickBot="1">
      <c r="D67" s="674"/>
      <c r="E67" s="634"/>
      <c r="F67" s="674"/>
      <c r="G67" s="674"/>
      <c r="H67" s="674"/>
      <c r="I67" s="1500"/>
      <c r="J67" s="674"/>
      <c r="K67" s="280"/>
      <c r="L67" s="278"/>
      <c r="M67" s="273"/>
      <c r="N67" s="273"/>
      <c r="O67" s="273"/>
      <c r="P67" s="273"/>
      <c r="Q67" s="273"/>
      <c r="R67" s="273"/>
      <c r="S67" s="273"/>
      <c r="T67" s="273"/>
      <c r="U67" s="273"/>
      <c r="V67" s="273"/>
      <c r="W67" s="273"/>
      <c r="X67" s="273"/>
    </row>
    <row r="68" spans="4:24" ht="13.15" hidden="1" customHeight="1" thickTop="1">
      <c r="D68" s="674"/>
      <c r="E68" s="160"/>
      <c r="F68" s="674"/>
      <c r="G68" s="674"/>
      <c r="H68" s="674"/>
      <c r="I68" s="1500"/>
      <c r="J68" s="674"/>
      <c r="K68" s="280"/>
      <c r="L68" s="278"/>
      <c r="M68" s="273"/>
      <c r="N68" s="273"/>
      <c r="O68" s="273"/>
      <c r="P68" s="273"/>
      <c r="Q68" s="273"/>
      <c r="R68" s="273"/>
      <c r="S68" s="273"/>
      <c r="T68" s="273"/>
      <c r="U68" s="273"/>
      <c r="V68" s="273"/>
      <c r="W68" s="273"/>
      <c r="X68" s="273"/>
    </row>
    <row r="69" spans="4:24" ht="13.15" hidden="1" customHeight="1">
      <c r="D69" s="674">
        <v>2013</v>
      </c>
      <c r="E69" s="160"/>
      <c r="F69" s="674"/>
      <c r="G69" s="674"/>
      <c r="H69" s="674"/>
      <c r="I69" s="1500"/>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500"/>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931" t="s">
        <v>1740</v>
      </c>
      <c r="C81" s="1931"/>
      <c r="D81" s="1931"/>
      <c r="E81" s="1931"/>
      <c r="F81" s="1931"/>
      <c r="G81" s="1931"/>
      <c r="H81" s="1931"/>
      <c r="I81" s="1493"/>
    </row>
    <row r="82" spans="2:9">
      <c r="B82" s="1501"/>
      <c r="C82" s="1501"/>
      <c r="D82" s="1501"/>
      <c r="E82" s="1501"/>
      <c r="F82" s="1501"/>
      <c r="G82" s="1501"/>
      <c r="H82" s="1501"/>
      <c r="I82" s="1501"/>
    </row>
    <row r="83" spans="2:9">
      <c r="B83" s="898"/>
      <c r="C83" s="898"/>
      <c r="D83" s="898"/>
      <c r="E83" s="898"/>
      <c r="F83" s="898"/>
      <c r="G83" s="898"/>
      <c r="H83" s="898"/>
      <c r="I83" s="898"/>
    </row>
    <row r="84" spans="2:9" ht="27.75" customHeight="1">
      <c r="B84" s="1531"/>
      <c r="C84" s="1532" t="s">
        <v>1791</v>
      </c>
      <c r="D84" s="1532" t="s">
        <v>1760</v>
      </c>
      <c r="E84" s="1533" t="s">
        <v>1759</v>
      </c>
      <c r="F84" s="1532" t="s">
        <v>762</v>
      </c>
      <c r="G84" s="1532" t="s">
        <v>1761</v>
      </c>
      <c r="H84" s="1534" t="s">
        <v>760</v>
      </c>
      <c r="I84" s="1502"/>
    </row>
    <row r="85" spans="2:9">
      <c r="B85" s="1515" t="s">
        <v>263</v>
      </c>
      <c r="C85" s="1509" t="s">
        <v>1792</v>
      </c>
      <c r="D85" s="1509" t="s">
        <v>1160</v>
      </c>
      <c r="E85" s="1515" t="s">
        <v>1161</v>
      </c>
      <c r="F85" s="1509" t="s">
        <v>1162</v>
      </c>
      <c r="G85" s="1509"/>
      <c r="H85" s="1527" t="s">
        <v>1191</v>
      </c>
      <c r="I85" s="1502"/>
    </row>
    <row r="86" spans="2:9" ht="16.5" thickBot="1">
      <c r="B86" s="1516"/>
      <c r="C86" s="1510"/>
      <c r="D86" s="1522"/>
      <c r="E86" s="1524"/>
      <c r="F86" s="1510"/>
      <c r="G86" s="1510"/>
      <c r="H86" s="1528"/>
      <c r="I86" s="898"/>
    </row>
    <row r="87" spans="2:9" ht="15" customHeight="1" thickTop="1">
      <c r="B87" s="1517"/>
      <c r="C87" s="1511"/>
      <c r="D87" s="1511"/>
      <c r="E87" s="1517"/>
      <c r="F87" s="1511"/>
      <c r="G87" s="1511"/>
      <c r="H87" s="1529"/>
      <c r="I87" s="939"/>
    </row>
    <row r="88" spans="2:9" ht="15" customHeight="1">
      <c r="B88" s="1518">
        <v>2019</v>
      </c>
      <c r="C88" s="1513"/>
      <c r="D88" s="1511"/>
      <c r="E88" s="1517"/>
      <c r="F88" s="1511"/>
      <c r="G88" s="1511"/>
      <c r="H88" s="1529"/>
      <c r="I88" s="939"/>
    </row>
    <row r="89" spans="2:9" ht="15" customHeight="1">
      <c r="B89" s="1519" t="s">
        <v>335</v>
      </c>
      <c r="C89" s="1511">
        <v>3.012</v>
      </c>
      <c r="D89" s="1511">
        <v>0.20637066234664081</v>
      </c>
      <c r="E89" s="1517">
        <v>0.27889999999999998</v>
      </c>
      <c r="F89" s="1511">
        <v>2.7199671427969151E-2</v>
      </c>
      <c r="G89" s="1511">
        <v>3.3831500000000001</v>
      </c>
      <c r="H89" s="1529">
        <v>3.9363000000000001</v>
      </c>
      <c r="I89" s="939"/>
    </row>
    <row r="90" spans="2:9" ht="15" customHeight="1">
      <c r="B90" s="1519" t="s">
        <v>336</v>
      </c>
      <c r="C90" s="1511">
        <v>3.2614000000000001</v>
      </c>
      <c r="D90" s="1511">
        <v>0.22748728914771885</v>
      </c>
      <c r="E90" s="1517">
        <v>0.30309999999999998</v>
      </c>
      <c r="F90" s="1511">
        <v>2.9246308019191428E-2</v>
      </c>
      <c r="G90" s="1511">
        <v>3.6490000000000005</v>
      </c>
      <c r="H90" s="1529">
        <v>4.2208500000000004</v>
      </c>
      <c r="I90" s="939"/>
    </row>
    <row r="91" spans="2:9" ht="15" customHeight="1">
      <c r="B91" s="1519" t="s">
        <v>337</v>
      </c>
      <c r="C91" s="1511">
        <v>5.2634999999999996</v>
      </c>
      <c r="D91" s="1511">
        <v>0.35496867401451826</v>
      </c>
      <c r="E91" s="1517">
        <v>0.48310000000000003</v>
      </c>
      <c r="F91" s="1511">
        <v>4.8317931992510721E-2</v>
      </c>
      <c r="G91" s="1511">
        <v>5.8585000000000003</v>
      </c>
      <c r="H91" s="1529">
        <v>6.6390500000000001</v>
      </c>
      <c r="I91" s="939"/>
    </row>
    <row r="92" spans="2:9" ht="15" customHeight="1">
      <c r="B92" s="1519" t="s">
        <v>338</v>
      </c>
      <c r="C92" s="1511">
        <v>6.6219999999999999</v>
      </c>
      <c r="D92" s="1511">
        <v>0.46734431592475761</v>
      </c>
      <c r="E92" s="1517">
        <v>0.62309999999999999</v>
      </c>
      <c r="F92" s="1511">
        <v>6.1511018161128118E-2</v>
      </c>
      <c r="G92" s="1511">
        <v>7.5244499999999999</v>
      </c>
      <c r="H92" s="1529">
        <v>8.3905999999999992</v>
      </c>
      <c r="I92" s="939"/>
    </row>
    <row r="93" spans="2:9" ht="15" customHeight="1">
      <c r="B93" s="1519" t="s">
        <v>339</v>
      </c>
      <c r="C93" s="1511">
        <v>9.19</v>
      </c>
      <c r="D93" s="1511">
        <v>0.64935064935064934</v>
      </c>
      <c r="E93" s="1517">
        <v>0.86206896551724144</v>
      </c>
      <c r="F93" s="1511">
        <v>8.4602368866328256E-2</v>
      </c>
      <c r="G93" s="1511">
        <v>10</v>
      </c>
      <c r="H93" s="1529">
        <v>11.111111111111111</v>
      </c>
      <c r="I93" s="939"/>
    </row>
    <row r="94" spans="2:9" ht="15" customHeight="1">
      <c r="B94" s="1519" t="s">
        <v>340</v>
      </c>
      <c r="C94" s="1514">
        <v>10.512</v>
      </c>
      <c r="D94" s="1511">
        <v>0.68330000000000002</v>
      </c>
      <c r="E94" s="1525">
        <v>0.94579999999999997</v>
      </c>
      <c r="F94" s="1514">
        <v>9.4029591112323049E-2</v>
      </c>
      <c r="G94" s="1514">
        <v>11.6288</v>
      </c>
      <c r="H94" s="1521">
        <v>12.8226</v>
      </c>
      <c r="I94" s="899"/>
    </row>
    <row r="95" spans="2:9" ht="15" customHeight="1" thickBot="1">
      <c r="B95" s="1520" t="s">
        <v>341</v>
      </c>
      <c r="C95" s="1512">
        <v>13.07</v>
      </c>
      <c r="D95" s="1523">
        <v>0.87995930905545028</v>
      </c>
      <c r="E95" s="1526">
        <v>1.1937596622432576</v>
      </c>
      <c r="F95" s="1512">
        <v>0.12165198852933486</v>
      </c>
      <c r="G95" s="1512">
        <v>14.24791084499835</v>
      </c>
      <c r="H95" s="1530">
        <v>16.134816009090407</v>
      </c>
      <c r="I95" s="899"/>
    </row>
    <row r="96" spans="2:9" ht="15" customHeight="1">
      <c r="B96" s="1507"/>
      <c r="C96" s="899"/>
      <c r="D96" s="939"/>
      <c r="E96" s="900"/>
      <c r="F96" s="899"/>
      <c r="G96" s="899"/>
      <c r="H96" s="899"/>
      <c r="I96" s="899"/>
    </row>
    <row r="97" spans="2:9" ht="15" customHeight="1">
      <c r="B97" s="1432" t="s">
        <v>1783</v>
      </c>
      <c r="C97" s="1432"/>
      <c r="D97" s="935"/>
      <c r="E97" s="900"/>
      <c r="F97" s="899"/>
      <c r="G97" s="899"/>
      <c r="H97" s="899"/>
      <c r="I97" s="899" t="s">
        <v>838</v>
      </c>
    </row>
    <row r="98" spans="2:9" ht="15" customHeight="1">
      <c r="B98" s="965"/>
      <c r="C98" s="965"/>
      <c r="D98" s="935"/>
      <c r="E98" s="900"/>
      <c r="F98" s="899"/>
      <c r="G98" s="899"/>
      <c r="H98" s="899"/>
      <c r="I98" s="899"/>
    </row>
    <row r="99" spans="2:9" ht="12.75" customHeight="1">
      <c r="B99" s="1941" t="s">
        <v>1793</v>
      </c>
      <c r="C99" s="1941"/>
      <c r="D99" s="1941"/>
      <c r="E99" s="744"/>
      <c r="F99" s="744"/>
      <c r="G99" s="744"/>
      <c r="H99" s="744"/>
      <c r="I99" s="744"/>
    </row>
    <row r="100" spans="2:9" ht="12.75" customHeight="1">
      <c r="B100" s="1942"/>
      <c r="C100" s="1942"/>
      <c r="D100" s="1942"/>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21875" style="409" bestFit="1" customWidth="1"/>
    <col min="11" max="11" width="21.109375" style="409" bestFit="1" customWidth="1"/>
    <col min="12" max="12" width="23.21875" style="283" customWidth="1"/>
    <col min="13" max="13" width="0.6640625" style="283" customWidth="1"/>
    <col min="14" max="16384" width="8.6640625" style="283"/>
  </cols>
  <sheetData>
    <row r="1" spans="1:16" ht="18" customHeight="1">
      <c r="A1" s="1944" t="s">
        <v>41</v>
      </c>
      <c r="B1" s="1944"/>
      <c r="C1" s="1944"/>
      <c r="D1" s="1944"/>
      <c r="E1" s="1944"/>
      <c r="F1" s="1944"/>
      <c r="G1" s="1944"/>
      <c r="H1" s="1944"/>
      <c r="I1" s="1944"/>
      <c r="J1" s="1944"/>
      <c r="K1" s="1944"/>
      <c r="L1" s="1944"/>
    </row>
    <row r="2" spans="1:16" ht="12.75" customHeight="1">
      <c r="A2" s="366"/>
      <c r="B2" s="367"/>
      <c r="C2" s="367"/>
      <c r="E2" s="367"/>
      <c r="F2" s="367"/>
      <c r="G2" s="367"/>
      <c r="H2" s="367"/>
      <c r="I2" s="367"/>
      <c r="J2" s="367"/>
      <c r="K2" s="367"/>
      <c r="L2" s="282"/>
    </row>
    <row r="3" spans="1:16" ht="15" customHeight="1">
      <c r="A3" s="1945" t="s">
        <v>1039</v>
      </c>
      <c r="B3" s="1945"/>
      <c r="C3" s="1945"/>
      <c r="D3" s="1945"/>
      <c r="E3" s="1945"/>
      <c r="F3" s="1945"/>
      <c r="G3" s="1945"/>
      <c r="H3" s="1945"/>
      <c r="I3" s="1945"/>
      <c r="J3" s="1945"/>
      <c r="K3" s="1945"/>
      <c r="L3" s="1945"/>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943"/>
      <c r="C278" s="1943"/>
      <c r="D278" s="1943"/>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77734375" defaultRowHeight="15"/>
  <cols>
    <col min="1" max="1" width="8.777343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77734375" style="216"/>
    <col min="8" max="8" width="20.77734375" style="216" bestFit="1" customWidth="1"/>
    <col min="9" max="9" width="13.77734375" style="216" customWidth="1"/>
    <col min="10" max="10" width="8.77734375" style="216"/>
    <col min="11" max="11" width="21.5546875" style="216" bestFit="1" customWidth="1"/>
    <col min="12" max="13" width="22.5546875" style="216" bestFit="1" customWidth="1"/>
    <col min="14" max="14" width="15.21875" style="216" customWidth="1"/>
    <col min="15" max="16384" width="8.77734375" style="216"/>
  </cols>
  <sheetData>
    <row r="4" spans="2:15" ht="15.75">
      <c r="B4" s="1944" t="s">
        <v>56</v>
      </c>
      <c r="C4" s="1944"/>
      <c r="D4" s="1944"/>
      <c r="E4" s="1944"/>
      <c r="F4" s="1944"/>
      <c r="G4" s="1944"/>
      <c r="H4" s="1944"/>
      <c r="I4" s="1944"/>
      <c r="J4" s="1944"/>
      <c r="K4" s="1944"/>
      <c r="L4" s="1944"/>
      <c r="M4" s="1944"/>
      <c r="N4" s="283"/>
    </row>
    <row r="5" spans="2:15" ht="15.75">
      <c r="B5" s="282"/>
      <c r="C5" s="409"/>
      <c r="D5" s="409"/>
      <c r="E5" s="283"/>
      <c r="F5" s="409"/>
      <c r="G5" s="409"/>
      <c r="H5" s="409"/>
      <c r="I5" s="409"/>
      <c r="J5" s="409"/>
      <c r="K5" s="409"/>
      <c r="L5" s="409"/>
      <c r="M5" s="283"/>
      <c r="N5" s="283"/>
    </row>
    <row r="6" spans="2:15" ht="15.75">
      <c r="B6" s="1945" t="s">
        <v>1039</v>
      </c>
      <c r="C6" s="1945"/>
      <c r="D6" s="1945"/>
      <c r="E6" s="1945"/>
      <c r="F6" s="1945"/>
      <c r="G6" s="1945"/>
      <c r="H6" s="1945"/>
      <c r="I6" s="1945"/>
      <c r="J6" s="1945"/>
      <c r="K6" s="1945"/>
      <c r="L6" s="1945"/>
      <c r="M6" s="1945"/>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946" t="s">
        <v>57</v>
      </c>
      <c r="D9" s="1943"/>
      <c r="E9" s="1947"/>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777343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77734375" style="283" customWidth="1"/>
    <col min="13" max="13" width="13.44140625" style="283" customWidth="1"/>
    <col min="14" max="14" width="8.6640625" style="283" customWidth="1"/>
    <col min="15" max="15" width="16.777343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951" t="s">
        <v>1009</v>
      </c>
      <c r="B2" s="1951"/>
      <c r="C2" s="1951"/>
      <c r="D2" s="1951"/>
      <c r="E2" s="1951"/>
      <c r="F2" s="1951"/>
      <c r="G2" s="1951"/>
      <c r="H2" s="1951"/>
      <c r="I2" s="1951"/>
      <c r="J2" s="1951"/>
      <c r="K2" s="1951"/>
      <c r="L2" s="1951"/>
      <c r="M2" s="1951"/>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945" t="s">
        <v>1039</v>
      </c>
      <c r="B4" s="1945"/>
      <c r="C4" s="1945"/>
      <c r="D4" s="1945"/>
      <c r="E4" s="1945"/>
      <c r="F4" s="1945"/>
      <c r="G4" s="1945"/>
      <c r="H4" s="1945"/>
      <c r="I4" s="1945"/>
      <c r="J4" s="1945"/>
      <c r="K4" s="1945"/>
      <c r="L4" s="1945"/>
      <c r="M4" s="1945"/>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948" t="s">
        <v>1010</v>
      </c>
      <c r="C7" s="1949"/>
      <c r="D7" s="1949"/>
      <c r="E7" s="1949"/>
      <c r="F7" s="1949"/>
      <c r="G7" s="1949"/>
      <c r="H7" s="1949"/>
      <c r="I7" s="1949"/>
      <c r="J7" s="1950"/>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948" t="s">
        <v>1010</v>
      </c>
      <c r="C175" s="1949"/>
      <c r="D175" s="1949"/>
      <c r="E175" s="1949"/>
      <c r="F175" s="1949"/>
      <c r="G175" s="1949"/>
      <c r="H175" s="1949"/>
      <c r="I175" s="1949"/>
      <c r="J175" s="1950"/>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77734375" defaultRowHeight="15"/>
  <cols>
    <col min="1" max="1" width="8.77734375" style="269"/>
    <col min="2" max="2" width="10.5546875" style="269" customWidth="1"/>
    <col min="3" max="3" width="16.77734375" style="269" bestFit="1" customWidth="1"/>
    <col min="4" max="4" width="14.44140625" style="269" customWidth="1"/>
    <col min="5" max="5" width="12.5546875" style="269" bestFit="1" customWidth="1"/>
    <col min="6" max="6" width="15.21875" style="269" bestFit="1" customWidth="1"/>
    <col min="7" max="7" width="16.77734375" style="269" bestFit="1" customWidth="1"/>
    <col min="8" max="8" width="20.77734375" style="269" bestFit="1" customWidth="1"/>
    <col min="9" max="9" width="19.77734375" style="269" bestFit="1" customWidth="1"/>
    <col min="10" max="10" width="8.77734375" style="269"/>
    <col min="11" max="11" width="11.44140625" style="269" bestFit="1" customWidth="1"/>
    <col min="12" max="12" width="24.77734375" style="269" bestFit="1" customWidth="1"/>
    <col min="13" max="13" width="28" style="269" customWidth="1"/>
    <col min="14" max="15" width="8.77734375" style="269"/>
    <col min="16" max="16" width="13.5546875" style="269" bestFit="1" customWidth="1"/>
    <col min="17" max="16384" width="8.77734375" style="269"/>
  </cols>
  <sheetData>
    <row r="4" spans="1:14" ht="18.75">
      <c r="A4" s="311">
        <v>16426</v>
      </c>
      <c r="B4" s="1951" t="s">
        <v>1019</v>
      </c>
      <c r="C4" s="1951"/>
      <c r="D4" s="1951"/>
      <c r="E4" s="1951"/>
      <c r="F4" s="1951"/>
      <c r="G4" s="1951"/>
      <c r="H4" s="1951"/>
      <c r="I4" s="1951"/>
      <c r="J4" s="1951"/>
      <c r="K4" s="1951"/>
      <c r="L4" s="1951"/>
      <c r="M4" s="1951"/>
      <c r="N4" s="285"/>
    </row>
    <row r="5" spans="1:14" ht="18.75">
      <c r="B5" s="284"/>
      <c r="C5" s="285"/>
      <c r="D5" s="285"/>
      <c r="E5" s="285"/>
      <c r="F5" s="285"/>
      <c r="G5" s="285"/>
      <c r="H5" s="285"/>
      <c r="I5" s="285"/>
      <c r="J5" s="285"/>
      <c r="K5" s="285"/>
      <c r="L5" s="285"/>
      <c r="M5" s="285"/>
      <c r="N5" s="285"/>
    </row>
    <row r="6" spans="1:14" ht="18.75">
      <c r="B6" s="1945" t="s">
        <v>1039</v>
      </c>
      <c r="C6" s="1945"/>
      <c r="D6" s="1945"/>
      <c r="E6" s="1945"/>
      <c r="F6" s="1945"/>
      <c r="G6" s="1945"/>
      <c r="H6" s="1945"/>
      <c r="I6" s="1945"/>
      <c r="J6" s="1945"/>
      <c r="K6" s="1945"/>
      <c r="L6" s="1945"/>
      <c r="M6" s="1945"/>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952" t="s">
        <v>996</v>
      </c>
      <c r="D9" s="1953"/>
      <c r="E9" s="1953"/>
      <c r="F9" s="1953"/>
      <c r="G9" s="1954"/>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77734375" defaultRowHeight="12.75"/>
  <cols>
    <col min="1" max="1" width="8.777343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77734375" style="158"/>
  </cols>
  <sheetData>
    <row r="3" spans="2:8">
      <c r="B3" s="1959" t="s">
        <v>1741</v>
      </c>
      <c r="C3" s="1959"/>
      <c r="D3" s="1959"/>
      <c r="E3" s="1959"/>
      <c r="F3" s="1959"/>
      <c r="G3" s="1959"/>
      <c r="H3" s="1959"/>
    </row>
    <row r="4" spans="2:8" ht="13.5" thickBot="1"/>
    <row r="5" spans="2:8" ht="14.25" thickTop="1" thickBot="1">
      <c r="B5" s="1535"/>
      <c r="C5" s="1535"/>
      <c r="D5" s="1957" t="s">
        <v>1119</v>
      </c>
      <c r="E5" s="1958"/>
      <c r="F5" s="1960"/>
      <c r="G5" s="1961"/>
      <c r="H5" s="1228" t="s">
        <v>1122</v>
      </c>
    </row>
    <row r="6" spans="2:8" ht="15.75" customHeight="1" thickBot="1">
      <c r="B6" s="1540" t="s">
        <v>263</v>
      </c>
      <c r="C6" s="1536"/>
      <c r="D6" s="1955" t="s">
        <v>1120</v>
      </c>
      <c r="E6" s="1955" t="s">
        <v>1121</v>
      </c>
      <c r="F6" s="1962" t="s">
        <v>1786</v>
      </c>
      <c r="G6" s="1955" t="s">
        <v>1318</v>
      </c>
      <c r="H6" s="1582"/>
    </row>
    <row r="7" spans="2:8" ht="15.75" customHeight="1" thickBot="1">
      <c r="B7" s="1569"/>
      <c r="C7" s="1575" t="s">
        <v>1769</v>
      </c>
      <c r="D7" s="1956"/>
      <c r="E7" s="1956"/>
      <c r="F7" s="1963"/>
      <c r="G7" s="1956"/>
      <c r="H7" s="1584" t="s">
        <v>1787</v>
      </c>
    </row>
    <row r="8" spans="2:8" ht="15.75" hidden="1" customHeight="1" thickTop="1" thickBot="1">
      <c r="B8" s="1537">
        <v>2009</v>
      </c>
      <c r="C8" s="1537"/>
      <c r="D8" s="1555"/>
      <c r="E8" s="1955"/>
      <c r="F8" s="1572"/>
      <c r="G8" s="1555"/>
      <c r="H8" s="1585"/>
    </row>
    <row r="9" spans="2:8" ht="15.75" hidden="1" customHeight="1" thickBot="1">
      <c r="B9" s="1538"/>
      <c r="C9" s="1538"/>
      <c r="D9" s="1556"/>
      <c r="E9" s="1956"/>
      <c r="F9" s="1573"/>
      <c r="G9" s="1556"/>
      <c r="H9" s="1536"/>
    </row>
    <row r="10" spans="2:8" ht="15.75" hidden="1" customHeight="1" thickTop="1" thickBot="1">
      <c r="B10" s="1539" t="s">
        <v>345</v>
      </c>
      <c r="C10" s="1539"/>
      <c r="D10" s="1557" t="s">
        <v>608</v>
      </c>
      <c r="E10" s="1955"/>
      <c r="F10" s="1574"/>
      <c r="G10" s="1557"/>
      <c r="H10" s="1557" t="s">
        <v>608</v>
      </c>
    </row>
    <row r="11" spans="2:8" ht="15.75" hidden="1" customHeight="1" thickBot="1">
      <c r="B11" s="1539" t="s">
        <v>334</v>
      </c>
      <c r="C11" s="1539"/>
      <c r="D11" s="1558">
        <v>58.56</v>
      </c>
      <c r="E11" s="1956"/>
      <c r="F11" s="1552"/>
      <c r="G11" s="1558"/>
      <c r="H11" s="1558">
        <v>1371.24</v>
      </c>
    </row>
    <row r="12" spans="2:8" ht="15.75" hidden="1" customHeight="1" thickTop="1" thickBot="1">
      <c r="B12" s="1539" t="s">
        <v>335</v>
      </c>
      <c r="C12" s="1539"/>
      <c r="D12" s="1558">
        <v>67.73</v>
      </c>
      <c r="E12" s="1955"/>
      <c r="F12" s="1552"/>
      <c r="G12" s="1558"/>
      <c r="H12" s="1558">
        <v>1666.28</v>
      </c>
    </row>
    <row r="13" spans="2:8" ht="15.75" hidden="1" customHeight="1" thickBot="1">
      <c r="B13" s="1539" t="s">
        <v>336</v>
      </c>
      <c r="C13" s="1539"/>
      <c r="D13" s="1558">
        <v>99.81</v>
      </c>
      <c r="E13" s="1956"/>
      <c r="F13" s="1552"/>
      <c r="G13" s="1558"/>
      <c r="H13" s="1558">
        <v>2996.17</v>
      </c>
    </row>
    <row r="14" spans="2:8" ht="15.75" hidden="1" customHeight="1" thickTop="1" thickBot="1">
      <c r="B14" s="1539" t="s">
        <v>337</v>
      </c>
      <c r="C14" s="1539"/>
      <c r="D14" s="1558">
        <v>139.53</v>
      </c>
      <c r="E14" s="1955"/>
      <c r="F14" s="1552"/>
      <c r="G14" s="1558"/>
      <c r="H14" s="1558">
        <v>3568.24</v>
      </c>
    </row>
    <row r="15" spans="2:8" ht="15.75" hidden="1" customHeight="1" thickBot="1">
      <c r="B15" s="1539" t="s">
        <v>338</v>
      </c>
      <c r="C15" s="1539"/>
      <c r="D15" s="1558">
        <v>154.41999999999999</v>
      </c>
      <c r="E15" s="1956"/>
      <c r="F15" s="1552"/>
      <c r="G15" s="1558"/>
      <c r="H15" s="1558">
        <v>3895.12</v>
      </c>
    </row>
    <row r="16" spans="2:8" ht="14.25" hidden="1" thickTop="1" thickBot="1">
      <c r="B16" s="1539" t="s">
        <v>339</v>
      </c>
      <c r="C16" s="1539"/>
      <c r="D16" s="1558">
        <v>148.47999999999999</v>
      </c>
      <c r="E16" s="1559">
        <v>222.55</v>
      </c>
      <c r="F16" s="1552"/>
      <c r="G16" s="1558"/>
      <c r="H16" s="1558">
        <v>3717.25</v>
      </c>
    </row>
    <row r="17" spans="2:8" ht="14.25" hidden="1" thickTop="1" thickBot="1">
      <c r="B17" s="1539" t="s">
        <v>340</v>
      </c>
      <c r="C17" s="1539"/>
      <c r="D17" s="1558">
        <v>137.06</v>
      </c>
      <c r="E17" s="1558">
        <v>192.8</v>
      </c>
      <c r="F17" s="1552"/>
      <c r="G17" s="1558"/>
      <c r="H17" s="1558">
        <v>3437.05</v>
      </c>
    </row>
    <row r="18" spans="2:8" ht="14.25" hidden="1" thickTop="1" thickBot="1">
      <c r="B18" s="1539" t="s">
        <v>341</v>
      </c>
      <c r="C18" s="1539"/>
      <c r="D18" s="1558">
        <v>158.07</v>
      </c>
      <c r="E18" s="1558">
        <v>215.23</v>
      </c>
      <c r="F18" s="1552"/>
      <c r="G18" s="1558"/>
      <c r="H18" s="1558">
        <v>3954.5</v>
      </c>
    </row>
    <row r="19" spans="2:8" ht="14.25" hidden="1" thickTop="1" thickBot="1">
      <c r="B19" s="1539" t="s">
        <v>342</v>
      </c>
      <c r="C19" s="1539"/>
      <c r="D19" s="1558">
        <v>149.03</v>
      </c>
      <c r="E19" s="1558">
        <v>182.15</v>
      </c>
      <c r="F19" s="1552"/>
      <c r="G19" s="1558"/>
      <c r="H19" s="1558">
        <v>3755.97</v>
      </c>
    </row>
    <row r="20" spans="2:8" ht="14.25" hidden="1" thickTop="1" thickBot="1">
      <c r="B20" s="1539" t="s">
        <v>343</v>
      </c>
      <c r="C20" s="1539"/>
      <c r="D20" s="1558">
        <v>149.47</v>
      </c>
      <c r="E20" s="1558">
        <v>189.51</v>
      </c>
      <c r="F20" s="1552"/>
      <c r="G20" s="1558"/>
      <c r="H20" s="1558">
        <v>3746.14</v>
      </c>
    </row>
    <row r="21" spans="2:8" ht="14.25" hidden="1" thickTop="1" thickBot="1">
      <c r="B21" s="1539" t="s">
        <v>344</v>
      </c>
      <c r="C21" s="1539"/>
      <c r="D21" s="1558">
        <v>151.99</v>
      </c>
      <c r="E21" s="1558">
        <v>185.5</v>
      </c>
      <c r="F21" s="1552"/>
      <c r="G21" s="1558"/>
      <c r="H21" s="1558">
        <v>3829.93</v>
      </c>
    </row>
    <row r="22" spans="2:8" ht="14.25" hidden="1" thickTop="1" thickBot="1">
      <c r="B22" s="1539"/>
      <c r="C22" s="1539"/>
      <c r="D22" s="1559"/>
      <c r="E22" s="1559"/>
      <c r="F22" s="1551"/>
      <c r="G22" s="1559"/>
      <c r="H22" s="1559"/>
    </row>
    <row r="23" spans="2:8" ht="14.25" hidden="1" thickTop="1" thickBot="1">
      <c r="B23" s="1570">
        <v>2010</v>
      </c>
      <c r="C23" s="1537"/>
      <c r="D23" s="1547"/>
      <c r="E23" s="1547"/>
      <c r="F23" s="1553"/>
      <c r="G23" s="1547"/>
      <c r="H23" s="1547"/>
    </row>
    <row r="24" spans="2:8" ht="14.25" hidden="1" thickTop="1" thickBot="1">
      <c r="B24" s="1540"/>
      <c r="C24" s="1540"/>
      <c r="D24" s="1547"/>
      <c r="E24" s="1547"/>
      <c r="F24" s="1553"/>
      <c r="G24" s="1547"/>
      <c r="H24" s="1547"/>
    </row>
    <row r="25" spans="2:8" ht="14.25" hidden="1" thickTop="1" thickBot="1">
      <c r="B25" s="1539" t="s">
        <v>345</v>
      </c>
      <c r="C25" s="1539"/>
      <c r="D25" s="1547">
        <v>157.36000000000001</v>
      </c>
      <c r="E25" s="1547">
        <v>212.27</v>
      </c>
      <c r="F25" s="1553"/>
      <c r="G25" s="1547"/>
      <c r="H25" s="1547">
        <v>3972.1133500000001</v>
      </c>
    </row>
    <row r="26" spans="2:8" ht="14.25" hidden="1" thickTop="1" thickBot="1">
      <c r="B26" s="1539" t="s">
        <v>334</v>
      </c>
      <c r="C26" s="1539"/>
      <c r="D26" s="1547">
        <v>140.37</v>
      </c>
      <c r="E26" s="1547">
        <v>175.08</v>
      </c>
      <c r="F26" s="1553"/>
      <c r="G26" s="1547"/>
      <c r="H26" s="1547">
        <v>3552.707793</v>
      </c>
    </row>
    <row r="27" spans="2:8" ht="14.25" hidden="1" thickTop="1" thickBot="1">
      <c r="B27" s="1539" t="s">
        <v>335</v>
      </c>
      <c r="C27" s="1539"/>
      <c r="D27" s="1547">
        <v>142.37</v>
      </c>
      <c r="E27" s="1547">
        <v>216.85</v>
      </c>
      <c r="F27" s="1553"/>
      <c r="G27" s="1547"/>
      <c r="H27" s="1547">
        <v>3636.1107510000002</v>
      </c>
    </row>
    <row r="28" spans="2:8" ht="14.25" hidden="1" thickTop="1" thickBot="1">
      <c r="B28" s="1539" t="s">
        <v>336</v>
      </c>
      <c r="C28" s="1539"/>
      <c r="D28" s="1547">
        <v>139.01</v>
      </c>
      <c r="E28" s="1547">
        <v>167.9</v>
      </c>
      <c r="F28" s="1553"/>
      <c r="G28" s="1547"/>
      <c r="H28" s="1547">
        <v>3490.2877680000001</v>
      </c>
    </row>
    <row r="29" spans="2:8" ht="14.25" hidden="1" thickTop="1" thickBot="1">
      <c r="B29" s="1539" t="s">
        <v>337</v>
      </c>
      <c r="C29" s="1539"/>
      <c r="D29" s="1547">
        <v>129.4</v>
      </c>
      <c r="E29" s="1547">
        <v>159.28</v>
      </c>
      <c r="F29" s="1553"/>
      <c r="G29" s="1547"/>
      <c r="H29" s="1547">
        <v>3251.4528439999999</v>
      </c>
    </row>
    <row r="30" spans="2:8" ht="14.25" hidden="1" thickTop="1" thickBot="1">
      <c r="B30" s="1539" t="s">
        <v>338</v>
      </c>
      <c r="C30" s="1539"/>
      <c r="D30" s="1547">
        <v>127.46</v>
      </c>
      <c r="E30" s="1547">
        <v>143.08000000000001</v>
      </c>
      <c r="F30" s="1553"/>
      <c r="G30" s="1547"/>
      <c r="H30" s="1547">
        <v>3187.046257</v>
      </c>
    </row>
    <row r="31" spans="2:8" ht="14.25" hidden="1" thickTop="1" thickBot="1">
      <c r="B31" s="1539" t="s">
        <v>339</v>
      </c>
      <c r="C31" s="1539"/>
      <c r="D31" s="1547">
        <v>130.91999999999999</v>
      </c>
      <c r="E31" s="1547">
        <v>134.87</v>
      </c>
      <c r="F31" s="1553"/>
      <c r="G31" s="1547"/>
      <c r="H31" s="1547">
        <v>3286.469317</v>
      </c>
    </row>
    <row r="32" spans="2:8" ht="14.25" hidden="1" thickTop="1" thickBot="1">
      <c r="B32" s="1539" t="s">
        <v>340</v>
      </c>
      <c r="C32" s="1539"/>
      <c r="D32" s="1547">
        <v>130.91999999999999</v>
      </c>
      <c r="E32" s="1547">
        <v>127.64</v>
      </c>
      <c r="F32" s="1553"/>
      <c r="G32" s="1547"/>
      <c r="H32" s="1547">
        <v>3299.802103</v>
      </c>
    </row>
    <row r="33" spans="2:10" ht="14.25" hidden="1" thickTop="1" thickBot="1">
      <c r="B33" s="1539" t="s">
        <v>341</v>
      </c>
      <c r="C33" s="1539"/>
      <c r="D33" s="1547">
        <v>137.04</v>
      </c>
      <c r="E33" s="1547">
        <v>145.65</v>
      </c>
      <c r="F33" s="1553"/>
      <c r="G33" s="1547"/>
      <c r="H33" s="1547">
        <v>3418.0391989999998</v>
      </c>
    </row>
    <row r="34" spans="2:10" ht="14.25" hidden="1" thickTop="1" thickBot="1">
      <c r="B34" s="1539" t="s">
        <v>342</v>
      </c>
      <c r="C34" s="1539"/>
      <c r="D34" s="1547">
        <v>157.71</v>
      </c>
      <c r="E34" s="1547">
        <v>217.07</v>
      </c>
      <c r="F34" s="1553"/>
      <c r="G34" s="1547"/>
      <c r="H34" s="1547">
        <v>3978.2882589999999</v>
      </c>
    </row>
    <row r="35" spans="2:10" ht="14.25" hidden="1" thickTop="1" thickBot="1">
      <c r="B35" s="1539" t="s">
        <v>343</v>
      </c>
      <c r="C35" s="1539"/>
      <c r="D35" s="1547">
        <v>154.6</v>
      </c>
      <c r="E35" s="1547">
        <v>230.61</v>
      </c>
      <c r="F35" s="1553"/>
      <c r="G35" s="1547"/>
      <c r="H35" s="1547">
        <v>3942.8541220000002</v>
      </c>
    </row>
    <row r="36" spans="2:10" ht="14.25" hidden="1" thickTop="1" thickBot="1">
      <c r="B36" s="1539" t="s">
        <v>344</v>
      </c>
      <c r="C36" s="1539"/>
      <c r="D36" s="1547">
        <v>151.27000000000001</v>
      </c>
      <c r="E36" s="1547">
        <v>200.4</v>
      </c>
      <c r="F36" s="1553"/>
      <c r="G36" s="1547"/>
      <c r="H36" s="1547">
        <v>3868.1405629999999</v>
      </c>
    </row>
    <row r="37" spans="2:10" ht="14.25" hidden="1" thickTop="1" thickBot="1">
      <c r="B37" s="1538"/>
      <c r="C37" s="1538"/>
      <c r="D37" s="1547"/>
      <c r="E37" s="1547"/>
      <c r="F37" s="1553"/>
      <c r="G37" s="1547"/>
      <c r="H37" s="1547"/>
    </row>
    <row r="38" spans="2:10" ht="14.25" hidden="1" thickTop="1" thickBot="1">
      <c r="B38" s="1537">
        <v>2011</v>
      </c>
      <c r="C38" s="1537"/>
      <c r="D38" s="1547"/>
      <c r="E38" s="1547"/>
      <c r="F38" s="1553"/>
      <c r="G38" s="1547"/>
      <c r="H38" s="1547"/>
    </row>
    <row r="39" spans="2:10" ht="14.25" hidden="1" thickTop="1" thickBot="1">
      <c r="B39" s="1540"/>
      <c r="C39" s="1540"/>
      <c r="D39" s="1547"/>
      <c r="E39" s="1547"/>
      <c r="F39" s="1553"/>
      <c r="G39" s="1547"/>
      <c r="H39" s="1547"/>
    </row>
    <row r="40" spans="2:10" ht="14.25" hidden="1" thickTop="1" thickBot="1">
      <c r="B40" s="1539" t="s">
        <v>345</v>
      </c>
      <c r="C40" s="1539"/>
      <c r="D40" s="1547">
        <v>161.1</v>
      </c>
      <c r="E40" s="1547">
        <v>216.82</v>
      </c>
      <c r="F40" s="1553"/>
      <c r="G40" s="1547"/>
      <c r="H40" s="1547">
        <v>4131.8185549999998</v>
      </c>
      <c r="J40" s="158">
        <v>1000000</v>
      </c>
    </row>
    <row r="41" spans="2:10" ht="14.25" hidden="1" thickTop="1" thickBot="1">
      <c r="B41" s="1539" t="s">
        <v>334</v>
      </c>
      <c r="C41" s="1539"/>
      <c r="D41" s="1547">
        <v>159.04</v>
      </c>
      <c r="E41" s="1547">
        <v>239.08</v>
      </c>
      <c r="F41" s="1553"/>
      <c r="G41" s="1547"/>
      <c r="H41" s="1547">
        <v>4100.3363749</v>
      </c>
    </row>
    <row r="42" spans="2:10" ht="14.25" hidden="1" thickTop="1" thickBot="1">
      <c r="B42" s="1539" t="s">
        <v>335</v>
      </c>
      <c r="C42" s="1539"/>
      <c r="D42" s="1547">
        <v>160.65</v>
      </c>
      <c r="E42" s="1547">
        <v>237.18</v>
      </c>
      <c r="F42" s="1553"/>
      <c r="G42" s="1547"/>
      <c r="H42" s="1547">
        <v>4156.3153629999997</v>
      </c>
    </row>
    <row r="43" spans="2:10" ht="14.25" hidden="1" thickTop="1" thickBot="1">
      <c r="B43" s="1539" t="s">
        <v>336</v>
      </c>
      <c r="C43" s="1539"/>
      <c r="D43" s="1547">
        <v>164.64</v>
      </c>
      <c r="E43" s="1547">
        <v>201.36</v>
      </c>
      <c r="F43" s="1553"/>
      <c r="G43" s="1547"/>
      <c r="H43" s="1547">
        <v>4223.24</v>
      </c>
    </row>
    <row r="44" spans="2:10" ht="14.25" hidden="1" thickTop="1" thickBot="1">
      <c r="B44" s="1539" t="s">
        <v>337</v>
      </c>
      <c r="C44" s="1539"/>
      <c r="D44" s="1547">
        <v>163.37</v>
      </c>
      <c r="E44" s="1547">
        <v>197.37</v>
      </c>
      <c r="F44" s="1553"/>
      <c r="G44" s="1547"/>
      <c r="H44" s="1547">
        <v>4191</v>
      </c>
    </row>
    <row r="45" spans="2:10" ht="14.25" hidden="1" thickTop="1" thickBot="1">
      <c r="B45" s="1539" t="s">
        <v>338</v>
      </c>
      <c r="C45" s="1539"/>
      <c r="D45" s="1547">
        <v>167.18</v>
      </c>
      <c r="E45" s="1547">
        <v>171.32</v>
      </c>
      <c r="F45" s="1553"/>
      <c r="G45" s="1547"/>
      <c r="H45" s="1547">
        <v>4267.1400000000003</v>
      </c>
    </row>
    <row r="46" spans="2:10" ht="14.25" hidden="1" thickTop="1" thickBot="1">
      <c r="B46" s="1539" t="s">
        <v>339</v>
      </c>
      <c r="C46" s="1539"/>
      <c r="D46" s="1547">
        <v>163.69</v>
      </c>
      <c r="E46" s="1547">
        <v>160.16999999999999</v>
      </c>
      <c r="F46" s="1553"/>
      <c r="G46" s="1547"/>
      <c r="H46" s="1547">
        <v>4172.7</v>
      </c>
    </row>
    <row r="47" spans="2:10" ht="14.25" hidden="1" thickTop="1" thickBot="1">
      <c r="B47" s="1539" t="s">
        <v>340</v>
      </c>
      <c r="C47" s="1539"/>
      <c r="D47" s="1547">
        <v>160.53</v>
      </c>
      <c r="E47" s="1547">
        <v>164.52</v>
      </c>
      <c r="F47" s="1553"/>
      <c r="G47" s="1547"/>
      <c r="H47" s="1547">
        <v>4145.3599999999997</v>
      </c>
    </row>
    <row r="48" spans="2:10" ht="14.25" hidden="1" thickTop="1" thickBot="1">
      <c r="B48" s="1539" t="s">
        <v>341</v>
      </c>
      <c r="C48" s="1539"/>
      <c r="D48" s="1547">
        <v>155.82</v>
      </c>
      <c r="E48" s="1547">
        <v>152.41999999999999</v>
      </c>
      <c r="F48" s="1553"/>
      <c r="G48" s="1547"/>
      <c r="H48" s="1547">
        <v>3984.47</v>
      </c>
    </row>
    <row r="49" spans="2:8" ht="14.25" hidden="1" thickTop="1" thickBot="1">
      <c r="B49" s="1539" t="s">
        <v>342</v>
      </c>
      <c r="C49" s="1539"/>
      <c r="D49" s="1547">
        <v>143.58000000000001</v>
      </c>
      <c r="E49" s="1547">
        <v>131.75</v>
      </c>
      <c r="F49" s="1553"/>
      <c r="G49" s="1547"/>
      <c r="H49" s="1547">
        <v>3656.6</v>
      </c>
    </row>
    <row r="50" spans="2:8" ht="14.25" hidden="1" thickTop="1" thickBot="1">
      <c r="B50" s="1539" t="s">
        <v>343</v>
      </c>
      <c r="C50" s="1539"/>
      <c r="D50" s="1547">
        <v>144.97999999999999</v>
      </c>
      <c r="E50" s="1547">
        <v>115.47</v>
      </c>
      <c r="F50" s="1553"/>
      <c r="G50" s="1547"/>
      <c r="H50" s="1547">
        <v>3677.6</v>
      </c>
    </row>
    <row r="51" spans="2:8" ht="14.25" hidden="1" thickTop="1" thickBot="1">
      <c r="B51" s="1539" t="s">
        <v>344</v>
      </c>
      <c r="C51" s="1539"/>
      <c r="D51" s="1547">
        <v>145.86000000000001</v>
      </c>
      <c r="E51" s="1547">
        <v>100.7</v>
      </c>
      <c r="F51" s="1553"/>
      <c r="G51" s="1547"/>
      <c r="H51" s="1547">
        <v>3689.7</v>
      </c>
    </row>
    <row r="52" spans="2:8" ht="14.25" hidden="1" thickTop="1" thickBot="1">
      <c r="B52" s="1539"/>
      <c r="C52" s="1539"/>
      <c r="D52" s="1547"/>
      <c r="E52" s="1547"/>
      <c r="F52" s="1553"/>
      <c r="G52" s="1547"/>
      <c r="H52" s="1547"/>
    </row>
    <row r="53" spans="2:8" ht="14.25" hidden="1" thickTop="1" thickBot="1">
      <c r="B53" s="1541">
        <v>2012</v>
      </c>
      <c r="C53" s="1541"/>
      <c r="D53" s="1560"/>
      <c r="E53" s="1560"/>
      <c r="F53" s="1554"/>
      <c r="G53" s="1560"/>
      <c r="H53" s="1547"/>
    </row>
    <row r="54" spans="2:8" ht="14.25" hidden="1" thickTop="1" thickBot="1">
      <c r="B54" s="1542"/>
      <c r="C54" s="1542"/>
      <c r="D54" s="1560"/>
      <c r="E54" s="1560"/>
      <c r="F54" s="1554"/>
      <c r="G54" s="1560"/>
      <c r="H54" s="1547"/>
    </row>
    <row r="55" spans="2:8" ht="14.25" hidden="1" thickTop="1" thickBot="1">
      <c r="B55" s="1543" t="s">
        <v>345</v>
      </c>
      <c r="C55" s="1543"/>
      <c r="D55" s="1560">
        <v>138.52000000000001</v>
      </c>
      <c r="E55" s="1560">
        <v>79.09</v>
      </c>
      <c r="F55" s="1554"/>
      <c r="G55" s="1560"/>
      <c r="H55" s="1560">
        <v>3422.2</v>
      </c>
    </row>
    <row r="56" spans="2:8" ht="14.25" hidden="1" thickTop="1" thickBot="1">
      <c r="B56" s="1543" t="s">
        <v>334</v>
      </c>
      <c r="C56" s="1543"/>
      <c r="D56" s="1560">
        <v>146.03</v>
      </c>
      <c r="E56" s="1560">
        <v>95.39</v>
      </c>
      <c r="F56" s="1554"/>
      <c r="G56" s="1560"/>
      <c r="H56" s="1560">
        <v>3696.6</v>
      </c>
    </row>
    <row r="57" spans="2:8" ht="14.25" hidden="1" thickTop="1" thickBot="1">
      <c r="B57" s="1543" t="s">
        <v>335</v>
      </c>
      <c r="C57" s="1543"/>
      <c r="D57" s="1560">
        <v>136.76</v>
      </c>
      <c r="E57" s="1560">
        <v>85.01</v>
      </c>
      <c r="F57" s="1554"/>
      <c r="G57" s="1560"/>
      <c r="H57" s="1560">
        <v>3458.1</v>
      </c>
    </row>
    <row r="58" spans="2:8" ht="14.25" hidden="1" thickTop="1" thickBot="1">
      <c r="B58" s="1543" t="s">
        <v>336</v>
      </c>
      <c r="C58" s="1543"/>
      <c r="D58" s="1560">
        <v>129.55000000000001</v>
      </c>
      <c r="E58" s="1560">
        <v>97.15</v>
      </c>
      <c r="F58" s="1554"/>
      <c r="G58" s="1560"/>
      <c r="H58" s="1560">
        <v>3303.4</v>
      </c>
    </row>
    <row r="59" spans="2:8" ht="14.25" hidden="1" thickTop="1" thickBot="1">
      <c r="B59" s="1543" t="s">
        <v>337</v>
      </c>
      <c r="C59" s="1543"/>
      <c r="D59" s="1560">
        <v>132.03</v>
      </c>
      <c r="E59" s="1560">
        <v>83.73</v>
      </c>
      <c r="F59" s="1554"/>
      <c r="G59" s="1560"/>
      <c r="H59" s="1560">
        <v>3351.2</v>
      </c>
    </row>
    <row r="60" spans="2:8" ht="14.25" hidden="1" thickTop="1" thickBot="1">
      <c r="B60" s="1543" t="s">
        <v>338</v>
      </c>
      <c r="C60" s="1543"/>
      <c r="D60" s="1560">
        <v>131.96</v>
      </c>
      <c r="E60" s="1560">
        <v>75.7</v>
      </c>
      <c r="F60" s="1554"/>
      <c r="G60" s="1560"/>
      <c r="H60" s="1560">
        <v>3341.46</v>
      </c>
    </row>
    <row r="61" spans="2:8" ht="14.25" hidden="1" thickTop="1" thickBot="1">
      <c r="B61" s="1543" t="s">
        <v>339</v>
      </c>
      <c r="C61" s="1543"/>
      <c r="D61" s="1560">
        <v>132.91999999999999</v>
      </c>
      <c r="E61" s="1560">
        <v>112.12</v>
      </c>
      <c r="F61" s="1554"/>
      <c r="G61" s="1560"/>
      <c r="H61" s="1560">
        <v>3445.93</v>
      </c>
    </row>
    <row r="62" spans="2:8" ht="14.25" hidden="1" thickTop="1" thickBot="1">
      <c r="B62" s="1543" t="s">
        <v>340</v>
      </c>
      <c r="C62" s="1543"/>
      <c r="D62" s="1560">
        <v>132.27000000000001</v>
      </c>
      <c r="E62" s="1560">
        <v>89.04</v>
      </c>
      <c r="F62" s="1554"/>
      <c r="G62" s="1560"/>
      <c r="H62" s="1560">
        <v>3434</v>
      </c>
    </row>
    <row r="63" spans="2:8" ht="14.25" hidden="1" thickTop="1" thickBot="1">
      <c r="B63" s="1543" t="s">
        <v>341</v>
      </c>
      <c r="C63" s="1543"/>
      <c r="D63" s="1560">
        <v>146</v>
      </c>
      <c r="E63" s="1560">
        <v>96</v>
      </c>
      <c r="F63" s="1554"/>
      <c r="G63" s="1560"/>
      <c r="H63" s="1560">
        <v>3822.8</v>
      </c>
    </row>
    <row r="64" spans="2:8" ht="14.25" hidden="1" thickTop="1" thickBot="1">
      <c r="B64" s="1543" t="s">
        <v>342</v>
      </c>
      <c r="C64" s="1543"/>
      <c r="D64" s="1560">
        <v>154.47</v>
      </c>
      <c r="E64" s="1560">
        <v>93.66</v>
      </c>
      <c r="F64" s="1554"/>
      <c r="G64" s="1560"/>
      <c r="H64" s="1560" t="s">
        <v>1266</v>
      </c>
    </row>
    <row r="65" spans="2:8" ht="14.25" hidden="1" thickTop="1" thickBot="1">
      <c r="B65" s="1543" t="s">
        <v>343</v>
      </c>
      <c r="C65" s="1543"/>
      <c r="D65" s="1560">
        <v>150.16</v>
      </c>
      <c r="E65" s="1560">
        <v>68.739999999999995</v>
      </c>
      <c r="F65" s="1554"/>
      <c r="G65" s="1560"/>
      <c r="H65" s="1560">
        <v>3890.9</v>
      </c>
    </row>
    <row r="66" spans="2:8" ht="14.25" hidden="1" thickTop="1" thickBot="1">
      <c r="B66" s="1543" t="s">
        <v>344</v>
      </c>
      <c r="C66" s="1543"/>
      <c r="D66" s="1560">
        <v>152.4</v>
      </c>
      <c r="E66" s="1560">
        <v>65.12</v>
      </c>
      <c r="F66" s="1554"/>
      <c r="G66" s="1560"/>
      <c r="H66" s="1560">
        <v>3963.5</v>
      </c>
    </row>
    <row r="67" spans="2:8" ht="14.25" hidden="1" thickTop="1" thickBot="1">
      <c r="B67" s="1543"/>
      <c r="C67" s="1543"/>
      <c r="D67" s="1560"/>
      <c r="E67" s="1560"/>
      <c r="F67" s="1554"/>
      <c r="G67" s="1560"/>
      <c r="H67" s="1560"/>
    </row>
    <row r="68" spans="2:8" ht="14.25" hidden="1" thickTop="1" thickBot="1">
      <c r="B68" s="1541">
        <v>2013</v>
      </c>
      <c r="C68" s="1541"/>
      <c r="D68" s="1560"/>
      <c r="E68" s="1560"/>
      <c r="F68" s="1554"/>
      <c r="G68" s="1560"/>
      <c r="H68" s="1560"/>
    </row>
    <row r="69" spans="2:8" ht="14.25" hidden="1" thickTop="1" thickBot="1">
      <c r="B69" s="1543"/>
      <c r="C69" s="1543"/>
      <c r="D69" s="1560"/>
      <c r="E69" s="1560"/>
      <c r="F69" s="1554"/>
      <c r="G69" s="1560"/>
      <c r="H69" s="1560"/>
    </row>
    <row r="70" spans="2:8" ht="14.25" hidden="1" thickTop="1" thickBot="1">
      <c r="B70" s="1543" t="s">
        <v>345</v>
      </c>
      <c r="C70" s="1543"/>
      <c r="D70" s="1560">
        <v>179.34</v>
      </c>
      <c r="E70" s="1560">
        <v>84.07</v>
      </c>
      <c r="F70" s="1554"/>
      <c r="G70" s="1560"/>
      <c r="H70" s="1560">
        <v>4700.33</v>
      </c>
    </row>
    <row r="71" spans="2:8" ht="14.25" hidden="1" thickTop="1" thickBot="1">
      <c r="B71" s="1543" t="s">
        <v>334</v>
      </c>
      <c r="C71" s="1543"/>
      <c r="D71" s="1560">
        <v>182.3</v>
      </c>
      <c r="E71" s="1560">
        <v>72.010000000000005</v>
      </c>
      <c r="F71" s="1554"/>
      <c r="G71" s="1560"/>
      <c r="H71" s="1560">
        <v>4748.24</v>
      </c>
    </row>
    <row r="72" spans="2:8" ht="14.25" hidden="1" thickTop="1" thickBot="1">
      <c r="B72" s="1543" t="s">
        <v>335</v>
      </c>
      <c r="C72" s="1543"/>
      <c r="D72" s="1560">
        <v>183.9</v>
      </c>
      <c r="E72" s="1560">
        <v>66.2</v>
      </c>
      <c r="F72" s="1554"/>
      <c r="G72" s="1560"/>
      <c r="H72" s="1560">
        <v>4726.34</v>
      </c>
    </row>
    <row r="73" spans="2:8" ht="14.25" hidden="1" thickTop="1" thickBot="1">
      <c r="B73" s="1543" t="s">
        <v>336</v>
      </c>
      <c r="C73" s="1543"/>
      <c r="D73" s="1560">
        <v>189.66</v>
      </c>
      <c r="E73" s="1560">
        <v>71.98</v>
      </c>
      <c r="F73" s="1554"/>
      <c r="G73" s="1560"/>
      <c r="H73" s="1564">
        <v>4894.6770960000003</v>
      </c>
    </row>
    <row r="74" spans="2:8" ht="14.25" hidden="1" thickTop="1" thickBot="1">
      <c r="B74" s="1544" t="s">
        <v>337</v>
      </c>
      <c r="C74" s="1544"/>
      <c r="D74" s="1560">
        <v>212.72</v>
      </c>
      <c r="E74" s="1560">
        <v>73.989999999999995</v>
      </c>
      <c r="F74" s="1554"/>
      <c r="G74" s="1560"/>
      <c r="H74" s="1560">
        <v>5471.22</v>
      </c>
    </row>
    <row r="75" spans="2:8" ht="14.25" hidden="1" thickTop="1" thickBot="1">
      <c r="B75" s="1544" t="s">
        <v>338</v>
      </c>
      <c r="C75" s="1544"/>
      <c r="D75" s="1560">
        <v>211.19</v>
      </c>
      <c r="E75" s="1560">
        <v>73.290000000000006</v>
      </c>
      <c r="F75" s="1554"/>
      <c r="G75" s="1560"/>
      <c r="H75" s="1560">
        <v>5436.57</v>
      </c>
    </row>
    <row r="76" spans="2:8" ht="14.25" hidden="1" thickTop="1" thickBot="1">
      <c r="B76" s="1544" t="s">
        <v>339</v>
      </c>
      <c r="C76" s="1544"/>
      <c r="D76" s="1560">
        <v>232.87</v>
      </c>
      <c r="E76" s="1560">
        <v>66.77</v>
      </c>
      <c r="F76" s="1554"/>
      <c r="G76" s="1560"/>
      <c r="H76" s="1560">
        <v>5936.78</v>
      </c>
    </row>
    <row r="77" spans="2:8" ht="14.25" hidden="1" thickTop="1" thickBot="1">
      <c r="B77" s="1544" t="s">
        <v>340</v>
      </c>
      <c r="C77" s="1544"/>
      <c r="D77" s="1560">
        <v>181.67</v>
      </c>
      <c r="E77" s="1560">
        <v>48.73</v>
      </c>
      <c r="F77" s="1554"/>
      <c r="G77" s="1560"/>
      <c r="H77" s="1560">
        <v>4682.2700000000004</v>
      </c>
    </row>
    <row r="78" spans="2:8" ht="14.25" hidden="1" thickTop="1" thickBot="1">
      <c r="B78" s="1544" t="s">
        <v>341</v>
      </c>
      <c r="C78" s="1544"/>
      <c r="D78" s="1560">
        <v>200.05</v>
      </c>
      <c r="E78" s="1560">
        <v>49.9</v>
      </c>
      <c r="F78" s="1554"/>
      <c r="G78" s="1560"/>
      <c r="H78" s="1560">
        <v>5157.2</v>
      </c>
    </row>
    <row r="79" spans="2:8" ht="14.25" hidden="1" thickTop="1" thickBot="1">
      <c r="B79" s="1544" t="s">
        <v>342</v>
      </c>
      <c r="C79" s="1544"/>
      <c r="D79" s="1560">
        <v>209.74</v>
      </c>
      <c r="E79" s="1560">
        <v>52.68</v>
      </c>
      <c r="F79" s="1554"/>
      <c r="G79" s="1560"/>
      <c r="H79" s="1560">
        <v>5407.42</v>
      </c>
    </row>
    <row r="80" spans="2:8" ht="14.25" hidden="1" thickTop="1" thickBot="1">
      <c r="B80" s="1544" t="s">
        <v>343</v>
      </c>
      <c r="C80" s="1544"/>
      <c r="D80" s="1560">
        <v>213.04</v>
      </c>
      <c r="E80" s="1560">
        <v>47.02</v>
      </c>
      <c r="F80" s="1554"/>
      <c r="G80" s="1560"/>
      <c r="H80" s="1560">
        <v>5482.03</v>
      </c>
    </row>
    <row r="81" spans="2:8" ht="14.25" hidden="1" thickTop="1" thickBot="1">
      <c r="B81" s="1544" t="s">
        <v>344</v>
      </c>
      <c r="C81" s="1544"/>
      <c r="D81" s="1560">
        <v>202.12</v>
      </c>
      <c r="E81" s="1560">
        <v>45.79</v>
      </c>
      <c r="F81" s="1554"/>
      <c r="G81" s="1560"/>
      <c r="H81" s="1560">
        <v>5203.13</v>
      </c>
    </row>
    <row r="82" spans="2:8" ht="14.25" thickTop="1" thickBot="1">
      <c r="B82" s="1544"/>
      <c r="C82" s="1544"/>
      <c r="D82" s="1561"/>
      <c r="E82" s="1561"/>
      <c r="F82" s="1580"/>
      <c r="G82" s="1561"/>
      <c r="H82" s="1561"/>
    </row>
    <row r="83" spans="2:8" ht="13.5" hidden="1" thickBot="1">
      <c r="B83" s="1545">
        <v>2014</v>
      </c>
      <c r="C83" s="1545"/>
      <c r="D83" s="1561"/>
      <c r="E83" s="1561"/>
      <c r="F83" s="1561"/>
      <c r="G83" s="1561"/>
      <c r="H83" s="1561"/>
    </row>
    <row r="84" spans="2:8" ht="13.5" hidden="1" thickBot="1">
      <c r="B84" s="1546"/>
      <c r="C84" s="1546"/>
      <c r="D84" s="1561"/>
      <c r="E84" s="1561"/>
      <c r="F84" s="1561"/>
      <c r="G84" s="1561"/>
      <c r="H84" s="1561"/>
    </row>
    <row r="85" spans="2:8" ht="13.5" hidden="1" thickBot="1">
      <c r="B85" s="1544" t="s">
        <v>345</v>
      </c>
      <c r="C85" s="1544"/>
      <c r="D85" s="1560">
        <v>189.25</v>
      </c>
      <c r="E85" s="1560">
        <v>35.4</v>
      </c>
      <c r="F85" s="1563">
        <v>63972387.030000001</v>
      </c>
      <c r="G85" s="1583">
        <v>170104078</v>
      </c>
      <c r="H85" s="1563">
        <v>4882.1099999999997</v>
      </c>
    </row>
    <row r="86" spans="2:8" ht="13.5" hidden="1" thickBot="1">
      <c r="B86" s="1544" t="s">
        <v>334</v>
      </c>
      <c r="C86" s="1544"/>
      <c r="D86" s="1560">
        <v>189.45</v>
      </c>
      <c r="E86" s="1560">
        <v>39.24</v>
      </c>
      <c r="F86" s="1563">
        <v>25811746.890000001</v>
      </c>
      <c r="G86" s="1583">
        <v>135455029</v>
      </c>
      <c r="H86" s="1563">
        <v>4906.9399999999996</v>
      </c>
    </row>
    <row r="87" spans="2:8" ht="13.5" hidden="1" thickBot="1">
      <c r="B87" s="1544" t="s">
        <v>335</v>
      </c>
      <c r="C87" s="1544"/>
      <c r="D87" s="1560">
        <v>176.32</v>
      </c>
      <c r="E87" s="1560">
        <v>29.51</v>
      </c>
      <c r="F87" s="1563">
        <v>28884400.23</v>
      </c>
      <c r="G87" s="1583">
        <v>381649234</v>
      </c>
      <c r="H87" s="1563">
        <v>4560.29</v>
      </c>
    </row>
    <row r="88" spans="2:8" ht="13.5" hidden="1" thickBot="1">
      <c r="B88" s="1544" t="s">
        <v>336</v>
      </c>
      <c r="C88" s="1544"/>
      <c r="D88" s="1560">
        <v>172.91</v>
      </c>
      <c r="E88" s="1560">
        <v>29.64</v>
      </c>
      <c r="F88" s="1563">
        <v>51346054.520000003</v>
      </c>
      <c r="G88" s="1583">
        <v>429085166</v>
      </c>
      <c r="H88" s="1563">
        <v>4473.51</v>
      </c>
    </row>
    <row r="89" spans="2:8" ht="13.5" hidden="1" thickBot="1">
      <c r="B89" s="1544" t="s">
        <v>337</v>
      </c>
      <c r="C89" s="1544"/>
      <c r="D89" s="1560">
        <v>174.89</v>
      </c>
      <c r="E89" s="1560">
        <v>35.450000000000003</v>
      </c>
      <c r="F89" s="1563">
        <v>35903574.770000003</v>
      </c>
      <c r="G89" s="1583">
        <v>235704129</v>
      </c>
      <c r="H89" s="1563">
        <v>4485.1099999999997</v>
      </c>
    </row>
    <row r="90" spans="2:8" ht="13.5" hidden="1" thickBot="1">
      <c r="B90" s="1544" t="s">
        <v>338</v>
      </c>
      <c r="C90" s="1544"/>
      <c r="D90" s="1560">
        <v>186.57</v>
      </c>
      <c r="E90" s="1560">
        <v>61.32</v>
      </c>
      <c r="F90" s="1563">
        <v>28544304.66</v>
      </c>
      <c r="G90" s="1583">
        <v>178469676</v>
      </c>
      <c r="H90" s="1563">
        <v>4873.3999999999996</v>
      </c>
    </row>
    <row r="91" spans="2:8" ht="13.5" hidden="1" thickBot="1">
      <c r="B91" s="1544" t="s">
        <v>347</v>
      </c>
      <c r="C91" s="1544"/>
      <c r="D91" s="1560">
        <v>188.07</v>
      </c>
      <c r="E91" s="1564">
        <v>95</v>
      </c>
      <c r="F91" s="1563">
        <v>25224550.43</v>
      </c>
      <c r="G91" s="1583">
        <v>322407141</v>
      </c>
      <c r="H91" s="1563">
        <v>4959.21</v>
      </c>
    </row>
    <row r="92" spans="2:8" ht="13.5" hidden="1" thickBot="1">
      <c r="B92" s="1544" t="s">
        <v>340</v>
      </c>
      <c r="C92" s="1544"/>
      <c r="D92" s="1560">
        <v>196.43</v>
      </c>
      <c r="E92" s="1560">
        <v>104.8</v>
      </c>
      <c r="F92" s="1563">
        <v>66399632.850000001</v>
      </c>
      <c r="G92" s="1583">
        <v>328161452</v>
      </c>
      <c r="H92" s="1563">
        <v>5186.63</v>
      </c>
    </row>
    <row r="93" spans="2:8" ht="13.5" hidden="1" thickBot="1">
      <c r="B93" s="1544" t="s">
        <v>341</v>
      </c>
      <c r="C93" s="1544"/>
      <c r="D93" s="1547">
        <v>195.25</v>
      </c>
      <c r="E93" s="1547">
        <v>92.75</v>
      </c>
      <c r="F93" s="1563">
        <v>34056010.689999998</v>
      </c>
      <c r="G93" s="1583">
        <v>210942393</v>
      </c>
      <c r="H93" s="1550">
        <v>5140.2</v>
      </c>
    </row>
    <row r="94" spans="2:8" ht="13.5" hidden="1" thickBot="1">
      <c r="B94" s="1544" t="s">
        <v>342</v>
      </c>
      <c r="C94" s="1544"/>
      <c r="D94" s="1547">
        <v>177.88</v>
      </c>
      <c r="E94" s="1547">
        <v>70.38</v>
      </c>
      <c r="F94" s="1563">
        <v>28256642.489999998</v>
      </c>
      <c r="G94" s="1583">
        <v>156444539</v>
      </c>
      <c r="H94" s="1550">
        <v>4664.7969999999996</v>
      </c>
    </row>
    <row r="95" spans="2:8" ht="13.5" hidden="1" thickBot="1">
      <c r="B95" s="1544" t="s">
        <v>343</v>
      </c>
      <c r="C95" s="1544"/>
      <c r="D95" s="1547">
        <v>171.45</v>
      </c>
      <c r="E95" s="1547">
        <v>64.39</v>
      </c>
      <c r="F95" s="1563">
        <v>34765242.770000003</v>
      </c>
      <c r="G95" s="1583">
        <v>155854066</v>
      </c>
      <c r="H95" s="1550">
        <v>4517.9260000000004</v>
      </c>
    </row>
    <row r="96" spans="2:8" ht="13.5" hidden="1" thickBot="1">
      <c r="B96" s="1544" t="s">
        <v>344</v>
      </c>
      <c r="C96" s="1544"/>
      <c r="D96" s="1547">
        <v>162.79</v>
      </c>
      <c r="E96" s="1547">
        <v>71.709999999999994</v>
      </c>
      <c r="F96" s="1563">
        <v>29701204.84</v>
      </c>
      <c r="G96" s="1583">
        <v>475024051</v>
      </c>
      <c r="H96" s="1550">
        <v>4327.01</v>
      </c>
    </row>
    <row r="97" spans="2:8" ht="13.5" hidden="1" thickBot="1">
      <c r="B97" s="1544"/>
      <c r="C97" s="1544"/>
      <c r="D97" s="1560"/>
      <c r="E97" s="1564"/>
      <c r="F97" s="1564"/>
      <c r="G97" s="1568"/>
      <c r="H97" s="1563"/>
    </row>
    <row r="98" spans="2:8" ht="13.5" hidden="1" thickBot="1">
      <c r="B98" s="1545">
        <v>2015</v>
      </c>
      <c r="C98" s="1545"/>
      <c r="D98" s="1560"/>
      <c r="E98" s="1560"/>
      <c r="F98" s="1560"/>
      <c r="G98" s="1568"/>
      <c r="H98" s="1563"/>
    </row>
    <row r="99" spans="2:8" ht="13.5" hidden="1" thickBot="1">
      <c r="B99" s="1544"/>
      <c r="C99" s="1544"/>
      <c r="D99" s="1547"/>
      <c r="E99" s="1547"/>
      <c r="F99" s="1547"/>
      <c r="G99" s="1583"/>
      <c r="H99" s="1550"/>
    </row>
    <row r="100" spans="2:8" ht="13.5" hidden="1" thickBot="1">
      <c r="B100" s="1544" t="s">
        <v>345</v>
      </c>
      <c r="C100" s="1544"/>
      <c r="D100" s="1547">
        <v>164.9</v>
      </c>
      <c r="E100" s="1548">
        <v>58.13</v>
      </c>
      <c r="F100" s="1563">
        <v>16.062740829999999</v>
      </c>
      <c r="G100" s="1583">
        <v>57390451</v>
      </c>
      <c r="H100" s="1550">
        <v>4365.1400000000003</v>
      </c>
    </row>
    <row r="101" spans="2:8" ht="13.5" hidden="1" thickBot="1">
      <c r="B101" s="1544" t="s">
        <v>334</v>
      </c>
      <c r="C101" s="1544"/>
      <c r="D101" s="1548">
        <v>167.16</v>
      </c>
      <c r="E101" s="1548">
        <v>55.38</v>
      </c>
      <c r="F101" s="1563">
        <v>34.775616240000005</v>
      </c>
      <c r="G101" s="1583">
        <v>119324114</v>
      </c>
      <c r="H101" s="1550">
        <v>4353.38</v>
      </c>
    </row>
    <row r="102" spans="2:8" ht="13.5" hidden="1" thickBot="1">
      <c r="B102" s="1544" t="s">
        <v>335</v>
      </c>
      <c r="C102" s="1544"/>
      <c r="D102" s="1548">
        <v>158.22</v>
      </c>
      <c r="E102" s="1548">
        <v>43.92</v>
      </c>
      <c r="F102" s="1563">
        <v>18.903880999999998</v>
      </c>
      <c r="G102" s="1583">
        <v>405884918</v>
      </c>
      <c r="H102" s="1550">
        <v>4117.08</v>
      </c>
    </row>
    <row r="103" spans="2:8" ht="13.5" hidden="1" thickBot="1">
      <c r="B103" s="1544" t="s">
        <v>336</v>
      </c>
      <c r="C103" s="1544"/>
      <c r="D103" s="1548">
        <v>156.22999999999999</v>
      </c>
      <c r="E103" s="1548">
        <v>42.93</v>
      </c>
      <c r="F103" s="1563">
        <v>29.188562000000001</v>
      </c>
      <c r="G103" s="1583">
        <v>563833853</v>
      </c>
      <c r="H103" s="1550">
        <v>4066.07</v>
      </c>
    </row>
    <row r="104" spans="2:8" ht="13.5" hidden="1" thickBot="1">
      <c r="B104" s="1544" t="s">
        <v>337</v>
      </c>
      <c r="C104" s="1544"/>
      <c r="D104" s="1548">
        <v>152.96</v>
      </c>
      <c r="E104" s="1548">
        <v>44.45</v>
      </c>
      <c r="F104" s="1563">
        <v>23.280422200000004</v>
      </c>
      <c r="G104" s="1583">
        <v>290320685</v>
      </c>
      <c r="H104" s="1550">
        <v>3978.0623580000001</v>
      </c>
    </row>
    <row r="105" spans="2:8" ht="13.5" hidden="1" thickBot="1">
      <c r="B105" s="1544" t="s">
        <v>338</v>
      </c>
      <c r="C105" s="1544"/>
      <c r="D105" s="1548">
        <v>148.4</v>
      </c>
      <c r="E105" s="1548">
        <v>44.3</v>
      </c>
      <c r="F105" s="1563">
        <v>14.514678999999999</v>
      </c>
      <c r="G105" s="1583">
        <v>80441278</v>
      </c>
      <c r="H105" s="1550">
        <v>3803.8</v>
      </c>
    </row>
    <row r="106" spans="2:8" ht="13.5" hidden="1" thickBot="1">
      <c r="B106" s="1544" t="s">
        <v>339</v>
      </c>
      <c r="C106" s="1544"/>
      <c r="D106" s="1548">
        <v>145.35</v>
      </c>
      <c r="E106" s="1548">
        <v>39.36</v>
      </c>
      <c r="F106" s="1563">
        <v>20.419108000000001</v>
      </c>
      <c r="G106" s="1583">
        <v>157184218</v>
      </c>
      <c r="H106" s="1550">
        <v>3812.65</v>
      </c>
    </row>
    <row r="107" spans="2:8" ht="13.5" hidden="1" thickBot="1">
      <c r="B107" s="1544" t="s">
        <v>340</v>
      </c>
      <c r="C107" s="1544"/>
      <c r="D107" s="1548">
        <v>135.43</v>
      </c>
      <c r="E107" s="1548">
        <v>35.340000000000003</v>
      </c>
      <c r="F107" s="1563">
        <v>15.344249</v>
      </c>
      <c r="G107" s="1583">
        <v>76187436</v>
      </c>
      <c r="H107" s="1550">
        <v>3552.02</v>
      </c>
    </row>
    <row r="108" spans="2:8" ht="13.5" hidden="1" thickBot="1">
      <c r="B108" s="1544" t="s">
        <v>341</v>
      </c>
      <c r="C108" s="1544"/>
      <c r="D108" s="1548">
        <v>131.93</v>
      </c>
      <c r="E108" s="1548">
        <v>24.36</v>
      </c>
      <c r="F108" s="1563">
        <v>18.202231999999999</v>
      </c>
      <c r="G108" s="1583">
        <v>105678504</v>
      </c>
      <c r="H108" s="1550">
        <v>3444.5</v>
      </c>
    </row>
    <row r="109" spans="2:8" ht="13.5" hidden="1" thickBot="1">
      <c r="B109" s="1544" t="s">
        <v>342</v>
      </c>
      <c r="C109" s="1544"/>
      <c r="D109" s="1548">
        <v>130.83000000000001</v>
      </c>
      <c r="E109" s="1548">
        <v>23.57</v>
      </c>
      <c r="F109" s="1563">
        <v>12.864086</v>
      </c>
      <c r="G109" s="1583">
        <v>63758585</v>
      </c>
      <c r="H109" s="1550">
        <v>3416.105219</v>
      </c>
    </row>
    <row r="110" spans="2:8" ht="13.5" hidden="1" thickBot="1">
      <c r="B110" s="1544" t="s">
        <v>343</v>
      </c>
      <c r="C110" s="1544"/>
      <c r="D110" s="1548">
        <v>117.55</v>
      </c>
      <c r="E110" s="1548">
        <v>22.33</v>
      </c>
      <c r="F110" s="1563">
        <v>8.9475859999999994</v>
      </c>
      <c r="G110" s="1583">
        <v>90417554</v>
      </c>
      <c r="H110" s="1550">
        <v>3141.6847910000001</v>
      </c>
    </row>
    <row r="111" spans="2:8" ht="13.5" hidden="1" thickBot="1">
      <c r="B111" s="1544" t="s">
        <v>344</v>
      </c>
      <c r="C111" s="1544"/>
      <c r="D111" s="1548">
        <v>114.85</v>
      </c>
      <c r="E111" s="1548">
        <v>23.72</v>
      </c>
      <c r="F111" s="1563">
        <v>16.360451587</v>
      </c>
      <c r="G111" s="1583">
        <v>183792940</v>
      </c>
      <c r="H111" s="1550">
        <v>3073.4079999999999</v>
      </c>
    </row>
    <row r="112" spans="2:8" ht="13.5" hidden="1" thickBot="1">
      <c r="B112" s="1544"/>
      <c r="C112" s="1544"/>
      <c r="D112" s="1548"/>
      <c r="E112" s="1548"/>
      <c r="F112" s="1563"/>
      <c r="G112" s="1583"/>
      <c r="H112" s="1550"/>
    </row>
    <row r="113" spans="2:10" ht="13.5" hidden="1" thickBot="1">
      <c r="B113" s="1545">
        <v>2016</v>
      </c>
      <c r="C113" s="1545"/>
      <c r="D113" s="1548"/>
      <c r="E113" s="1548"/>
      <c r="F113" s="1563"/>
      <c r="G113" s="1583"/>
      <c r="H113" s="1550"/>
    </row>
    <row r="114" spans="2:10" ht="13.5" hidden="1" thickBot="1">
      <c r="B114" s="1544"/>
      <c r="C114" s="1544"/>
      <c r="D114" s="1548"/>
      <c r="E114" s="1548"/>
      <c r="F114" s="1563"/>
      <c r="G114" s="1583"/>
      <c r="H114" s="1550"/>
    </row>
    <row r="115" spans="2:10" ht="13.5" hidden="1" thickBot="1">
      <c r="B115" s="1544" t="s">
        <v>345</v>
      </c>
      <c r="C115" s="1544"/>
      <c r="D115" s="1548">
        <v>103.04</v>
      </c>
      <c r="E115" s="1548">
        <v>19.53</v>
      </c>
      <c r="F115" s="1563">
        <v>10.399903999999999</v>
      </c>
      <c r="G115" s="1583">
        <v>61882757</v>
      </c>
      <c r="H115" s="1550">
        <v>2790.4</v>
      </c>
    </row>
    <row r="116" spans="2:10" ht="13.5" hidden="1" thickBot="1">
      <c r="B116" s="1547" t="s">
        <v>334</v>
      </c>
      <c r="C116" s="1547"/>
      <c r="D116" s="1548">
        <v>99.4</v>
      </c>
      <c r="E116" s="1548">
        <v>19.14</v>
      </c>
      <c r="F116" s="1563">
        <v>15.556983000000001</v>
      </c>
      <c r="G116" s="1583">
        <v>95020938</v>
      </c>
      <c r="H116" s="1550">
        <v>2692.3043809999999</v>
      </c>
    </row>
    <row r="117" spans="2:10" ht="13.5" hidden="1" thickBot="1">
      <c r="B117" s="1547" t="s">
        <v>335</v>
      </c>
      <c r="C117" s="1547"/>
      <c r="D117" s="1548">
        <v>97.61</v>
      </c>
      <c r="E117" s="1548">
        <v>19.350000000000001</v>
      </c>
      <c r="F117" s="1563">
        <v>16.428571000000002</v>
      </c>
      <c r="G117" s="1583">
        <v>97601725</v>
      </c>
      <c r="H117" s="1550">
        <v>2645.0574080000001</v>
      </c>
    </row>
    <row r="118" spans="2:10" ht="13.5" hidden="1" thickBot="1">
      <c r="B118" s="1547" t="s">
        <v>336</v>
      </c>
      <c r="C118" s="1547"/>
      <c r="D118" s="1548">
        <v>105.79</v>
      </c>
      <c r="E118" s="1548">
        <v>20.16</v>
      </c>
      <c r="F118" s="1563">
        <v>14.026916999999999</v>
      </c>
      <c r="G118" s="1583">
        <v>187848946</v>
      </c>
      <c r="H118" s="1550">
        <v>2862.6118620000002</v>
      </c>
    </row>
    <row r="119" spans="2:10" ht="13.5" hidden="1" thickBot="1">
      <c r="B119" s="1547" t="s">
        <v>337</v>
      </c>
      <c r="C119" s="1547"/>
      <c r="D119" s="1548">
        <v>104.7</v>
      </c>
      <c r="E119" s="1548">
        <v>25.54</v>
      </c>
      <c r="F119" s="1563">
        <v>13.868486000000001</v>
      </c>
      <c r="G119" s="1583">
        <v>99055230</v>
      </c>
      <c r="H119" s="1550">
        <v>2881.3447980000001</v>
      </c>
    </row>
    <row r="120" spans="2:10" ht="13.5" hidden="1" thickBot="1">
      <c r="B120" s="1544" t="s">
        <v>338</v>
      </c>
      <c r="C120" s="1544"/>
      <c r="D120" s="1548">
        <v>101.04</v>
      </c>
      <c r="E120" s="1548">
        <v>24.7</v>
      </c>
      <c r="F120" s="1563">
        <v>18.064623999999998</v>
      </c>
      <c r="G120" s="1568">
        <v>88525472</v>
      </c>
      <c r="H120" s="1550">
        <v>2780.9</v>
      </c>
      <c r="J120" s="1015"/>
    </row>
    <row r="121" spans="2:10" ht="13.5" hidden="1" thickBot="1">
      <c r="B121" s="1547" t="s">
        <v>339</v>
      </c>
      <c r="C121" s="1547"/>
      <c r="D121" s="1548">
        <v>98.84</v>
      </c>
      <c r="E121" s="1548">
        <v>25.72</v>
      </c>
      <c r="F121" s="1563">
        <v>11.838626</v>
      </c>
      <c r="G121" s="1568">
        <v>57222624</v>
      </c>
      <c r="H121" s="1550">
        <v>2772.0446390000002</v>
      </c>
    </row>
    <row r="122" spans="2:10" ht="13.5" hidden="1" thickBot="1">
      <c r="B122" s="1547" t="s">
        <v>340</v>
      </c>
      <c r="C122" s="1547"/>
      <c r="D122" s="1548">
        <v>99.47</v>
      </c>
      <c r="E122" s="1548">
        <v>26.32</v>
      </c>
      <c r="F122" s="1563">
        <v>7.0757620000000001</v>
      </c>
      <c r="G122" s="1568">
        <v>41264438</v>
      </c>
      <c r="H122" s="1550">
        <v>2734.327076</v>
      </c>
    </row>
    <row r="123" spans="2:10" ht="13.5" hidden="1" thickBot="1">
      <c r="B123" s="1547" t="s">
        <v>341</v>
      </c>
      <c r="C123" s="1547"/>
      <c r="D123" s="1548">
        <v>98.96</v>
      </c>
      <c r="E123" s="1548">
        <v>26.61</v>
      </c>
      <c r="F123" s="1563">
        <v>1.3049387800000001</v>
      </c>
      <c r="G123" s="1568">
        <v>68329516</v>
      </c>
      <c r="H123" s="1550">
        <v>2725.133069</v>
      </c>
    </row>
    <row r="124" spans="2:10" ht="13.5" hidden="1" thickBot="1">
      <c r="B124" s="1547" t="s">
        <v>341</v>
      </c>
      <c r="C124" s="1547"/>
      <c r="D124" s="1548">
        <v>98.9</v>
      </c>
      <c r="E124" s="1548">
        <v>26.6</v>
      </c>
      <c r="F124" s="1563">
        <v>13.049388788999998</v>
      </c>
      <c r="G124" s="1568">
        <v>68329516</v>
      </c>
      <c r="H124" s="1550">
        <v>2725.1</v>
      </c>
    </row>
    <row r="125" spans="2:10" ht="13.5" hidden="1" thickBot="1">
      <c r="B125" s="1547" t="s">
        <v>342</v>
      </c>
      <c r="C125" s="1547"/>
      <c r="D125" s="1548">
        <v>120.8</v>
      </c>
      <c r="E125" s="1548">
        <v>33.799999999999997</v>
      </c>
      <c r="F125" s="1563">
        <v>22.6491522</v>
      </c>
      <c r="G125" s="1568">
        <v>177384684</v>
      </c>
      <c r="H125" s="1550">
        <v>3328.3</v>
      </c>
    </row>
    <row r="126" spans="2:10" ht="13.5" hidden="1" thickBot="1">
      <c r="B126" s="1547" t="s">
        <v>343</v>
      </c>
      <c r="C126" s="1547"/>
      <c r="D126" s="1548">
        <v>137.08000000000001</v>
      </c>
      <c r="E126" s="1548">
        <v>57.38</v>
      </c>
      <c r="F126" s="1563">
        <v>23.460016</v>
      </c>
      <c r="G126" s="1568">
        <v>233749377</v>
      </c>
      <c r="H126" s="1550">
        <v>3804.6</v>
      </c>
    </row>
    <row r="127" spans="2:10" ht="13.5" hidden="1" thickBot="1">
      <c r="B127" s="1547" t="s">
        <v>344</v>
      </c>
      <c r="C127" s="1547"/>
      <c r="D127" s="1548">
        <v>144.53</v>
      </c>
      <c r="E127" s="1548">
        <v>58.51</v>
      </c>
      <c r="F127" s="1563">
        <v>26</v>
      </c>
      <c r="G127" s="1568">
        <v>292538969</v>
      </c>
      <c r="H127" s="1550">
        <v>4007.9571099999998</v>
      </c>
    </row>
    <row r="128" spans="2:10">
      <c r="B128" s="1547"/>
      <c r="C128" s="1547"/>
      <c r="D128" s="1548"/>
      <c r="E128" s="1548"/>
      <c r="F128" s="1563"/>
      <c r="G128" s="1567"/>
      <c r="H128" s="1550"/>
    </row>
    <row r="129" spans="2:9">
      <c r="B129" s="1545">
        <v>2017</v>
      </c>
      <c r="C129" s="1545"/>
      <c r="D129" s="1548"/>
      <c r="E129" s="1548"/>
      <c r="F129" s="1563"/>
      <c r="G129" s="1568"/>
      <c r="H129" s="1550"/>
    </row>
    <row r="130" spans="2:9">
      <c r="B130" s="1547" t="s">
        <v>345</v>
      </c>
      <c r="C130" s="1547" t="s">
        <v>608</v>
      </c>
      <c r="D130" s="1548">
        <v>140.24</v>
      </c>
      <c r="E130" s="1548">
        <v>56.31</v>
      </c>
      <c r="F130" s="1563">
        <v>8.5526992000000028</v>
      </c>
      <c r="G130" s="1568">
        <v>31616982</v>
      </c>
      <c r="H130" s="1550">
        <v>3903.6605060000002</v>
      </c>
    </row>
    <row r="131" spans="2:9">
      <c r="B131" s="1547" t="s">
        <v>334</v>
      </c>
      <c r="C131" s="1547" t="s">
        <v>608</v>
      </c>
      <c r="D131" s="1548">
        <v>135.31</v>
      </c>
      <c r="E131" s="1548">
        <v>56.47</v>
      </c>
      <c r="F131" s="1563">
        <v>11.541094103166666</v>
      </c>
      <c r="G131" s="1568">
        <v>85314995</v>
      </c>
      <c r="H131" s="1550">
        <v>3770.0041259999998</v>
      </c>
    </row>
    <row r="132" spans="2:9">
      <c r="B132" s="1547" t="s">
        <v>335</v>
      </c>
      <c r="C132" s="1547" t="s">
        <v>608</v>
      </c>
      <c r="D132" s="1548">
        <v>138.96</v>
      </c>
      <c r="E132" s="1548">
        <v>58.56</v>
      </c>
      <c r="F132" s="1563">
        <v>26.933722920000001</v>
      </c>
      <c r="G132" s="1568">
        <v>145238255</v>
      </c>
      <c r="H132" s="1550">
        <v>3871.279708</v>
      </c>
    </row>
    <row r="133" spans="2:9">
      <c r="B133" s="1547" t="s">
        <v>336</v>
      </c>
      <c r="C133" s="1547" t="s">
        <v>608</v>
      </c>
      <c r="D133" s="1548">
        <v>142.96</v>
      </c>
      <c r="E133" s="1548">
        <v>66.33</v>
      </c>
      <c r="F133" s="1563">
        <v>11.204422169999999</v>
      </c>
      <c r="G133" s="1568">
        <v>75857712</v>
      </c>
      <c r="H133" s="1550">
        <v>4182.7961059999998</v>
      </c>
    </row>
    <row r="134" spans="2:9">
      <c r="B134" s="1547" t="s">
        <v>337</v>
      </c>
      <c r="C134" s="1547" t="s">
        <v>608</v>
      </c>
      <c r="D134" s="1548">
        <v>162.34</v>
      </c>
      <c r="E134" s="1563">
        <v>69.63</v>
      </c>
      <c r="F134" s="1563">
        <v>16.829770019999998</v>
      </c>
      <c r="G134" s="1568">
        <v>170830515</v>
      </c>
      <c r="H134" s="1550">
        <v>4740.1015980000002</v>
      </c>
    </row>
    <row r="135" spans="2:9">
      <c r="B135" s="1547" t="s">
        <v>338</v>
      </c>
      <c r="C135" s="1547" t="s">
        <v>608</v>
      </c>
      <c r="D135" s="1548">
        <v>195.97</v>
      </c>
      <c r="E135" s="1563">
        <v>69.790000000000006</v>
      </c>
      <c r="F135" s="1563">
        <v>39.747342179999997</v>
      </c>
      <c r="G135" s="1568">
        <v>311145262</v>
      </c>
      <c r="H135" s="1550">
        <v>5695.1987390000004</v>
      </c>
    </row>
    <row r="136" spans="2:9">
      <c r="B136" s="1547" t="s">
        <v>339</v>
      </c>
      <c r="C136" s="1547" t="s">
        <v>608</v>
      </c>
      <c r="D136" s="1548">
        <v>203.25</v>
      </c>
      <c r="E136" s="1563">
        <v>69.44</v>
      </c>
      <c r="F136" s="1550">
        <v>24.705399510000003</v>
      </c>
      <c r="G136" s="1568">
        <v>149425245</v>
      </c>
      <c r="H136" s="1550">
        <v>5759.0197920000001</v>
      </c>
    </row>
    <row r="137" spans="2:9">
      <c r="B137" s="1547" t="s">
        <v>340</v>
      </c>
      <c r="C137" s="1547" t="s">
        <v>608</v>
      </c>
      <c r="D137" s="1548">
        <v>235.03</v>
      </c>
      <c r="E137" s="1563">
        <v>73.47</v>
      </c>
      <c r="F137" s="1550">
        <v>13.600669329999999</v>
      </c>
      <c r="G137" s="1568">
        <v>107920143</v>
      </c>
      <c r="H137" s="1550">
        <v>6659.3726669999996</v>
      </c>
    </row>
    <row r="138" spans="2:9">
      <c r="B138" s="1547" t="s">
        <v>341</v>
      </c>
      <c r="C138" s="1547" t="s">
        <v>608</v>
      </c>
      <c r="D138" s="1562">
        <v>418.39</v>
      </c>
      <c r="E138" s="1549">
        <v>122.57</v>
      </c>
      <c r="F138" s="1550">
        <v>89.453175147799996</v>
      </c>
      <c r="G138" s="1565">
        <v>245278194</v>
      </c>
      <c r="H138" s="1563">
        <v>11860.204528</v>
      </c>
      <c r="I138" s="158" t="s">
        <v>1625</v>
      </c>
    </row>
    <row r="139" spans="2:9" ht="15" customHeight="1">
      <c r="B139" s="1547" t="s">
        <v>342</v>
      </c>
      <c r="C139" s="1547" t="s">
        <v>608</v>
      </c>
      <c r="D139" s="1562">
        <v>521.85</v>
      </c>
      <c r="E139" s="1549">
        <v>132.49</v>
      </c>
      <c r="F139" s="1550">
        <v>168.78858005200001</v>
      </c>
      <c r="G139" s="1565">
        <v>1006687304</v>
      </c>
      <c r="H139" s="1563">
        <v>14830.274004999999</v>
      </c>
    </row>
    <row r="140" spans="2:9" ht="14.25" customHeight="1">
      <c r="B140" s="1547" t="s">
        <v>343</v>
      </c>
      <c r="C140" s="1547" t="s">
        <v>608</v>
      </c>
      <c r="D140" s="1562">
        <v>376.69</v>
      </c>
      <c r="E140" s="1549">
        <v>126.86</v>
      </c>
      <c r="F140" s="1550">
        <v>207.52405081999999</v>
      </c>
      <c r="G140" s="1565">
        <v>196489710</v>
      </c>
      <c r="H140" s="1563">
        <v>10777.735113999999</v>
      </c>
    </row>
    <row r="141" spans="2:9" ht="14.25" customHeight="1">
      <c r="B141" s="1547" t="s">
        <v>344</v>
      </c>
      <c r="C141" s="1547" t="s">
        <v>608</v>
      </c>
      <c r="D141" s="1562">
        <v>333.02</v>
      </c>
      <c r="E141" s="1549">
        <v>142.4</v>
      </c>
      <c r="F141" s="1550">
        <v>75.267174190000006</v>
      </c>
      <c r="G141" s="1565">
        <v>844189447</v>
      </c>
      <c r="H141" s="1563">
        <v>9580.56653998</v>
      </c>
    </row>
    <row r="142" spans="2:9" ht="14.25" customHeight="1">
      <c r="B142" s="1547"/>
      <c r="C142" s="1547"/>
      <c r="D142" s="1562"/>
      <c r="E142" s="1549"/>
      <c r="F142" s="1550"/>
      <c r="G142" s="1565"/>
      <c r="H142" s="1563"/>
    </row>
    <row r="143" spans="2:9" ht="14.25" customHeight="1">
      <c r="B143" s="1545">
        <v>2018</v>
      </c>
      <c r="C143" s="1545"/>
      <c r="D143" s="1562"/>
      <c r="E143" s="1549"/>
      <c r="F143" s="1550"/>
      <c r="G143" s="1565"/>
      <c r="H143" s="1563"/>
    </row>
    <row r="144" spans="2:9" ht="14.25" customHeight="1">
      <c r="B144" s="1547" t="s">
        <v>345</v>
      </c>
      <c r="C144" s="1548">
        <v>91.32</v>
      </c>
      <c r="D144" s="1562">
        <v>305.35000000000002</v>
      </c>
      <c r="E144" s="1549">
        <v>130.41999999999999</v>
      </c>
      <c r="F144" s="1550">
        <v>31.40490016</v>
      </c>
      <c r="G144" s="1565">
        <v>55032220</v>
      </c>
      <c r="H144" s="1563">
        <v>8652.8500640000002</v>
      </c>
    </row>
    <row r="145" spans="2:10" ht="14.25" customHeight="1">
      <c r="B145" s="1547" t="s">
        <v>334</v>
      </c>
      <c r="C145" s="1548">
        <v>88.03</v>
      </c>
      <c r="D145" s="1562">
        <v>294.55</v>
      </c>
      <c r="E145" s="1549">
        <v>124.91</v>
      </c>
      <c r="F145" s="1550">
        <v>63.737354099999997</v>
      </c>
      <c r="G145" s="1565">
        <v>138142187</v>
      </c>
      <c r="H145" s="1563">
        <v>8385.9683700000005</v>
      </c>
    </row>
    <row r="146" spans="2:10" ht="14.25" customHeight="1">
      <c r="B146" s="1547" t="s">
        <v>335</v>
      </c>
      <c r="C146" s="1548">
        <v>86.98</v>
      </c>
      <c r="D146" s="1562">
        <v>291</v>
      </c>
      <c r="E146" s="1549">
        <v>125.1</v>
      </c>
      <c r="F146" s="1550">
        <v>40.325011700000005</v>
      </c>
      <c r="G146" s="1565">
        <v>108997097</v>
      </c>
      <c r="H146" s="1563">
        <v>8290.4130939999995</v>
      </c>
    </row>
    <row r="147" spans="2:10" ht="14.25" customHeight="1">
      <c r="B147" s="1547" t="s">
        <v>336</v>
      </c>
      <c r="C147" s="1548">
        <v>98.71</v>
      </c>
      <c r="D147" s="1562">
        <v>330.7</v>
      </c>
      <c r="E147" s="1549">
        <v>124.4</v>
      </c>
      <c r="F147" s="1550">
        <v>44.429922099999999</v>
      </c>
      <c r="G147" s="1565">
        <v>206342675</v>
      </c>
      <c r="H147" s="1563">
        <v>9405.343406</v>
      </c>
    </row>
    <row r="148" spans="2:10" ht="14.25" customHeight="1">
      <c r="B148" s="1547" t="s">
        <v>337</v>
      </c>
      <c r="C148" s="1548">
        <v>108.3</v>
      </c>
      <c r="D148" s="1562">
        <v>361.53</v>
      </c>
      <c r="E148" s="1549">
        <v>151.53</v>
      </c>
      <c r="F148" s="1550">
        <v>59.284139000000003</v>
      </c>
      <c r="G148" s="1565">
        <v>129155586</v>
      </c>
      <c r="H148" s="1563">
        <v>10393.237117000001</v>
      </c>
    </row>
    <row r="149" spans="2:10" ht="14.25" customHeight="1">
      <c r="B149" s="1547" t="s">
        <v>338</v>
      </c>
      <c r="C149" s="1548">
        <v>102.87</v>
      </c>
      <c r="D149" s="1562">
        <v>342.79</v>
      </c>
      <c r="E149" s="1549">
        <v>161.30000000000001</v>
      </c>
      <c r="F149" s="1550">
        <v>72.988355999999996</v>
      </c>
      <c r="G149" s="1565">
        <v>234834368</v>
      </c>
      <c r="H149" s="1563">
        <v>9792.1847749999997</v>
      </c>
    </row>
    <row r="150" spans="2:10" ht="14.25" customHeight="1">
      <c r="B150" s="1547" t="s">
        <v>339</v>
      </c>
      <c r="C150" s="1548">
        <v>114.32</v>
      </c>
      <c r="D150" s="1562">
        <v>384.25</v>
      </c>
      <c r="E150" s="1549">
        <v>163.99</v>
      </c>
      <c r="F150" s="1550">
        <v>114.94</v>
      </c>
      <c r="G150" s="1565">
        <v>624256160</v>
      </c>
      <c r="H150" s="1563">
        <v>10969.723966</v>
      </c>
    </row>
    <row r="151" spans="2:10" ht="14.25" customHeight="1">
      <c r="B151" s="1547" t="s">
        <v>340</v>
      </c>
      <c r="C151" s="1548">
        <v>117.33</v>
      </c>
      <c r="D151" s="1562">
        <v>394.64</v>
      </c>
      <c r="E151" s="1549">
        <v>161.34</v>
      </c>
      <c r="F151" s="1550">
        <v>50.494574</v>
      </c>
      <c r="G151" s="1565">
        <v>142150599</v>
      </c>
      <c r="H151" s="1563">
        <v>12475.445852000001</v>
      </c>
    </row>
    <row r="152" spans="2:10" ht="14.25" customHeight="1">
      <c r="B152" s="1547" t="s">
        <v>341</v>
      </c>
      <c r="C152" s="1548">
        <v>115.12</v>
      </c>
      <c r="D152" s="1562">
        <v>386.97</v>
      </c>
      <c r="E152" s="1549">
        <v>163.76</v>
      </c>
      <c r="F152" s="1550">
        <v>61.107647</v>
      </c>
      <c r="G152" s="1565">
        <v>197401341</v>
      </c>
      <c r="H152" s="1563">
        <v>12265.508935</v>
      </c>
    </row>
    <row r="153" spans="2:10" ht="14.25" customHeight="1">
      <c r="B153" s="1547" t="s">
        <v>342</v>
      </c>
      <c r="C153" s="1548">
        <v>163.82</v>
      </c>
      <c r="D153" s="1562">
        <v>549.80999999999995</v>
      </c>
      <c r="E153" s="1549">
        <v>217.34</v>
      </c>
      <c r="F153" s="1550">
        <v>449.6</v>
      </c>
      <c r="G153" s="1565">
        <v>316060000</v>
      </c>
      <c r="H153" s="1563">
        <v>17960</v>
      </c>
    </row>
    <row r="154" spans="2:10" ht="14.25" customHeight="1">
      <c r="B154" s="1547" t="s">
        <v>343</v>
      </c>
      <c r="C154" s="1548">
        <v>160.4</v>
      </c>
      <c r="D154" s="1562">
        <v>538.66</v>
      </c>
      <c r="E154" s="1549">
        <v>208.56</v>
      </c>
      <c r="F154" s="1550">
        <v>118</v>
      </c>
      <c r="G154" s="1565">
        <v>153874660</v>
      </c>
      <c r="H154" s="1563">
        <v>17316.599999999999</v>
      </c>
    </row>
    <row r="155" spans="2:10" ht="14.25" customHeight="1">
      <c r="B155" s="1547" t="s">
        <v>344</v>
      </c>
      <c r="C155" s="1548">
        <v>146.24</v>
      </c>
      <c r="D155" s="1562">
        <v>487.13</v>
      </c>
      <c r="E155" s="1549">
        <v>227.71</v>
      </c>
      <c r="F155" s="1550">
        <v>92.97</v>
      </c>
      <c r="G155" s="1565">
        <v>144479601</v>
      </c>
      <c r="H155" s="1563">
        <v>19424.400000000001</v>
      </c>
    </row>
    <row r="156" spans="2:10" ht="14.25" customHeight="1">
      <c r="B156" s="1547"/>
      <c r="C156" s="1548"/>
      <c r="D156" s="1562"/>
      <c r="E156" s="1549"/>
      <c r="F156" s="1550"/>
      <c r="G156" s="1565"/>
      <c r="H156" s="1563"/>
    </row>
    <row r="157" spans="2:10" ht="14.25" customHeight="1">
      <c r="B157" s="1545">
        <v>2019</v>
      </c>
      <c r="C157" s="1548"/>
      <c r="D157" s="1562"/>
      <c r="E157" s="1549"/>
      <c r="F157" s="1550"/>
      <c r="G157" s="1565"/>
      <c r="H157" s="1563"/>
    </row>
    <row r="158" spans="2:10" ht="14.25" customHeight="1">
      <c r="B158" s="1545" t="s">
        <v>345</v>
      </c>
      <c r="C158" s="1548">
        <v>157.54</v>
      </c>
      <c r="D158" s="1562">
        <v>525.9</v>
      </c>
      <c r="E158" s="1549">
        <v>213.13</v>
      </c>
      <c r="F158" s="1550">
        <v>110.28</v>
      </c>
      <c r="G158" s="1565">
        <v>122778938</v>
      </c>
      <c r="H158" s="1563">
        <v>20888.434000000001</v>
      </c>
      <c r="J158" s="1015">
        <v>1000000</v>
      </c>
    </row>
    <row r="159" spans="2:10" ht="14.25" customHeight="1">
      <c r="B159" s="1545" t="s">
        <v>334</v>
      </c>
      <c r="C159" s="1548">
        <v>148.11000000000001</v>
      </c>
      <c r="D159" s="1562">
        <v>494.31</v>
      </c>
      <c r="E159" s="1549">
        <v>206.91</v>
      </c>
      <c r="F159" s="1550">
        <v>295.83999999999997</v>
      </c>
      <c r="G159" s="1565">
        <v>229935122</v>
      </c>
      <c r="H159" s="1563">
        <v>19773.365055999999</v>
      </c>
    </row>
    <row r="160" spans="2:10" ht="14.25" customHeight="1">
      <c r="B160" s="1545" t="s">
        <v>335</v>
      </c>
      <c r="C160" s="1548">
        <v>121.66</v>
      </c>
      <c r="D160" s="1562">
        <v>405.57</v>
      </c>
      <c r="E160" s="1549">
        <v>193.98</v>
      </c>
      <c r="F160" s="1550">
        <v>70.805000000000007</v>
      </c>
      <c r="G160" s="1565">
        <v>123398632</v>
      </c>
      <c r="H160" s="1563">
        <v>16084.8664594612</v>
      </c>
      <c r="I160" s="1015"/>
    </row>
    <row r="161" spans="2:8" ht="14.25" customHeight="1">
      <c r="B161" s="1545" t="s">
        <v>336</v>
      </c>
      <c r="C161" s="1548">
        <v>133.69</v>
      </c>
      <c r="D161" s="1562">
        <v>446.52</v>
      </c>
      <c r="E161" s="1549">
        <v>186.47</v>
      </c>
      <c r="F161" s="1550">
        <v>116.52158574000001</v>
      </c>
      <c r="G161" s="1565">
        <v>134394898</v>
      </c>
      <c r="H161" s="1563">
        <v>17502.728783729301</v>
      </c>
    </row>
    <row r="162" spans="2:8" ht="14.25" customHeight="1">
      <c r="B162" s="1545" t="s">
        <v>337</v>
      </c>
      <c r="C162" s="1548">
        <v>188.06</v>
      </c>
      <c r="D162" s="1562">
        <v>628.41</v>
      </c>
      <c r="E162" s="1549">
        <v>225.81</v>
      </c>
      <c r="F162" s="1550">
        <v>193.52402867040001</v>
      </c>
      <c r="G162" s="1565">
        <v>237334372</v>
      </c>
      <c r="H162" s="1563">
        <v>24919.955295636806</v>
      </c>
    </row>
    <row r="163" spans="2:8" ht="14.25" customHeight="1">
      <c r="B163" s="1545" t="s">
        <v>338</v>
      </c>
      <c r="C163" s="1548">
        <v>204.75</v>
      </c>
      <c r="D163" s="1562">
        <v>683.51</v>
      </c>
      <c r="E163" s="1549">
        <v>255.26</v>
      </c>
      <c r="F163" s="1550">
        <v>235.49000161449999</v>
      </c>
      <c r="G163" s="1565">
        <v>293138775</v>
      </c>
      <c r="H163" s="1563">
        <v>27017.166999041601</v>
      </c>
    </row>
    <row r="164" spans="2:8" ht="14.25" customHeight="1">
      <c r="B164" s="1545" t="s">
        <v>339</v>
      </c>
      <c r="C164" s="1548">
        <v>187.12</v>
      </c>
      <c r="D164" s="1562">
        <v>624.41</v>
      </c>
      <c r="E164" s="1549">
        <v>244.58</v>
      </c>
      <c r="F164" s="1550">
        <v>191.04598110365001</v>
      </c>
      <c r="G164" s="1565">
        <v>163556663</v>
      </c>
      <c r="H164" s="1563">
        <v>24636.140660000001</v>
      </c>
    </row>
    <row r="165" spans="2:8">
      <c r="B165" s="1545" t="s">
        <v>340</v>
      </c>
      <c r="C165" s="1561">
        <v>166.36</v>
      </c>
      <c r="D165" s="1560">
        <v>553.59</v>
      </c>
      <c r="E165" s="1578">
        <v>269.55</v>
      </c>
      <c r="F165" s="1550">
        <v>109.03</v>
      </c>
      <c r="G165" s="1565">
        <v>117688558</v>
      </c>
      <c r="H165" s="1586">
        <v>21742.2</v>
      </c>
    </row>
    <row r="166" spans="2:8" ht="13.5" thickBot="1">
      <c r="B166" s="1571" t="s">
        <v>341</v>
      </c>
      <c r="C166" s="1576">
        <v>232.52</v>
      </c>
      <c r="D166" s="1577">
        <v>774.55</v>
      </c>
      <c r="E166" s="1579">
        <v>317.75</v>
      </c>
      <c r="F166" s="1581">
        <v>166.56</v>
      </c>
      <c r="G166" s="1566">
        <v>335373041</v>
      </c>
      <c r="H166" s="1505">
        <v>30527.182911699299</v>
      </c>
    </row>
    <row r="168" spans="2:8" ht="15.75">
      <c r="B168" s="1433" t="s">
        <v>1778</v>
      </c>
      <c r="C168" s="1232"/>
    </row>
    <row r="169" spans="2:8">
      <c r="B169" s="158" t="s">
        <v>1770</v>
      </c>
    </row>
    <row r="173" spans="2:8">
      <c r="G173" s="672" t="s">
        <v>296</v>
      </c>
    </row>
  </sheetData>
  <customSheetViews>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1"/>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2"/>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3"/>
    </customSheetView>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4"/>
    </customSheetView>
  </customSheetViews>
  <mergeCells count="11">
    <mergeCell ref="B3:H3"/>
    <mergeCell ref="F5:G5"/>
    <mergeCell ref="D6:D7"/>
    <mergeCell ref="F6:F7"/>
    <mergeCell ref="G6:G7"/>
    <mergeCell ref="E6:E7"/>
    <mergeCell ref="E8:E9"/>
    <mergeCell ref="E10:E11"/>
    <mergeCell ref="E12:E13"/>
    <mergeCell ref="E14:E15"/>
    <mergeCell ref="D5:E5"/>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77734375" defaultRowHeight="15"/>
  <cols>
    <col min="1" max="2" width="8.77734375" style="143"/>
    <col min="3" max="3" width="13.21875" style="143" customWidth="1"/>
    <col min="4" max="4" width="16.777343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77734375" style="143" bestFit="1" customWidth="1"/>
    <col min="12" max="12" width="8.77734375" style="143"/>
    <col min="13" max="13" width="23.5546875" style="143" customWidth="1"/>
    <col min="14" max="14" width="15.21875" style="143" bestFit="1" customWidth="1"/>
    <col min="15" max="15" width="14.77734375" style="143" bestFit="1" customWidth="1"/>
    <col min="16" max="17" width="9" style="143" bestFit="1" customWidth="1"/>
    <col min="18" max="16384" width="8.77734375" style="143"/>
  </cols>
  <sheetData>
    <row r="2" spans="2:10" ht="26.25" hidden="1" customHeight="1">
      <c r="C2" s="1964" t="s">
        <v>1193</v>
      </c>
      <c r="D2" s="1964"/>
      <c r="E2" s="1964"/>
      <c r="F2" s="1964"/>
      <c r="G2" s="1964"/>
      <c r="H2" s="144"/>
      <c r="I2" s="144"/>
      <c r="J2" s="144"/>
    </row>
    <row r="3" spans="2:10" ht="26.25" hidden="1" customHeight="1">
      <c r="C3" s="146"/>
      <c r="D3" s="144"/>
      <c r="E3" s="145"/>
      <c r="F3" s="144"/>
      <c r="G3" s="144"/>
      <c r="H3" s="144"/>
      <c r="I3" s="144"/>
      <c r="J3" s="144"/>
    </row>
    <row r="4" spans="2:10" ht="26.25" hidden="1" customHeight="1">
      <c r="C4" s="1965" t="s">
        <v>1039</v>
      </c>
      <c r="D4" s="1965"/>
      <c r="E4" s="1965"/>
      <c r="F4" s="1965"/>
      <c r="G4" s="1965"/>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66" t="s">
        <v>1742</v>
      </c>
      <c r="D56" s="1966"/>
      <c r="E56" s="1966"/>
      <c r="F56" s="1966"/>
      <c r="G56" s="1966"/>
      <c r="H56" s="1966"/>
      <c r="I56" s="1966"/>
    </row>
    <row r="57" spans="3:13" ht="16.5" customHeight="1" thickBot="1">
      <c r="C57" s="1967" t="s">
        <v>1789</v>
      </c>
      <c r="D57" s="1968"/>
      <c r="E57" s="1968"/>
      <c r="F57" s="1968"/>
      <c r="G57" s="1968"/>
      <c r="H57" s="1968"/>
      <c r="I57" s="1968"/>
      <c r="M57" s="904"/>
    </row>
    <row r="58" spans="3:13" ht="34.5" customHeight="1" thickTop="1" thickBot="1">
      <c r="C58" s="1632" t="s">
        <v>263</v>
      </c>
      <c r="D58" s="1639" t="s">
        <v>1304</v>
      </c>
      <c r="E58" s="1639" t="s">
        <v>1305</v>
      </c>
      <c r="F58" s="1639" t="s">
        <v>1306</v>
      </c>
      <c r="G58" s="1639" t="s">
        <v>1307</v>
      </c>
      <c r="H58" s="1639" t="s">
        <v>1308</v>
      </c>
      <c r="I58" s="1639" t="s">
        <v>1309</v>
      </c>
    </row>
    <row r="59" spans="3:13" ht="19.5" hidden="1" thickTop="1">
      <c r="C59" s="1633"/>
      <c r="D59" s="1640"/>
      <c r="E59" s="1640"/>
      <c r="F59" s="1640"/>
      <c r="G59" s="1640"/>
      <c r="H59" s="1640"/>
      <c r="I59" s="1640"/>
    </row>
    <row r="60" spans="3:13" ht="19.5" hidden="1" thickTop="1">
      <c r="C60" s="1634"/>
      <c r="D60" s="1641"/>
      <c r="E60" s="1641"/>
      <c r="F60" s="1641"/>
      <c r="G60" s="1641"/>
      <c r="H60" s="1641"/>
      <c r="I60" s="1641"/>
    </row>
    <row r="61" spans="3:13" ht="19.5" hidden="1" thickTop="1">
      <c r="C61" s="1635">
        <v>2013</v>
      </c>
      <c r="D61" s="1641"/>
      <c r="E61" s="1641"/>
      <c r="F61" s="1641"/>
      <c r="G61" s="1641"/>
      <c r="H61" s="1641"/>
      <c r="I61" s="1641"/>
    </row>
    <row r="62" spans="3:13" ht="19.5" hidden="1" thickTop="1">
      <c r="C62" s="1636" t="s">
        <v>345</v>
      </c>
      <c r="D62" s="1642">
        <v>3563.84</v>
      </c>
      <c r="E62" s="1642">
        <v>5.24</v>
      </c>
      <c r="F62" s="1642">
        <v>80.72</v>
      </c>
      <c r="G62" s="1642">
        <v>173.71</v>
      </c>
      <c r="H62" s="1642">
        <v>115.53</v>
      </c>
      <c r="I62" s="1642">
        <v>89.67</v>
      </c>
    </row>
    <row r="63" spans="3:13" ht="19.5" hidden="1" thickTop="1">
      <c r="C63" s="1636" t="s">
        <v>334</v>
      </c>
      <c r="D63" s="1642">
        <v>2968.02</v>
      </c>
      <c r="E63" s="1642">
        <v>5.52</v>
      </c>
      <c r="F63" s="1642">
        <v>103.88</v>
      </c>
      <c r="G63" s="1642">
        <v>156.66</v>
      </c>
      <c r="H63" s="1642">
        <v>118.7</v>
      </c>
      <c r="I63" s="1642">
        <v>80.56</v>
      </c>
    </row>
    <row r="64" spans="3:13" ht="19.5" hidden="1" thickTop="1">
      <c r="C64" s="1636" t="s">
        <v>335</v>
      </c>
      <c r="D64" s="1642">
        <v>3339.98</v>
      </c>
      <c r="E64" s="1642">
        <v>15.21</v>
      </c>
      <c r="F64" s="1642">
        <v>134.33000000000001</v>
      </c>
      <c r="G64" s="1642">
        <v>178.08</v>
      </c>
      <c r="H64" s="1642">
        <v>118.47</v>
      </c>
      <c r="I64" s="1642">
        <v>102.05</v>
      </c>
    </row>
    <row r="65" spans="3:9" ht="19.5" hidden="1" thickTop="1">
      <c r="C65" s="1636" t="s">
        <v>336</v>
      </c>
      <c r="D65" s="1642">
        <v>3535.58</v>
      </c>
      <c r="E65" s="1642">
        <v>16.579999999999998</v>
      </c>
      <c r="F65" s="1642">
        <v>140.28</v>
      </c>
      <c r="G65" s="1642">
        <v>187.85</v>
      </c>
      <c r="H65" s="1642">
        <v>160.61000000000001</v>
      </c>
      <c r="I65" s="1642">
        <v>123.03</v>
      </c>
    </row>
    <row r="66" spans="3:9" ht="19.5" hidden="1" thickTop="1">
      <c r="C66" s="1636" t="s">
        <v>337</v>
      </c>
      <c r="D66" s="1642">
        <v>3915.31</v>
      </c>
      <c r="E66" s="1642">
        <v>15.42</v>
      </c>
      <c r="F66" s="1642">
        <v>129.19999999999999</v>
      </c>
      <c r="G66" s="1642">
        <v>203.37</v>
      </c>
      <c r="H66" s="1642">
        <v>211.75</v>
      </c>
      <c r="I66" s="1642">
        <v>152.24</v>
      </c>
    </row>
    <row r="67" spans="3:9" ht="19.5" hidden="1" thickTop="1">
      <c r="C67" s="1636" t="s">
        <v>338</v>
      </c>
      <c r="D67" s="1642">
        <v>3544.35</v>
      </c>
      <c r="E67" s="1642">
        <v>13.65</v>
      </c>
      <c r="F67" s="1642">
        <v>117.11</v>
      </c>
      <c r="G67" s="1642">
        <v>181.35</v>
      </c>
      <c r="H67" s="1642">
        <v>146.63999999999999</v>
      </c>
      <c r="I67" s="1642">
        <v>121.98</v>
      </c>
    </row>
    <row r="68" spans="3:9" ht="19.5" hidden="1" thickTop="1">
      <c r="C68" s="1636" t="s">
        <v>339</v>
      </c>
      <c r="D68" s="1642">
        <v>3955.45</v>
      </c>
      <c r="E68" s="1642">
        <v>12.31</v>
      </c>
      <c r="F68" s="1642">
        <v>132.61000000000001</v>
      </c>
      <c r="G68" s="1642">
        <v>205.37</v>
      </c>
      <c r="H68" s="1642">
        <v>164.08</v>
      </c>
      <c r="I68" s="1642">
        <v>139.13</v>
      </c>
    </row>
    <row r="69" spans="3:9" ht="19.5" hidden="1" thickTop="1">
      <c r="C69" s="1636" t="s">
        <v>340</v>
      </c>
      <c r="D69" s="1642">
        <v>3351.13</v>
      </c>
      <c r="E69" s="1642">
        <v>10.45</v>
      </c>
      <c r="F69" s="1642">
        <v>138.05000000000001</v>
      </c>
      <c r="G69" s="1642">
        <v>203.41</v>
      </c>
      <c r="H69" s="1642">
        <v>189.48</v>
      </c>
      <c r="I69" s="1642">
        <v>128.68</v>
      </c>
    </row>
    <row r="70" spans="3:9" ht="19.5" hidden="1" thickTop="1">
      <c r="C70" s="1636" t="s">
        <v>341</v>
      </c>
      <c r="D70" s="1642">
        <v>3409.17</v>
      </c>
      <c r="E70" s="1642">
        <v>13.34</v>
      </c>
      <c r="F70" s="1642">
        <v>120.41</v>
      </c>
      <c r="G70" s="1642">
        <v>190.44</v>
      </c>
      <c r="H70" s="1642">
        <v>173.13</v>
      </c>
      <c r="I70" s="1642">
        <v>142.32</v>
      </c>
    </row>
    <row r="71" spans="3:9" ht="19.5" hidden="1" thickTop="1">
      <c r="C71" s="1636" t="s">
        <v>342</v>
      </c>
      <c r="D71" s="1642">
        <v>3641.98</v>
      </c>
      <c r="E71" s="1642">
        <v>13.75</v>
      </c>
      <c r="F71" s="1642">
        <v>121.55</v>
      </c>
      <c r="G71" s="1642">
        <v>206.51</v>
      </c>
      <c r="H71" s="1642">
        <v>201.51</v>
      </c>
      <c r="I71" s="1642">
        <v>156.26</v>
      </c>
    </row>
    <row r="72" spans="3:9" ht="19.5" hidden="1" thickTop="1">
      <c r="C72" s="1636" t="s">
        <v>343</v>
      </c>
      <c r="D72" s="1642">
        <v>3134.35</v>
      </c>
      <c r="E72" s="1642">
        <v>11.4</v>
      </c>
      <c r="F72" s="1642">
        <v>102.19</v>
      </c>
      <c r="G72" s="1642">
        <v>229.52</v>
      </c>
      <c r="H72" s="1642">
        <v>222.18</v>
      </c>
      <c r="I72" s="1642">
        <v>57.34</v>
      </c>
    </row>
    <row r="73" spans="3:9" ht="19.5" hidden="1" thickTop="1">
      <c r="C73" s="1636" t="s">
        <v>344</v>
      </c>
      <c r="D73" s="1642">
        <v>3438.08</v>
      </c>
      <c r="E73" s="1642">
        <v>4.04</v>
      </c>
      <c r="F73" s="1642">
        <v>130.15</v>
      </c>
      <c r="G73" s="1642">
        <v>265.8</v>
      </c>
      <c r="H73" s="1642">
        <v>268.94</v>
      </c>
      <c r="I73" s="1642">
        <v>68.58</v>
      </c>
    </row>
    <row r="74" spans="3:9" ht="19.5" hidden="1" thickTop="1">
      <c r="C74" s="1636"/>
      <c r="D74" s="1642"/>
      <c r="E74" s="1642"/>
      <c r="F74" s="1642"/>
      <c r="G74" s="1642"/>
      <c r="H74" s="1642"/>
      <c r="I74" s="1642"/>
    </row>
    <row r="75" spans="3:9" ht="20.25" hidden="1" thickTop="1" thickBot="1">
      <c r="C75" s="1637" t="s">
        <v>1150</v>
      </c>
      <c r="D75" s="1643">
        <v>41797.24</v>
      </c>
      <c r="E75" s="1643">
        <v>136.91</v>
      </c>
      <c r="F75" s="1643">
        <v>1450.48</v>
      </c>
      <c r="G75" s="1643">
        <v>2382.0700000000002</v>
      </c>
      <c r="H75" s="1643">
        <v>2091.02</v>
      </c>
      <c r="I75" s="1643">
        <v>1361.84</v>
      </c>
    </row>
    <row r="76" spans="3:9" ht="19.5" thickTop="1">
      <c r="C76" s="1636"/>
      <c r="D76" s="1642"/>
      <c r="E76" s="1642"/>
      <c r="F76" s="1642"/>
      <c r="G76" s="1642"/>
      <c r="H76" s="1642"/>
      <c r="I76" s="1642"/>
    </row>
    <row r="77" spans="3:9" ht="18.75" hidden="1">
      <c r="C77" s="1635">
        <v>2014</v>
      </c>
      <c r="D77" s="1642"/>
      <c r="E77" s="1642"/>
      <c r="F77" s="1642"/>
      <c r="G77" s="1642"/>
      <c r="H77" s="1642"/>
      <c r="I77" s="1642"/>
    </row>
    <row r="78" spans="3:9" ht="18.75" hidden="1">
      <c r="C78" s="1636" t="s">
        <v>345</v>
      </c>
      <c r="D78" s="1642">
        <v>3093.01</v>
      </c>
      <c r="E78" s="1642">
        <v>5.24</v>
      </c>
      <c r="F78" s="1642">
        <v>102.26</v>
      </c>
      <c r="G78" s="1642">
        <v>233.1</v>
      </c>
      <c r="H78" s="1642">
        <v>228.25</v>
      </c>
      <c r="I78" s="1642">
        <v>68.31</v>
      </c>
    </row>
    <row r="79" spans="3:9" ht="18.75" hidden="1">
      <c r="C79" s="1636" t="s">
        <v>334</v>
      </c>
      <c r="D79" s="1642">
        <v>2954.93</v>
      </c>
      <c r="E79" s="1642">
        <v>10.73</v>
      </c>
      <c r="F79" s="1642">
        <v>96.27</v>
      </c>
      <c r="G79" s="1642">
        <v>193.9</v>
      </c>
      <c r="H79" s="1642">
        <v>217.14</v>
      </c>
      <c r="I79" s="1642">
        <v>64.42</v>
      </c>
    </row>
    <row r="80" spans="3:9" ht="18.75" hidden="1">
      <c r="C80" s="1636" t="s">
        <v>335</v>
      </c>
      <c r="D80" s="1642">
        <v>3332.79</v>
      </c>
      <c r="E80" s="1642">
        <v>10.4</v>
      </c>
      <c r="F80" s="1642">
        <v>103.58</v>
      </c>
      <c r="G80" s="1642">
        <v>232.94</v>
      </c>
      <c r="H80" s="1642">
        <v>255.32</v>
      </c>
      <c r="I80" s="1642">
        <v>87.94</v>
      </c>
    </row>
    <row r="81" spans="3:9" ht="18.75" hidden="1">
      <c r="C81" s="1636" t="s">
        <v>336</v>
      </c>
      <c r="D81" s="1642">
        <v>3439.33</v>
      </c>
      <c r="E81" s="1642">
        <v>9.66</v>
      </c>
      <c r="F81" s="1642">
        <v>126.26</v>
      </c>
      <c r="G81" s="1642">
        <v>253.16</v>
      </c>
      <c r="H81" s="1642">
        <v>264.38</v>
      </c>
      <c r="I81" s="1642">
        <v>96.29</v>
      </c>
    </row>
    <row r="82" spans="3:9" ht="18.75" hidden="1">
      <c r="C82" s="1636" t="s">
        <v>337</v>
      </c>
      <c r="D82" s="1642">
        <v>3915.31</v>
      </c>
      <c r="E82" s="1642">
        <v>13.65</v>
      </c>
      <c r="F82" s="1642">
        <v>117.11</v>
      </c>
      <c r="G82" s="1642">
        <v>181.35</v>
      </c>
      <c r="H82" s="1642">
        <v>146.63999999999999</v>
      </c>
      <c r="I82" s="1642">
        <v>121.98</v>
      </c>
    </row>
    <row r="83" spans="3:9" ht="18.75" hidden="1">
      <c r="C83" s="1636" t="s">
        <v>338</v>
      </c>
      <c r="D83" s="1642">
        <v>3657.44</v>
      </c>
      <c r="E83" s="1642">
        <v>12.42</v>
      </c>
      <c r="F83" s="1642">
        <v>110.38</v>
      </c>
      <c r="G83" s="1642">
        <v>250.87</v>
      </c>
      <c r="H83" s="1642">
        <v>284.18</v>
      </c>
      <c r="I83" s="1642">
        <v>104.28</v>
      </c>
    </row>
    <row r="84" spans="3:9" ht="18.75" hidden="1">
      <c r="C84" s="1636" t="s">
        <v>339</v>
      </c>
      <c r="D84" s="1642">
        <v>3955.45</v>
      </c>
      <c r="E84" s="1642">
        <v>11.72</v>
      </c>
      <c r="F84" s="1642">
        <v>125.81</v>
      </c>
      <c r="G84" s="1642">
        <v>267</v>
      </c>
      <c r="H84" s="1642">
        <v>312.35000000000002</v>
      </c>
      <c r="I84" s="1642">
        <v>101.75</v>
      </c>
    </row>
    <row r="85" spans="3:9" ht="18.75" hidden="1">
      <c r="C85" s="1636" t="s">
        <v>340</v>
      </c>
      <c r="D85" s="1642">
        <v>3467.34</v>
      </c>
      <c r="E85" s="1642">
        <v>9.36</v>
      </c>
      <c r="F85" s="1642">
        <v>135.9</v>
      </c>
      <c r="G85" s="1642">
        <v>273.39</v>
      </c>
      <c r="H85" s="1642">
        <v>320.36</v>
      </c>
      <c r="I85" s="1642">
        <v>103.26</v>
      </c>
    </row>
    <row r="86" spans="3:9" ht="18.75" hidden="1">
      <c r="C86" s="1636" t="s">
        <v>341</v>
      </c>
      <c r="D86" s="1642">
        <v>4037.98</v>
      </c>
      <c r="E86" s="1642">
        <v>11.16</v>
      </c>
      <c r="F86" s="1642">
        <v>138.09</v>
      </c>
      <c r="G86" s="1642">
        <v>280.8</v>
      </c>
      <c r="H86" s="1642">
        <v>341.23</v>
      </c>
      <c r="I86" s="1642">
        <v>115.94</v>
      </c>
    </row>
    <row r="87" spans="3:9" ht="18.75" hidden="1">
      <c r="C87" s="1636" t="s">
        <v>342</v>
      </c>
      <c r="D87" s="1644">
        <v>3843.84</v>
      </c>
      <c r="E87" s="1644">
        <v>13.58</v>
      </c>
      <c r="F87" s="1644">
        <v>150.09</v>
      </c>
      <c r="G87" s="1644">
        <v>291.68</v>
      </c>
      <c r="H87" s="1644">
        <v>362.3</v>
      </c>
      <c r="I87" s="1644">
        <v>117.4</v>
      </c>
    </row>
    <row r="88" spans="3:9" ht="18.75" hidden="1">
      <c r="C88" s="1636" t="s">
        <v>343</v>
      </c>
      <c r="D88" s="1644">
        <v>4104.33</v>
      </c>
      <c r="E88" s="1644">
        <v>9.33</v>
      </c>
      <c r="F88" s="1644">
        <v>160.39599999999999</v>
      </c>
      <c r="G88" s="1644">
        <v>299.93900000000002</v>
      </c>
      <c r="H88" s="1644">
        <v>358.75900000000001</v>
      </c>
      <c r="I88" s="1644">
        <v>103.75700000000001</v>
      </c>
    </row>
    <row r="89" spans="3:9" ht="18.75" hidden="1">
      <c r="C89" s="1636" t="s">
        <v>344</v>
      </c>
      <c r="D89" s="1642">
        <v>4615.04</v>
      </c>
      <c r="E89" s="1642">
        <v>11.53</v>
      </c>
      <c r="F89" s="1642">
        <v>148.5</v>
      </c>
      <c r="G89" s="1642">
        <v>336.65</v>
      </c>
      <c r="H89" s="1642">
        <v>395.93</v>
      </c>
      <c r="I89" s="1642">
        <v>124.33</v>
      </c>
    </row>
    <row r="90" spans="3:9" ht="18.75" hidden="1">
      <c r="C90" s="1636"/>
      <c r="D90" s="1642"/>
      <c r="E90" s="1642"/>
      <c r="F90" s="1642"/>
      <c r="G90" s="1642"/>
      <c r="H90" s="1642"/>
      <c r="I90" s="1642"/>
    </row>
    <row r="91" spans="3:9" ht="20.25" hidden="1" thickTop="1" thickBot="1">
      <c r="C91" s="1637" t="s">
        <v>1150</v>
      </c>
      <c r="D91" s="1645">
        <f t="shared" ref="D91:I91" si="0">+SUM(D78:D89)</f>
        <v>44416.79</v>
      </c>
      <c r="E91" s="1645">
        <f t="shared" si="0"/>
        <v>128.78</v>
      </c>
      <c r="F91" s="1645">
        <f t="shared" si="0"/>
        <v>1514.646</v>
      </c>
      <c r="G91" s="1645">
        <f t="shared" si="0"/>
        <v>3094.779</v>
      </c>
      <c r="H91" s="1645">
        <f t="shared" si="0"/>
        <v>3486.8390000000004</v>
      </c>
      <c r="I91" s="1645">
        <f t="shared" si="0"/>
        <v>1209.6569999999999</v>
      </c>
    </row>
    <row r="92" spans="3:9" ht="18.75" hidden="1">
      <c r="C92" s="1636"/>
      <c r="D92" s="1642"/>
      <c r="E92" s="1642"/>
      <c r="F92" s="1642"/>
      <c r="G92" s="1642"/>
      <c r="H92" s="1642"/>
      <c r="I92" s="1642"/>
    </row>
    <row r="93" spans="3:9" ht="18.75" hidden="1">
      <c r="C93" s="1635">
        <v>2015</v>
      </c>
      <c r="D93" s="1642"/>
      <c r="E93" s="1642"/>
      <c r="F93" s="1642"/>
      <c r="G93" s="1642"/>
      <c r="H93" s="1642"/>
      <c r="I93" s="1642"/>
    </row>
    <row r="94" spans="3:9" ht="15.75" hidden="1" customHeight="1">
      <c r="C94" s="1636" t="s">
        <v>345</v>
      </c>
      <c r="D94" s="1646">
        <v>3659</v>
      </c>
      <c r="E94" s="1651">
        <v>11.81</v>
      </c>
      <c r="F94" s="1651">
        <v>154.43</v>
      </c>
      <c r="G94" s="1651">
        <v>311.94</v>
      </c>
      <c r="H94" s="1651">
        <v>352.18</v>
      </c>
      <c r="I94" s="1651">
        <v>113.46</v>
      </c>
    </row>
    <row r="95" spans="3:9" ht="18.75" hidden="1">
      <c r="C95" s="1638" t="s">
        <v>334</v>
      </c>
      <c r="D95" s="1646">
        <v>3221.13</v>
      </c>
      <c r="E95" s="1651">
        <v>13.69</v>
      </c>
      <c r="F95" s="1651">
        <v>141.79</v>
      </c>
      <c r="G95" s="1651">
        <v>275.8</v>
      </c>
      <c r="H95" s="1651">
        <v>334.62</v>
      </c>
      <c r="I95" s="1651">
        <v>104.62</v>
      </c>
    </row>
    <row r="96" spans="3:9" ht="18.75" hidden="1">
      <c r="C96" s="1638" t="s">
        <v>335</v>
      </c>
      <c r="D96" s="1646">
        <v>3801.9580000000001</v>
      </c>
      <c r="E96" s="1651">
        <v>11.11</v>
      </c>
      <c r="F96" s="1651">
        <v>131.97</v>
      </c>
      <c r="G96" s="1651">
        <v>298.298</v>
      </c>
      <c r="H96" s="1651">
        <v>364.68700000000001</v>
      </c>
      <c r="I96" s="1651">
        <v>111.697</v>
      </c>
    </row>
    <row r="97" spans="3:9" ht="18.75" hidden="1">
      <c r="C97" s="1636" t="s">
        <v>336</v>
      </c>
      <c r="D97" s="1646">
        <v>3919.47</v>
      </c>
      <c r="E97" s="1651">
        <v>10.81</v>
      </c>
      <c r="F97" s="1651">
        <v>133.99</v>
      </c>
      <c r="G97" s="1651">
        <v>299.67</v>
      </c>
      <c r="H97" s="1651">
        <v>341.22</v>
      </c>
      <c r="I97" s="1651">
        <v>112.38</v>
      </c>
    </row>
    <row r="98" spans="3:9" ht="18.75" hidden="1">
      <c r="C98" s="1638" t="s">
        <v>337</v>
      </c>
      <c r="D98" s="1646">
        <v>3467.1</v>
      </c>
      <c r="E98" s="1651">
        <v>13.08</v>
      </c>
      <c r="F98" s="1651">
        <v>128.76</v>
      </c>
      <c r="G98" s="1651">
        <v>316.66000000000003</v>
      </c>
      <c r="H98" s="1651">
        <v>389.97</v>
      </c>
      <c r="I98" s="1651">
        <v>124.5</v>
      </c>
    </row>
    <row r="99" spans="3:9" ht="18.75" hidden="1">
      <c r="C99" s="1638" t="s">
        <v>338</v>
      </c>
      <c r="D99" s="1646">
        <v>3014.73</v>
      </c>
      <c r="E99" s="1651">
        <v>15.35</v>
      </c>
      <c r="F99" s="1651">
        <v>123.53</v>
      </c>
      <c r="G99" s="1651">
        <v>333.65</v>
      </c>
      <c r="H99" s="1651">
        <v>438.72</v>
      </c>
      <c r="I99" s="1651">
        <v>136.62</v>
      </c>
    </row>
    <row r="100" spans="3:9" ht="18.75" hidden="1">
      <c r="C100" s="1638" t="s">
        <v>339</v>
      </c>
      <c r="D100" s="1646">
        <v>4010.26</v>
      </c>
      <c r="E100" s="1651">
        <v>12.64</v>
      </c>
      <c r="F100" s="1651">
        <v>154.61000000000001</v>
      </c>
      <c r="G100" s="1651">
        <v>332.37</v>
      </c>
      <c r="H100" s="1651">
        <v>391.036</v>
      </c>
      <c r="I100" s="1651">
        <v>128.61000000000001</v>
      </c>
    </row>
    <row r="101" spans="3:9" ht="18.75" hidden="1">
      <c r="C101" s="1638" t="s">
        <v>340</v>
      </c>
      <c r="D101" s="1646">
        <v>3299.06</v>
      </c>
      <c r="E101" s="1651">
        <v>11.39</v>
      </c>
      <c r="F101" s="1651">
        <v>193.36</v>
      </c>
      <c r="G101" s="1651">
        <v>313.18</v>
      </c>
      <c r="H101" s="1651">
        <v>391.19</v>
      </c>
      <c r="I101" s="1651">
        <v>133.55000000000001</v>
      </c>
    </row>
    <row r="102" spans="3:9" ht="18.75" hidden="1">
      <c r="C102" s="1638" t="s">
        <v>341</v>
      </c>
      <c r="D102" s="1647">
        <v>3762.7368994799999</v>
      </c>
      <c r="E102" s="1651">
        <v>12.925797749999999</v>
      </c>
      <c r="F102" s="1654">
        <v>131.8904756</v>
      </c>
      <c r="G102" s="1654">
        <v>318.75237705000001</v>
      </c>
      <c r="H102" s="1654">
        <v>396.27860636999998</v>
      </c>
      <c r="I102" s="1654">
        <v>396.27860636999998</v>
      </c>
    </row>
    <row r="103" spans="3:9" ht="18.75" hidden="1">
      <c r="C103" s="1638" t="s">
        <v>342</v>
      </c>
      <c r="D103" s="1646">
        <v>3964.53</v>
      </c>
      <c r="E103" s="1651">
        <v>11.84</v>
      </c>
      <c r="F103" s="1651">
        <v>149.41</v>
      </c>
      <c r="G103" s="1651">
        <v>334.93</v>
      </c>
      <c r="H103" s="1651">
        <v>434.71</v>
      </c>
      <c r="I103" s="1651">
        <v>151.02000000000001</v>
      </c>
    </row>
    <row r="104" spans="3:9" ht="18.75" hidden="1">
      <c r="C104" s="1638" t="s">
        <v>343</v>
      </c>
      <c r="D104" s="1646">
        <v>3551.4</v>
      </c>
      <c r="E104" s="1651">
        <v>12.02</v>
      </c>
      <c r="F104" s="1651">
        <v>130.19999999999999</v>
      </c>
      <c r="G104" s="1651">
        <v>347.68</v>
      </c>
      <c r="H104" s="1651">
        <v>416.95</v>
      </c>
      <c r="I104" s="1651">
        <v>154.38</v>
      </c>
    </row>
    <row r="105" spans="3:9" ht="18.75" hidden="1">
      <c r="C105" s="1638" t="s">
        <v>344</v>
      </c>
      <c r="D105" s="1646">
        <v>4167.88</v>
      </c>
      <c r="E105" s="1651">
        <v>10.95</v>
      </c>
      <c r="F105" s="1651">
        <v>146.6</v>
      </c>
      <c r="G105" s="1651">
        <v>411.34</v>
      </c>
      <c r="H105" s="1651">
        <v>477.51</v>
      </c>
      <c r="I105" s="1651">
        <v>213.28</v>
      </c>
    </row>
    <row r="106" spans="3:9" ht="16.5" hidden="1" customHeight="1" thickTop="1" thickBot="1">
      <c r="C106" s="1637" t="s">
        <v>1150</v>
      </c>
      <c r="D106" s="1648">
        <f t="shared" ref="D106:I106" si="1">+SUM(D94:D105)</f>
        <v>43839.254899480002</v>
      </c>
      <c r="E106" s="1652">
        <f t="shared" si="1"/>
        <v>147.61579774999998</v>
      </c>
      <c r="F106" s="1652">
        <f t="shared" si="1"/>
        <v>1720.5404756</v>
      </c>
      <c r="G106" s="1652">
        <f t="shared" si="1"/>
        <v>3894.2703770499998</v>
      </c>
      <c r="H106" s="1652">
        <f t="shared" si="1"/>
        <v>4729.0716063700002</v>
      </c>
      <c r="I106" s="1652">
        <f t="shared" si="1"/>
        <v>1880.39560637</v>
      </c>
    </row>
    <row r="107" spans="3:9" s="904" customFormat="1" ht="18.75" hidden="1">
      <c r="C107" s="1636"/>
      <c r="D107" s="1646"/>
      <c r="E107" s="1651"/>
      <c r="F107" s="1651"/>
      <c r="G107" s="1651"/>
      <c r="H107" s="1651"/>
      <c r="I107" s="1651"/>
    </row>
    <row r="108" spans="3:9" s="904" customFormat="1" ht="18.75" hidden="1">
      <c r="C108" s="1635">
        <v>2016</v>
      </c>
      <c r="D108" s="1646"/>
      <c r="E108" s="1651"/>
      <c r="F108" s="1651"/>
      <c r="G108" s="1651"/>
      <c r="H108" s="1651"/>
      <c r="I108" s="1651"/>
    </row>
    <row r="109" spans="3:9" s="904" customFormat="1" ht="18.75" hidden="1" customHeight="1">
      <c r="C109" s="1636" t="s">
        <v>345</v>
      </c>
      <c r="D109" s="1646">
        <v>3385.8679999999999</v>
      </c>
      <c r="E109" s="1651">
        <v>11.099</v>
      </c>
      <c r="F109" s="1651">
        <v>137.393</v>
      </c>
      <c r="G109" s="1651">
        <v>331.51799999999997</v>
      </c>
      <c r="H109" s="1651">
        <v>388.88499999999999</v>
      </c>
      <c r="I109" s="1651">
        <v>167.67599999999999</v>
      </c>
    </row>
    <row r="110" spans="3:9" s="904" customFormat="1" ht="18.75" hidden="1">
      <c r="C110" s="1636" t="s">
        <v>334</v>
      </c>
      <c r="D110" s="1646">
        <v>3448.15</v>
      </c>
      <c r="E110" s="1651">
        <v>11.86</v>
      </c>
      <c r="F110" s="1651">
        <v>138.75</v>
      </c>
      <c r="G110" s="1651">
        <v>312.12</v>
      </c>
      <c r="H110" s="1651">
        <v>389.26</v>
      </c>
      <c r="I110" s="1651">
        <v>167.93</v>
      </c>
    </row>
    <row r="111" spans="3:9" s="904" customFormat="1" ht="18.75" hidden="1">
      <c r="C111" s="1636" t="s">
        <v>335</v>
      </c>
      <c r="D111" s="1646">
        <v>3460.2232530199999</v>
      </c>
      <c r="E111" s="1651">
        <v>11.25554988</v>
      </c>
      <c r="F111" s="1651">
        <v>142.07820183999999</v>
      </c>
      <c r="G111" s="1651">
        <v>288.82297029</v>
      </c>
      <c r="H111" s="1651">
        <v>417.12511833999997</v>
      </c>
      <c r="I111" s="1651">
        <v>255.93050350999999</v>
      </c>
    </row>
    <row r="112" spans="3:9" s="904" customFormat="1" ht="18.75" hidden="1">
      <c r="C112" s="1636" t="s">
        <v>336</v>
      </c>
      <c r="D112" s="1646">
        <v>3564.3157062600003</v>
      </c>
      <c r="E112" s="1651">
        <v>9.6547368000000002</v>
      </c>
      <c r="F112" s="1651">
        <v>180.12077844999999</v>
      </c>
      <c r="G112" s="1651">
        <v>247.604308</v>
      </c>
      <c r="H112" s="1651">
        <v>427.29040591</v>
      </c>
      <c r="I112" s="1651">
        <v>168.30533638999998</v>
      </c>
    </row>
    <row r="113" spans="3:9" s="904" customFormat="1" ht="18.75" hidden="1">
      <c r="C113" s="1636" t="s">
        <v>337</v>
      </c>
      <c r="D113" s="1646">
        <v>3869.1942115799998</v>
      </c>
      <c r="E113" s="1651">
        <v>10.825818060000001</v>
      </c>
      <c r="F113" s="1651">
        <v>214.79106353999998</v>
      </c>
      <c r="G113" s="1651">
        <v>203.25222890000001</v>
      </c>
      <c r="H113" s="1651">
        <v>479.93242400999998</v>
      </c>
      <c r="I113" s="1651">
        <v>217.90811081999999</v>
      </c>
    </row>
    <row r="114" spans="3:9" s="904" customFormat="1" ht="18.75" hidden="1">
      <c r="C114" s="1636" t="s">
        <v>338</v>
      </c>
      <c r="D114" s="1646">
        <v>4522.2</v>
      </c>
      <c r="E114" s="1651">
        <v>10.27</v>
      </c>
      <c r="F114" s="1651">
        <v>203.9</v>
      </c>
      <c r="G114" s="1651">
        <v>131.4</v>
      </c>
      <c r="H114" s="1651">
        <v>465.1</v>
      </c>
      <c r="I114" s="1651">
        <v>174.1</v>
      </c>
    </row>
    <row r="115" spans="3:9" s="904" customFormat="1" ht="18.75" hidden="1">
      <c r="C115" s="1636" t="s">
        <v>339</v>
      </c>
      <c r="D115" s="1646">
        <v>3911.78</v>
      </c>
      <c r="E115" s="1651">
        <v>9.19</v>
      </c>
      <c r="F115" s="1651">
        <v>240.04</v>
      </c>
      <c r="G115" s="1651">
        <v>166.3</v>
      </c>
      <c r="H115" s="1651">
        <v>491.22</v>
      </c>
      <c r="I115" s="1651">
        <v>218.03899999999999</v>
      </c>
    </row>
    <row r="116" spans="3:9" s="904" customFormat="1" ht="26.25" hidden="1" customHeight="1">
      <c r="C116" s="1636" t="s">
        <v>340</v>
      </c>
      <c r="D116" s="1646">
        <v>3928.6611788</v>
      </c>
      <c r="E116" s="1651">
        <v>7.9159387099999998</v>
      </c>
      <c r="F116" s="1651">
        <v>238.02878047999999</v>
      </c>
      <c r="G116" s="1651">
        <v>165.92266140999999</v>
      </c>
      <c r="H116" s="1651">
        <v>535.38579841000001</v>
      </c>
      <c r="I116" s="1651">
        <v>230.62331471000002</v>
      </c>
    </row>
    <row r="117" spans="3:9" s="904" customFormat="1" ht="18.75" hidden="1">
      <c r="C117" s="1636" t="s">
        <v>341</v>
      </c>
      <c r="D117" s="1646">
        <v>4382.93283367</v>
      </c>
      <c r="E117" s="1651">
        <v>10.5</v>
      </c>
      <c r="F117" s="1651">
        <v>237.25412853</v>
      </c>
      <c r="G117" s="1651">
        <v>167.65711741999999</v>
      </c>
      <c r="H117" s="1651">
        <v>533.91030544</v>
      </c>
      <c r="I117" s="1651">
        <v>215.92377542</v>
      </c>
    </row>
    <row r="118" spans="3:9" s="904" customFormat="1" ht="18.75" hidden="1">
      <c r="C118" s="1636" t="s">
        <v>342</v>
      </c>
      <c r="D118" s="1646">
        <v>4127.6392848899995</v>
      </c>
      <c r="E118" s="1651">
        <v>7.9908732599999999</v>
      </c>
      <c r="F118" s="1651">
        <v>322.78813445999998</v>
      </c>
      <c r="G118" s="1651">
        <v>112.49103587</v>
      </c>
      <c r="H118" s="1651">
        <v>524.45753092000007</v>
      </c>
      <c r="I118" s="1651">
        <v>216.04580587999999</v>
      </c>
    </row>
    <row r="119" spans="3:9" s="904" customFormat="1" ht="24" hidden="1" customHeight="1">
      <c r="C119" s="1636" t="s">
        <v>343</v>
      </c>
      <c r="D119" s="1646">
        <v>4624.7</v>
      </c>
      <c r="E119" s="1651">
        <v>6.9</v>
      </c>
      <c r="F119" s="1651">
        <v>363.4</v>
      </c>
      <c r="G119" s="1651">
        <v>84.5</v>
      </c>
      <c r="H119" s="1651">
        <v>537.20000000000005</v>
      </c>
      <c r="I119" s="1651">
        <v>229.9</v>
      </c>
    </row>
    <row r="120" spans="3:9" s="904" customFormat="1" ht="19.5" hidden="1" customHeight="1">
      <c r="C120" s="1636" t="s">
        <v>344</v>
      </c>
      <c r="D120" s="1646">
        <v>4882.6072103300003</v>
      </c>
      <c r="E120" s="1651">
        <v>5.62</v>
      </c>
      <c r="F120" s="1651">
        <v>479.86</v>
      </c>
      <c r="G120" s="1651">
        <v>71.92</v>
      </c>
      <c r="H120" s="1651">
        <v>626.08000000000004</v>
      </c>
      <c r="I120" s="1651">
        <v>265.12</v>
      </c>
    </row>
    <row r="121" spans="3:9" s="904" customFormat="1" ht="18.75">
      <c r="C121" s="1636"/>
      <c r="D121" s="1646"/>
      <c r="E121" s="1651"/>
      <c r="F121" s="1651"/>
      <c r="G121" s="1651"/>
      <c r="H121" s="1651"/>
      <c r="I121" s="1651"/>
    </row>
    <row r="122" spans="3:9" s="904" customFormat="1" ht="18.75">
      <c r="C122" s="1635">
        <v>2017</v>
      </c>
      <c r="D122" s="1646"/>
      <c r="E122" s="1651"/>
      <c r="F122" s="1651"/>
      <c r="G122" s="1651"/>
      <c r="H122" s="1651"/>
      <c r="I122" s="1651"/>
    </row>
    <row r="123" spans="3:9" s="904" customFormat="1" ht="18.75">
      <c r="C123" s="1636" t="s">
        <v>345</v>
      </c>
      <c r="D123" s="1646">
        <v>4052.7115862800001</v>
      </c>
      <c r="E123" s="1651">
        <v>7.48</v>
      </c>
      <c r="F123" s="1651">
        <v>368.71</v>
      </c>
      <c r="G123" s="1651">
        <v>70.42</v>
      </c>
      <c r="H123" s="1655">
        <v>495.55</v>
      </c>
      <c r="I123" s="1651">
        <v>318.91000000000003</v>
      </c>
    </row>
    <row r="124" spans="3:9" s="904" customFormat="1" ht="18.75">
      <c r="C124" s="1636" t="s">
        <v>334</v>
      </c>
      <c r="D124" s="1646">
        <v>4246.6000000000004</v>
      </c>
      <c r="E124" s="1651">
        <v>7</v>
      </c>
      <c r="F124" s="1651">
        <v>327.3</v>
      </c>
      <c r="G124" s="1651">
        <v>58.4</v>
      </c>
      <c r="H124" s="1655">
        <v>472.3</v>
      </c>
      <c r="I124" s="1651">
        <v>324.10000000000002</v>
      </c>
    </row>
    <row r="125" spans="3:9" s="904" customFormat="1" ht="18.75">
      <c r="C125" s="1636" t="s">
        <v>335</v>
      </c>
      <c r="D125" s="1646">
        <v>4629.8</v>
      </c>
      <c r="E125" s="1651">
        <v>7.4</v>
      </c>
      <c r="F125" s="1651">
        <v>392.2</v>
      </c>
      <c r="G125" s="1651">
        <v>58.8</v>
      </c>
      <c r="H125" s="1655">
        <v>671.6</v>
      </c>
      <c r="I125" s="1651">
        <v>399.7</v>
      </c>
    </row>
    <row r="126" spans="3:9" s="904" customFormat="1" ht="19.5" customHeight="1">
      <c r="C126" s="1636" t="s">
        <v>336</v>
      </c>
      <c r="D126" s="1646">
        <v>4178.8</v>
      </c>
      <c r="E126" s="1651">
        <v>4.8</v>
      </c>
      <c r="F126" s="1651">
        <v>466.9</v>
      </c>
      <c r="G126" s="1651">
        <v>39.299999999999997</v>
      </c>
      <c r="H126" s="1655">
        <v>792.5</v>
      </c>
      <c r="I126" s="1651">
        <v>337.6</v>
      </c>
    </row>
    <row r="127" spans="3:9" s="904" customFormat="1" ht="18.75">
      <c r="C127" s="1636" t="s">
        <v>337</v>
      </c>
      <c r="D127" s="1646">
        <v>4974</v>
      </c>
      <c r="E127" s="1651">
        <v>6.5</v>
      </c>
      <c r="F127" s="1651">
        <v>557.79999999999995</v>
      </c>
      <c r="G127" s="1651">
        <v>44.7</v>
      </c>
      <c r="H127" s="1655">
        <v>939.9</v>
      </c>
      <c r="I127" s="1651">
        <v>618.70000000000005</v>
      </c>
    </row>
    <row r="128" spans="3:9" s="904" customFormat="1" ht="18.75">
      <c r="C128" s="1636" t="s">
        <v>338</v>
      </c>
      <c r="D128" s="1646">
        <v>5346.4462001899992</v>
      </c>
      <c r="E128" s="1651">
        <v>6.2836405599999994</v>
      </c>
      <c r="F128" s="1651">
        <v>558.84800765</v>
      </c>
      <c r="G128" s="1651">
        <v>34.630371270000005</v>
      </c>
      <c r="H128" s="1655">
        <v>1095.5490581099998</v>
      </c>
      <c r="I128" s="1651">
        <v>500.27683366000002</v>
      </c>
    </row>
    <row r="129" spans="3:9" s="904" customFormat="1" ht="18.75">
      <c r="C129" s="1636" t="s">
        <v>339</v>
      </c>
      <c r="D129" s="1646">
        <v>4805.0923402799999</v>
      </c>
      <c r="E129" s="1651">
        <v>5.73</v>
      </c>
      <c r="F129" s="1651">
        <v>588.38</v>
      </c>
      <c r="G129" s="1651">
        <v>29.39</v>
      </c>
      <c r="H129" s="1655">
        <v>1601.38</v>
      </c>
      <c r="I129" s="1651">
        <v>586.41999999999996</v>
      </c>
    </row>
    <row r="130" spans="3:9" s="904" customFormat="1" ht="18.75">
      <c r="C130" s="1636" t="s">
        <v>340</v>
      </c>
      <c r="D130" s="1646">
        <v>5325.13806578</v>
      </c>
      <c r="E130" s="1651">
        <v>5.1814679400000001</v>
      </c>
      <c r="F130" s="1651">
        <v>590.06875104000005</v>
      </c>
      <c r="G130" s="1651">
        <v>24.675551680000002</v>
      </c>
      <c r="H130" s="1655">
        <v>1776.4425487000001</v>
      </c>
      <c r="I130" s="1651">
        <v>583.27685752999992</v>
      </c>
    </row>
    <row r="131" spans="3:9" s="904" customFormat="1" ht="18.75">
      <c r="C131" s="1636" t="s">
        <v>341</v>
      </c>
      <c r="D131" s="1646">
        <v>6031.37</v>
      </c>
      <c r="E131" s="1651">
        <v>5.19</v>
      </c>
      <c r="F131" s="1651">
        <v>651.11</v>
      </c>
      <c r="G131" s="1651">
        <v>16.11</v>
      </c>
      <c r="H131" s="1655">
        <v>2159.2600000000002</v>
      </c>
      <c r="I131" s="1651">
        <v>731.93</v>
      </c>
    </row>
    <row r="132" spans="3:9" s="904" customFormat="1" ht="21" customHeight="1">
      <c r="C132" s="1636" t="s">
        <v>342</v>
      </c>
      <c r="D132" s="1646">
        <v>5991.3079068999996</v>
      </c>
      <c r="E132" s="1651">
        <v>5.4160045599999993</v>
      </c>
      <c r="F132" s="1651">
        <v>681.89487859000008</v>
      </c>
      <c r="G132" s="1651">
        <v>19.37127456</v>
      </c>
      <c r="H132" s="1655">
        <v>2401.6196266699999</v>
      </c>
      <c r="I132" s="1651">
        <v>779.15872616999991</v>
      </c>
    </row>
    <row r="133" spans="3:9" s="904" customFormat="1" ht="18.75">
      <c r="C133" s="1636" t="s">
        <v>343</v>
      </c>
      <c r="D133" s="1646">
        <v>6259.74457566</v>
      </c>
      <c r="E133" s="1651">
        <v>4.8797962899999998</v>
      </c>
      <c r="F133" s="1651">
        <v>666.45603041000004</v>
      </c>
      <c r="G133" s="1651">
        <v>15.875778820000001</v>
      </c>
      <c r="H133" s="1655">
        <v>2561.8427594599998</v>
      </c>
      <c r="I133" s="1651">
        <v>798.32626419999997</v>
      </c>
    </row>
    <row r="134" spans="3:9" s="904" customFormat="1" ht="18.75">
      <c r="C134" s="1636" t="s">
        <v>344</v>
      </c>
      <c r="D134" s="1646">
        <v>5877.24194739</v>
      </c>
      <c r="E134" s="1651">
        <v>3.5902881</v>
      </c>
      <c r="F134" s="1651">
        <v>778.41347459999997</v>
      </c>
      <c r="G134" s="1651">
        <v>16.33081052</v>
      </c>
      <c r="H134" s="1655">
        <v>3052.7215016100004</v>
      </c>
      <c r="I134" s="1651">
        <v>1043.2505727299999</v>
      </c>
    </row>
    <row r="135" spans="3:9" s="904" customFormat="1" ht="18.75">
      <c r="C135" s="1636"/>
      <c r="D135" s="1646"/>
      <c r="E135" s="1651"/>
      <c r="F135" s="1651"/>
      <c r="G135" s="1651"/>
      <c r="H135" s="1655"/>
      <c r="I135" s="1655"/>
    </row>
    <row r="136" spans="3:9" s="904" customFormat="1" ht="18.75">
      <c r="C136" s="1635">
        <v>2018</v>
      </c>
      <c r="D136" s="1646"/>
      <c r="E136" s="1651"/>
      <c r="F136" s="1651"/>
      <c r="G136" s="1651"/>
      <c r="H136" s="1651"/>
      <c r="I136" s="1655"/>
    </row>
    <row r="137" spans="3:9" s="904" customFormat="1" ht="18.75">
      <c r="C137" s="1636" t="s">
        <v>345</v>
      </c>
      <c r="D137" s="1646">
        <v>5548.0506075800004</v>
      </c>
      <c r="E137" s="1651">
        <v>4.8939512300000008</v>
      </c>
      <c r="F137" s="1651">
        <v>663.45273716999998</v>
      </c>
      <c r="G137" s="1651">
        <v>21.286083000000001</v>
      </c>
      <c r="H137" s="1655">
        <v>2318.7987921899999</v>
      </c>
      <c r="I137" s="1655">
        <v>1006.05091365</v>
      </c>
    </row>
    <row r="138" spans="3:9" s="904" customFormat="1" ht="18.75">
      <c r="C138" s="1636" t="s">
        <v>334</v>
      </c>
      <c r="D138" s="1646">
        <v>4706.6000000000004</v>
      </c>
      <c r="E138" s="1651">
        <v>4.5</v>
      </c>
      <c r="F138" s="1651">
        <v>594</v>
      </c>
      <c r="G138" s="1651">
        <v>13.9</v>
      </c>
      <c r="H138" s="1655">
        <v>2015.11469691</v>
      </c>
      <c r="I138" s="1655">
        <v>831.04585373999998</v>
      </c>
    </row>
    <row r="139" spans="3:9" s="904" customFormat="1" ht="18.75">
      <c r="C139" s="1636" t="s">
        <v>335</v>
      </c>
      <c r="D139" s="1646">
        <v>6300.4</v>
      </c>
      <c r="E139" s="1651">
        <v>4.5</v>
      </c>
      <c r="F139" s="1651">
        <v>654.20000000000005</v>
      </c>
      <c r="G139" s="1651">
        <v>12.5</v>
      </c>
      <c r="H139" s="1655">
        <v>2657.1042725500001</v>
      </c>
      <c r="I139" s="1655">
        <v>864.83275957000001</v>
      </c>
    </row>
    <row r="140" spans="3:9" s="904" customFormat="1" ht="18.75">
      <c r="C140" s="1636" t="s">
        <v>336</v>
      </c>
      <c r="D140" s="1646">
        <v>5786.75</v>
      </c>
      <c r="E140" s="1651">
        <v>3.28</v>
      </c>
      <c r="F140" s="1651">
        <v>640.94000000000005</v>
      </c>
      <c r="G140" s="1651">
        <v>11.46</v>
      </c>
      <c r="H140" s="1655">
        <v>3002.63</v>
      </c>
      <c r="I140" s="1655">
        <v>822.58</v>
      </c>
    </row>
    <row r="141" spans="3:9" s="904" customFormat="1" ht="19.5" customHeight="1">
      <c r="C141" s="1636" t="s">
        <v>337</v>
      </c>
      <c r="D141" s="1646">
        <v>7298.4112854700006</v>
      </c>
      <c r="E141" s="1651">
        <v>4.2477408899999993</v>
      </c>
      <c r="F141" s="1651">
        <v>819.74175826999999</v>
      </c>
      <c r="G141" s="1651">
        <v>10.507818460000001</v>
      </c>
      <c r="H141" s="1655">
        <v>3550.07083044</v>
      </c>
      <c r="I141" s="1655">
        <v>968.58344338999996</v>
      </c>
    </row>
    <row r="142" spans="3:9" s="904" customFormat="1" ht="19.5" customHeight="1">
      <c r="C142" s="1636" t="s">
        <v>338</v>
      </c>
      <c r="D142" s="1646">
        <v>7997.28</v>
      </c>
      <c r="E142" s="1651">
        <v>4.7</v>
      </c>
      <c r="F142" s="1651">
        <v>779.37</v>
      </c>
      <c r="G142" s="1651">
        <v>8.2899999999999991</v>
      </c>
      <c r="H142" s="1655">
        <v>3724.31</v>
      </c>
      <c r="I142" s="1655">
        <v>1135.49</v>
      </c>
    </row>
    <row r="143" spans="3:9" s="904" customFormat="1" ht="19.5" customHeight="1">
      <c r="C143" s="1636" t="s">
        <v>339</v>
      </c>
      <c r="D143" s="1646">
        <v>8290</v>
      </c>
      <c r="E143" s="1651">
        <v>3.96</v>
      </c>
      <c r="F143" s="1651">
        <v>790</v>
      </c>
      <c r="G143" s="1651">
        <v>9.39</v>
      </c>
      <c r="H143" s="1655">
        <v>4446.68</v>
      </c>
      <c r="I143" s="1655">
        <v>1262.53</v>
      </c>
    </row>
    <row r="144" spans="3:9" s="904" customFormat="1" ht="19.5" customHeight="1">
      <c r="C144" s="1636" t="s">
        <v>340</v>
      </c>
      <c r="D144" s="1646">
        <v>7762.8599648500003</v>
      </c>
      <c r="E144" s="1651">
        <v>2.8750159700000002</v>
      </c>
      <c r="F144" s="1651">
        <v>811.18760015999999</v>
      </c>
      <c r="G144" s="1651">
        <v>13.975285250000001</v>
      </c>
      <c r="H144" s="1655">
        <v>4558.5357816699998</v>
      </c>
      <c r="I144" s="1655">
        <v>1254.9552006700001</v>
      </c>
    </row>
    <row r="145" spans="3:13" s="904" customFormat="1" ht="19.5" customHeight="1">
      <c r="C145" s="1636" t="s">
        <v>341</v>
      </c>
      <c r="D145" s="1646">
        <v>7155.0419145799997</v>
      </c>
      <c r="E145" s="1651">
        <v>3.9650236899999998</v>
      </c>
      <c r="F145" s="1651">
        <v>842.47508533000007</v>
      </c>
      <c r="G145" s="1651">
        <v>17.011347499999999</v>
      </c>
      <c r="H145" s="1655">
        <v>4462.3992408599997</v>
      </c>
      <c r="I145" s="1655">
        <v>1393.0816396300002</v>
      </c>
    </row>
    <row r="146" spans="3:13" s="904" customFormat="1" ht="19.5" customHeight="1">
      <c r="C146" s="1636" t="s">
        <v>342</v>
      </c>
      <c r="D146" s="1646">
        <v>8230.5</v>
      </c>
      <c r="E146" s="1651">
        <v>4.2</v>
      </c>
      <c r="F146" s="1651">
        <v>821.3</v>
      </c>
      <c r="G146" s="1651">
        <v>17.899999999999999</v>
      </c>
      <c r="H146" s="1655">
        <v>4607.38</v>
      </c>
      <c r="I146" s="1655">
        <v>1428.2</v>
      </c>
    </row>
    <row r="147" spans="3:13" s="904" customFormat="1" ht="19.5" customHeight="1">
      <c r="C147" s="1636" t="s">
        <v>343</v>
      </c>
      <c r="D147" s="1646">
        <v>7922.5</v>
      </c>
      <c r="E147" s="1651">
        <v>3.7</v>
      </c>
      <c r="F147" s="1651">
        <v>657.5</v>
      </c>
      <c r="G147" s="1651">
        <v>19.899999999999999</v>
      </c>
      <c r="H147" s="1655">
        <v>3964.78</v>
      </c>
      <c r="I147" s="1655">
        <v>1026.7</v>
      </c>
      <c r="M147" s="904">
        <v>1000000</v>
      </c>
    </row>
    <row r="148" spans="3:13" s="904" customFormat="1" ht="19.5" customHeight="1">
      <c r="C148" s="1636" t="s">
        <v>344</v>
      </c>
      <c r="D148" s="1646">
        <v>8355.2000000000007</v>
      </c>
      <c r="E148" s="1651">
        <v>2.8</v>
      </c>
      <c r="F148" s="1651">
        <v>917.2</v>
      </c>
      <c r="G148" s="1651">
        <v>14.6</v>
      </c>
      <c r="H148" s="1655">
        <v>4833.8</v>
      </c>
      <c r="I148" s="1655">
        <v>1102.9000000000001</v>
      </c>
    </row>
    <row r="149" spans="3:13" s="904" customFormat="1" ht="19.5" customHeight="1">
      <c r="C149" s="1636"/>
      <c r="D149" s="1646"/>
      <c r="E149" s="1651"/>
      <c r="F149" s="1651"/>
      <c r="G149" s="1651"/>
      <c r="H149" s="1655"/>
      <c r="I149" s="1655"/>
    </row>
    <row r="150" spans="3:13" s="904" customFormat="1" ht="19.5" customHeight="1">
      <c r="C150" s="1635">
        <v>2019</v>
      </c>
      <c r="D150" s="1646"/>
      <c r="E150" s="1651"/>
      <c r="F150" s="1651"/>
      <c r="G150" s="1651"/>
      <c r="H150" s="1655"/>
      <c r="I150" s="1655"/>
    </row>
    <row r="151" spans="3:13" s="904" customFormat="1" ht="19.5" customHeight="1">
      <c r="C151" s="1635" t="s">
        <v>345</v>
      </c>
      <c r="D151" s="1646">
        <v>6903.0175159</v>
      </c>
      <c r="E151" s="1651">
        <v>2.8934809000000001</v>
      </c>
      <c r="F151" s="1655">
        <v>1294.0470738199999</v>
      </c>
      <c r="G151" s="1651">
        <v>16.924177520000001</v>
      </c>
      <c r="H151" s="1655">
        <v>3608.8265897699998</v>
      </c>
      <c r="I151" s="1655">
        <v>1056.15584586</v>
      </c>
    </row>
    <row r="152" spans="3:13" s="904" customFormat="1" ht="19.5" customHeight="1">
      <c r="C152" s="1635" t="s">
        <v>334</v>
      </c>
      <c r="D152" s="1646">
        <v>8336.9756165899998</v>
      </c>
      <c r="E152" s="1651">
        <v>4.03566278</v>
      </c>
      <c r="F152" s="1655">
        <v>1330.5765917700001</v>
      </c>
      <c r="G152" s="1651">
        <v>17.207907460000001</v>
      </c>
      <c r="H152" s="1655">
        <v>3594.5092755700002</v>
      </c>
      <c r="I152" s="1655">
        <v>1093.6378717099999</v>
      </c>
    </row>
    <row r="153" spans="3:13" s="904" customFormat="1" ht="19.5" customHeight="1">
      <c r="C153" s="1635" t="s">
        <v>335</v>
      </c>
      <c r="D153" s="1646">
        <v>9881.4886704700002</v>
      </c>
      <c r="E153" s="1651">
        <v>3.9007001699999999</v>
      </c>
      <c r="F153" s="1655">
        <v>1399.50410233</v>
      </c>
      <c r="G153" s="1651">
        <v>18.26635782</v>
      </c>
      <c r="H153" s="1655">
        <v>4080.6516500299999</v>
      </c>
      <c r="I153" s="1655">
        <v>1250.55177101</v>
      </c>
    </row>
    <row r="154" spans="3:13" s="904" customFormat="1" ht="19.5" customHeight="1">
      <c r="C154" s="1635" t="s">
        <v>336</v>
      </c>
      <c r="D154" s="1646">
        <v>10321.38398703</v>
      </c>
      <c r="E154" s="1651">
        <v>3.1368942599999996</v>
      </c>
      <c r="F154" s="1655">
        <v>1590.0991338900001</v>
      </c>
      <c r="G154" s="1651">
        <v>13.972592179999999</v>
      </c>
      <c r="H154" s="1655">
        <v>4949.3358272599999</v>
      </c>
      <c r="I154" s="1655">
        <v>1408.5260939899999</v>
      </c>
    </row>
    <row r="155" spans="3:13" s="904" customFormat="1" ht="19.5" customHeight="1">
      <c r="C155" s="1635" t="s">
        <v>337</v>
      </c>
      <c r="D155" s="1646">
        <v>14670.320463190001</v>
      </c>
      <c r="E155" s="1651">
        <v>4.1864520299999999</v>
      </c>
      <c r="F155" s="1655">
        <v>1397.4802180699999</v>
      </c>
      <c r="G155" s="1651">
        <v>11.83001651</v>
      </c>
      <c r="H155" s="1655">
        <v>6692.5459814799997</v>
      </c>
      <c r="I155" s="1655">
        <v>1897.8184254300002</v>
      </c>
    </row>
    <row r="156" spans="3:13" s="904" customFormat="1" ht="19.5" customHeight="1">
      <c r="C156" s="1635" t="s">
        <v>338</v>
      </c>
      <c r="D156" s="1646">
        <v>17881.209188919998</v>
      </c>
      <c r="E156" s="1651">
        <v>3.7329232700000001</v>
      </c>
      <c r="F156" s="1655">
        <v>1464.6634113499999</v>
      </c>
      <c r="G156" s="1651">
        <v>30.140633910000002</v>
      </c>
      <c r="H156" s="1655">
        <v>7130.0167664000001</v>
      </c>
      <c r="I156" s="1655">
        <v>2539.8403443800003</v>
      </c>
    </row>
    <row r="157" spans="3:13" s="904" customFormat="1" ht="19.5" customHeight="1">
      <c r="C157" s="1635" t="s">
        <v>339</v>
      </c>
      <c r="D157" s="1646">
        <v>23309.857263860002</v>
      </c>
      <c r="E157" s="1651">
        <v>3.7049055099999997</v>
      </c>
      <c r="F157" s="1655">
        <v>1806.45037897</v>
      </c>
      <c r="G157" s="1651">
        <v>36.55091874</v>
      </c>
      <c r="H157" s="1655">
        <v>9137.3615885599993</v>
      </c>
      <c r="I157" s="1655">
        <v>3295.8094199000002</v>
      </c>
    </row>
    <row r="158" spans="3:13" s="904" customFormat="1" ht="18.75">
      <c r="C158" s="1635" t="s">
        <v>340</v>
      </c>
      <c r="D158" s="1646">
        <v>23596.622530929999</v>
      </c>
      <c r="E158" s="1651">
        <v>2.3707479900000004</v>
      </c>
      <c r="F158" s="1655">
        <v>2181.5599409499996</v>
      </c>
      <c r="G158" s="1651">
        <v>38.467251240000003</v>
      </c>
      <c r="H158" s="1655">
        <v>11077.64696735</v>
      </c>
      <c r="I158" s="1655">
        <v>3493.5596679099999</v>
      </c>
    </row>
    <row r="159" spans="3:13" s="904" customFormat="1" ht="19.5" thickBot="1">
      <c r="C159" s="1635" t="s">
        <v>341</v>
      </c>
      <c r="D159" s="1649">
        <v>30328.125752430002</v>
      </c>
      <c r="E159" s="1653">
        <v>3.7969891200000001</v>
      </c>
      <c r="F159" s="1656">
        <v>3029.8683406999999</v>
      </c>
      <c r="G159" s="1653">
        <v>51.939396799999997</v>
      </c>
      <c r="H159" s="1656">
        <v>15112.0025116</v>
      </c>
      <c r="I159" s="1656">
        <v>5337.7106632900004</v>
      </c>
    </row>
    <row r="160" spans="3:13" s="904" customFormat="1" ht="15.75" thickTop="1">
      <c r="C160" s="1080"/>
      <c r="D160" s="1504"/>
      <c r="E160" s="1650"/>
      <c r="F160" s="1650"/>
      <c r="G160" s="1650"/>
      <c r="H160" s="1650"/>
      <c r="I160" s="1650"/>
    </row>
    <row r="161" spans="3:11" s="904" customFormat="1" ht="18">
      <c r="C161" s="1432" t="s">
        <v>1779</v>
      </c>
      <c r="D161" s="1229"/>
      <c r="E161" s="1229"/>
      <c r="F161" s="1229"/>
      <c r="G161" s="1229"/>
      <c r="H161" s="1229"/>
      <c r="I161" s="1229"/>
    </row>
    <row r="162" spans="3:11" ht="18">
      <c r="C162" s="1230"/>
      <c r="D162" s="1230"/>
      <c r="E162" s="1230"/>
      <c r="F162" s="1230"/>
      <c r="G162" s="1230"/>
      <c r="H162" s="1230"/>
      <c r="I162" s="1230"/>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1"/>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2"/>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3"/>
      <headerFooter alignWithMargins="0"/>
    </customSheetView>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77734375" defaultRowHeight="15"/>
  <cols>
    <col min="1" max="2" width="8.777343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77734375" style="246" hidden="1" customWidth="1"/>
    <col min="11" max="11" width="9" style="246" hidden="1" customWidth="1"/>
    <col min="12" max="16384" width="8.77734375" style="246"/>
  </cols>
  <sheetData>
    <row r="4" spans="2:12" ht="15.75">
      <c r="B4" s="1969" t="s">
        <v>1148</v>
      </c>
      <c r="C4" s="1969"/>
      <c r="D4" s="1969"/>
      <c r="E4" s="1969"/>
      <c r="F4" s="1969"/>
      <c r="G4" s="1969"/>
      <c r="H4" s="1969"/>
      <c r="I4" s="1969"/>
      <c r="J4" s="1969"/>
      <c r="K4" s="1969"/>
      <c r="L4" s="1969"/>
    </row>
    <row r="5" spans="2:12" ht="15.75">
      <c r="C5" s="247"/>
      <c r="D5" s="248"/>
      <c r="E5" s="248"/>
      <c r="F5" s="248"/>
      <c r="G5" s="248"/>
      <c r="H5" s="248"/>
      <c r="I5" s="248"/>
      <c r="J5" s="248"/>
      <c r="K5" s="248"/>
      <c r="L5" s="248"/>
    </row>
    <row r="6" spans="2:12" ht="15.75">
      <c r="C6" s="1972" t="s">
        <v>1039</v>
      </c>
      <c r="D6" s="1972"/>
      <c r="E6" s="1972"/>
      <c r="F6" s="1972"/>
      <c r="G6" s="1972"/>
      <c r="H6" s="1972"/>
      <c r="I6" s="1972"/>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70" t="s">
        <v>88</v>
      </c>
      <c r="E9" s="1971"/>
      <c r="F9" s="1970" t="s">
        <v>96</v>
      </c>
      <c r="G9" s="1971"/>
      <c r="H9" s="1970" t="s">
        <v>97</v>
      </c>
      <c r="I9" s="1971"/>
      <c r="J9" s="1970" t="s">
        <v>98</v>
      </c>
      <c r="K9" s="1971"/>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21875" style="49" customWidth="1"/>
    <col min="5" max="5" width="12.77734375" style="49" customWidth="1"/>
    <col min="6" max="6" width="21.5546875" style="49" customWidth="1"/>
    <col min="7" max="7" width="9.77734375" style="49" customWidth="1"/>
    <col min="8" max="8" width="10.6640625" style="49" customWidth="1"/>
    <col min="9" max="9" width="17.21875" style="49" customWidth="1"/>
    <col min="10" max="10" width="17.109375" style="49" customWidth="1"/>
    <col min="11" max="11" width="17" style="49" bestFit="1" customWidth="1"/>
    <col min="12" max="12" width="19.777343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777343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76" t="s">
        <v>1133</v>
      </c>
      <c r="B1" s="1976"/>
      <c r="C1" s="1976"/>
      <c r="D1" s="1976"/>
      <c r="E1" s="1976"/>
      <c r="F1" s="1976"/>
      <c r="G1" s="1976"/>
      <c r="H1" s="1976"/>
      <c r="I1" s="1976"/>
      <c r="J1" s="1976"/>
      <c r="K1" s="1976"/>
    </row>
    <row r="2" spans="1:12" ht="12.75" customHeight="1">
      <c r="A2" s="679"/>
      <c r="B2" s="680"/>
      <c r="C2" s="680"/>
      <c r="D2" s="680"/>
      <c r="E2" s="680"/>
    </row>
    <row r="3" spans="1:12" ht="12.75" customHeight="1">
      <c r="A3" s="1976" t="s">
        <v>1039</v>
      </c>
      <c r="B3" s="1976"/>
      <c r="C3" s="1976"/>
      <c r="D3" s="1976"/>
      <c r="E3" s="1976"/>
      <c r="F3" s="1976"/>
      <c r="G3" s="1976"/>
      <c r="H3" s="1976"/>
      <c r="I3" s="1976"/>
      <c r="J3" s="1976"/>
      <c r="K3" s="1976"/>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73" t="s">
        <v>188</v>
      </c>
      <c r="G7" s="1974"/>
      <c r="H7" s="1975"/>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3.1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77734375" customWidth="1"/>
    <col min="4" max="4" width="10.44140625" customWidth="1"/>
    <col min="5" max="5" width="11.5546875" customWidth="1"/>
    <col min="6" max="6" width="11.44140625" customWidth="1"/>
    <col min="7" max="7" width="9.77734375" bestFit="1" customWidth="1"/>
    <col min="8" max="8" width="12.109375" customWidth="1"/>
    <col min="9" max="9" width="10.6640625" customWidth="1"/>
    <col min="10" max="10" width="8.77734375" customWidth="1"/>
  </cols>
  <sheetData>
    <row r="2" spans="3:9" ht="16.5">
      <c r="C2" s="1977" t="s">
        <v>1743</v>
      </c>
      <c r="D2" s="1977"/>
      <c r="E2" s="1977"/>
      <c r="F2" s="1977"/>
      <c r="G2" s="1977"/>
      <c r="H2" s="1977"/>
      <c r="I2" s="1977"/>
    </row>
    <row r="3" spans="3:9" ht="15.75" customHeight="1" thickBot="1">
      <c r="C3" s="1978" t="s">
        <v>1790</v>
      </c>
      <c r="D3" s="1979"/>
      <c r="E3" s="1979"/>
      <c r="F3" s="1979"/>
      <c r="G3" s="1979"/>
      <c r="H3" s="1979"/>
      <c r="I3" s="1979"/>
    </row>
    <row r="4" spans="3:9" ht="33.75" thickBot="1">
      <c r="C4" s="1601" t="s">
        <v>263</v>
      </c>
      <c r="D4" s="1610" t="s">
        <v>1304</v>
      </c>
      <c r="E4" s="1610" t="s">
        <v>1305</v>
      </c>
      <c r="F4" s="1610" t="s">
        <v>1306</v>
      </c>
      <c r="G4" s="1630" t="s">
        <v>1307</v>
      </c>
      <c r="H4" s="1610" t="s">
        <v>1308</v>
      </c>
      <c r="I4" s="1610" t="s">
        <v>1309</v>
      </c>
    </row>
    <row r="5" spans="3:9" ht="15.75" hidden="1" customHeight="1" thickTop="1">
      <c r="C5" s="1602"/>
      <c r="D5" s="1611"/>
      <c r="E5" s="1611"/>
      <c r="F5" s="1611"/>
      <c r="G5" s="1611"/>
      <c r="H5" s="1611"/>
      <c r="I5" s="1611"/>
    </row>
    <row r="6" spans="3:9" ht="15.75" hidden="1" customHeight="1">
      <c r="C6" s="1603"/>
      <c r="D6" s="1612"/>
      <c r="E6" s="1612"/>
      <c r="F6" s="1612"/>
      <c r="G6" s="1612"/>
      <c r="H6" s="1612"/>
      <c r="I6" s="1612"/>
    </row>
    <row r="7" spans="3:9" ht="15.75" hidden="1" customHeight="1">
      <c r="C7" s="1604">
        <v>2013</v>
      </c>
      <c r="D7" s="1612"/>
      <c r="E7" s="1612"/>
      <c r="F7" s="1612"/>
      <c r="G7" s="1612"/>
      <c r="H7" s="1612"/>
      <c r="I7" s="1612"/>
    </row>
    <row r="8" spans="3:9" ht="15.75" hidden="1" customHeight="1">
      <c r="C8" s="1605" t="s">
        <v>345</v>
      </c>
      <c r="D8" s="1613">
        <v>181.68</v>
      </c>
      <c r="E8" s="1613">
        <v>21.18</v>
      </c>
      <c r="F8" s="1613">
        <v>761.09</v>
      </c>
      <c r="G8" s="1613">
        <v>691.18</v>
      </c>
      <c r="H8" s="1613">
        <v>6950.84</v>
      </c>
      <c r="I8" s="1613">
        <v>47.53</v>
      </c>
    </row>
    <row r="9" spans="3:9" ht="15.75" hidden="1" customHeight="1">
      <c r="C9" s="1605" t="s">
        <v>334</v>
      </c>
      <c r="D9" s="1613">
        <v>172.41</v>
      </c>
      <c r="E9" s="1613">
        <v>21.95</v>
      </c>
      <c r="F9" s="1613">
        <v>811.83</v>
      </c>
      <c r="G9" s="1613">
        <v>620.05999999999995</v>
      </c>
      <c r="H9" s="1613">
        <v>6835.89</v>
      </c>
      <c r="I9" s="1613">
        <v>30.75</v>
      </c>
    </row>
    <row r="10" spans="3:9" ht="15.75" hidden="1" customHeight="1">
      <c r="C10" s="1605" t="s">
        <v>335</v>
      </c>
      <c r="D10" s="1613">
        <v>179.44</v>
      </c>
      <c r="E10" s="1613">
        <v>37.01</v>
      </c>
      <c r="F10" s="1613">
        <v>1377.65</v>
      </c>
      <c r="G10" s="1613">
        <v>743.82</v>
      </c>
      <c r="H10" s="1613">
        <v>7042.27</v>
      </c>
      <c r="I10" s="1613">
        <v>33.69</v>
      </c>
    </row>
    <row r="11" spans="3:9" ht="15.75" hidden="1" customHeight="1">
      <c r="C11" s="1605" t="s">
        <v>336</v>
      </c>
      <c r="D11" s="1613">
        <v>182.87</v>
      </c>
      <c r="E11" s="1613">
        <v>37.31</v>
      </c>
      <c r="F11" s="1613">
        <v>954.8</v>
      </c>
      <c r="G11" s="1613">
        <v>760.46</v>
      </c>
      <c r="H11" s="1613">
        <v>9908.41</v>
      </c>
      <c r="I11" s="1613">
        <v>34.729999999999997</v>
      </c>
    </row>
    <row r="12" spans="3:9" ht="15.75" hidden="1" customHeight="1">
      <c r="C12" s="1605" t="s">
        <v>337</v>
      </c>
      <c r="D12" s="1613">
        <v>215.2</v>
      </c>
      <c r="E12" s="1613">
        <v>37.090000000000003</v>
      </c>
      <c r="F12" s="1613">
        <v>954.18</v>
      </c>
      <c r="G12" s="1613">
        <v>793.43</v>
      </c>
      <c r="H12" s="1613">
        <v>12146.9</v>
      </c>
      <c r="I12" s="1613">
        <v>38.68</v>
      </c>
    </row>
    <row r="13" spans="3:9" ht="15.75" hidden="1" customHeight="1">
      <c r="C13" s="1605" t="s">
        <v>338</v>
      </c>
      <c r="D13" s="1613">
        <v>185.8</v>
      </c>
      <c r="E13" s="1613">
        <v>34.36</v>
      </c>
      <c r="F13" s="1613">
        <v>968.54</v>
      </c>
      <c r="G13" s="1613">
        <v>731.17</v>
      </c>
      <c r="H13" s="1613">
        <v>9110.9699999999993</v>
      </c>
      <c r="I13" s="1613">
        <v>36.869999999999997</v>
      </c>
    </row>
    <row r="14" spans="3:9" ht="15.75" hidden="1" customHeight="1">
      <c r="C14" s="1605" t="s">
        <v>339</v>
      </c>
      <c r="D14" s="1613">
        <v>205.85</v>
      </c>
      <c r="E14" s="1613">
        <v>35.409999999999997</v>
      </c>
      <c r="F14" s="1613">
        <v>1052.26</v>
      </c>
      <c r="G14" s="1613">
        <v>822.57</v>
      </c>
      <c r="H14" s="1613">
        <v>10099.719999999999</v>
      </c>
      <c r="I14" s="1613">
        <v>42.74</v>
      </c>
    </row>
    <row r="15" spans="3:9" ht="15.75" hidden="1" customHeight="1">
      <c r="C15" s="1605" t="s">
        <v>340</v>
      </c>
      <c r="D15" s="1613">
        <v>187.25</v>
      </c>
      <c r="E15" s="1613">
        <v>30.29</v>
      </c>
      <c r="F15" s="1613">
        <v>1114.8599999999999</v>
      </c>
      <c r="G15" s="1613">
        <v>825.75</v>
      </c>
      <c r="H15" s="1613">
        <v>11551.94</v>
      </c>
      <c r="I15" s="1613">
        <v>41.78</v>
      </c>
    </row>
    <row r="16" spans="3:9" ht="15.75" hidden="1" customHeight="1">
      <c r="C16" s="1605" t="s">
        <v>341</v>
      </c>
      <c r="D16" s="1613">
        <v>201.22</v>
      </c>
      <c r="E16" s="1613">
        <v>33.17</v>
      </c>
      <c r="F16" s="1613">
        <v>1003.98</v>
      </c>
      <c r="G16" s="1613">
        <v>799.62</v>
      </c>
      <c r="H16" s="1613">
        <v>8701.56</v>
      </c>
      <c r="I16" s="1613">
        <v>44.48</v>
      </c>
    </row>
    <row r="17" spans="3:9" ht="15.75" hidden="1" customHeight="1">
      <c r="C17" s="1605" t="s">
        <v>342</v>
      </c>
      <c r="D17" s="1613">
        <v>212.66</v>
      </c>
      <c r="E17" s="1613">
        <v>35.69</v>
      </c>
      <c r="F17" s="1613">
        <v>1073.8800000000001</v>
      </c>
      <c r="G17" s="1613">
        <v>873.19</v>
      </c>
      <c r="H17" s="1613">
        <v>9769.81</v>
      </c>
      <c r="I17" s="1613">
        <v>48.59</v>
      </c>
    </row>
    <row r="18" spans="3:9" ht="15.75" hidden="1" customHeight="1">
      <c r="C18" s="1605" t="s">
        <v>343</v>
      </c>
      <c r="D18" s="1613">
        <v>186.64</v>
      </c>
      <c r="E18" s="1613">
        <v>31.74</v>
      </c>
      <c r="F18" s="1613">
        <v>904.27</v>
      </c>
      <c r="G18" s="1613">
        <v>927.93</v>
      </c>
      <c r="H18" s="1613">
        <v>14753.35</v>
      </c>
      <c r="I18" s="1613">
        <v>24.04</v>
      </c>
    </row>
    <row r="19" spans="3:9" ht="15.75" hidden="1" customHeight="1">
      <c r="C19" s="1605" t="s">
        <v>344</v>
      </c>
      <c r="D19" s="1613">
        <v>180.8</v>
      </c>
      <c r="E19" s="1613">
        <v>11.82</v>
      </c>
      <c r="F19" s="1613">
        <v>1033.73</v>
      </c>
      <c r="G19" s="1613">
        <v>1042.32</v>
      </c>
      <c r="H19" s="1613">
        <v>12273.02</v>
      </c>
      <c r="I19" s="1613">
        <v>23.56</v>
      </c>
    </row>
    <row r="20" spans="3:9" ht="16.5" hidden="1" customHeight="1" thickBot="1">
      <c r="C20" s="1606"/>
      <c r="D20" s="1614"/>
      <c r="E20" s="1614"/>
      <c r="F20" s="1614"/>
      <c r="G20" s="1614"/>
      <c r="H20" s="1614"/>
      <c r="I20" s="1614"/>
    </row>
    <row r="21" spans="3:9" ht="16.5" hidden="1" customHeight="1" thickBot="1">
      <c r="C21" s="1607" t="s">
        <v>1150</v>
      </c>
      <c r="D21" s="1615">
        <v>2291.8200000000002</v>
      </c>
      <c r="E21" s="1615">
        <v>367.02</v>
      </c>
      <c r="F21" s="1615">
        <v>12011.07</v>
      </c>
      <c r="G21" s="1615">
        <v>9631.5</v>
      </c>
      <c r="H21" s="1615">
        <v>119144.68</v>
      </c>
      <c r="I21" s="1615">
        <v>447.44</v>
      </c>
    </row>
    <row r="22" spans="3:9" ht="15.75" hidden="1" customHeight="1">
      <c r="C22" s="1608"/>
      <c r="D22" s="1616"/>
      <c r="E22" s="1616"/>
      <c r="F22" s="1616"/>
      <c r="G22" s="1616"/>
      <c r="H22" s="1616"/>
      <c r="I22" s="1616"/>
    </row>
    <row r="23" spans="3:9" ht="15.75" hidden="1" customHeight="1">
      <c r="C23" s="1604">
        <v>2014</v>
      </c>
      <c r="D23" s="1613"/>
      <c r="E23" s="1613"/>
      <c r="F23" s="1613"/>
      <c r="G23" s="1613"/>
      <c r="H23" s="1613"/>
      <c r="I23" s="1613"/>
    </row>
    <row r="24" spans="3:9" ht="15.75" hidden="1" customHeight="1">
      <c r="C24" s="1605" t="s">
        <v>345</v>
      </c>
      <c r="D24" s="1613">
        <v>182.48</v>
      </c>
      <c r="E24" s="1613">
        <v>29.41</v>
      </c>
      <c r="F24" s="1613">
        <v>973.79</v>
      </c>
      <c r="G24" s="1613">
        <v>815.89</v>
      </c>
      <c r="H24" s="1613">
        <v>11141.19</v>
      </c>
      <c r="I24" s="1613">
        <v>24.19</v>
      </c>
    </row>
    <row r="25" spans="3:9" ht="15.75" hidden="1" customHeight="1">
      <c r="C25" s="1605" t="s">
        <v>334</v>
      </c>
      <c r="D25" s="1613">
        <v>175.09</v>
      </c>
      <c r="E25" s="1613">
        <v>32.950000000000003</v>
      </c>
      <c r="F25" s="1613">
        <v>991.91</v>
      </c>
      <c r="G25" s="1613">
        <v>799.12</v>
      </c>
      <c r="H25" s="1613">
        <v>10631.6</v>
      </c>
      <c r="I25" s="1613">
        <v>25.1</v>
      </c>
    </row>
    <row r="26" spans="3:9" ht="15.75" hidden="1" customHeight="1">
      <c r="C26" s="1605" t="s">
        <v>335</v>
      </c>
      <c r="D26" s="1613">
        <v>192.02</v>
      </c>
      <c r="E26" s="1613">
        <v>32.35</v>
      </c>
      <c r="F26" s="1613">
        <v>1163.76</v>
      </c>
      <c r="G26" s="1613">
        <v>947.64</v>
      </c>
      <c r="H26" s="1613">
        <v>12859.5</v>
      </c>
      <c r="I26" s="1613">
        <v>30.82</v>
      </c>
    </row>
    <row r="27" spans="3:9" ht="17.25" hidden="1" thickTop="1">
      <c r="C27" s="1605" t="s">
        <v>336</v>
      </c>
      <c r="D27" s="1613">
        <v>183.63</v>
      </c>
      <c r="E27" s="1613">
        <v>28.12</v>
      </c>
      <c r="F27" s="1613">
        <v>1184.8499999999999</v>
      </c>
      <c r="G27" s="1613">
        <v>974.37</v>
      </c>
      <c r="H27" s="1613">
        <v>13298.04</v>
      </c>
      <c r="I27" s="1613">
        <v>29.23</v>
      </c>
    </row>
    <row r="28" spans="3:9" ht="17.25" hidden="1" thickTop="1">
      <c r="C28" s="1605" t="s">
        <v>337</v>
      </c>
      <c r="D28" s="1613">
        <v>215.2</v>
      </c>
      <c r="E28" s="1613">
        <v>37.090000000000003</v>
      </c>
      <c r="F28" s="1613">
        <v>954.18</v>
      </c>
      <c r="G28" s="1613">
        <v>793.43</v>
      </c>
      <c r="H28" s="1613">
        <v>12146.9</v>
      </c>
      <c r="I28" s="1613">
        <v>38.68</v>
      </c>
    </row>
    <row r="29" spans="3:9" ht="17.25" hidden="1" thickTop="1">
      <c r="C29" s="1605" t="s">
        <v>338</v>
      </c>
      <c r="D29" s="1613">
        <v>193.58</v>
      </c>
      <c r="E29" s="1613">
        <v>32.979999999999997</v>
      </c>
      <c r="F29" s="1613">
        <v>1164.73</v>
      </c>
      <c r="G29" s="1613">
        <v>966.45</v>
      </c>
      <c r="H29" s="1613">
        <v>14163.56</v>
      </c>
      <c r="I29" s="1613">
        <v>34.25</v>
      </c>
    </row>
    <row r="30" spans="3:9" ht="17.25" hidden="1" thickTop="1">
      <c r="C30" s="1605" t="s">
        <v>339</v>
      </c>
      <c r="D30" s="1613">
        <v>199.59</v>
      </c>
      <c r="E30" s="1613">
        <v>34.340000000000003</v>
      </c>
      <c r="F30" s="1613">
        <v>1272.9100000000001</v>
      </c>
      <c r="G30" s="1613">
        <v>1038.44</v>
      </c>
      <c r="H30" s="1613">
        <v>15370.63</v>
      </c>
      <c r="I30" s="1613">
        <v>37.68</v>
      </c>
    </row>
    <row r="31" spans="3:9" ht="17.25" hidden="1" thickTop="1">
      <c r="C31" s="1605" t="s">
        <v>340</v>
      </c>
      <c r="D31" s="1613">
        <v>170.86</v>
      </c>
      <c r="E31" s="1613">
        <v>27.25</v>
      </c>
      <c r="F31" s="1613">
        <v>1300.3499999999999</v>
      </c>
      <c r="G31" s="1613">
        <v>1122.4100000000001</v>
      </c>
      <c r="H31" s="1613">
        <v>16268.07</v>
      </c>
      <c r="I31" s="1613">
        <v>33.840000000000003</v>
      </c>
    </row>
    <row r="32" spans="3:9" ht="17.25" hidden="1" thickTop="1">
      <c r="C32" s="1605" t="s">
        <v>341</v>
      </c>
      <c r="D32" s="1613">
        <v>197.88</v>
      </c>
      <c r="E32" s="1613">
        <v>30.39</v>
      </c>
      <c r="F32" s="1613">
        <v>1158.8399999999999</v>
      </c>
      <c r="G32" s="1613">
        <v>1057.48</v>
      </c>
      <c r="H32" s="1613">
        <v>15991.79</v>
      </c>
      <c r="I32" s="1613">
        <v>39.35</v>
      </c>
    </row>
    <row r="33" spans="3:9" ht="17.25" hidden="1" thickTop="1">
      <c r="C33" s="1605" t="s">
        <v>342</v>
      </c>
      <c r="D33" s="1617">
        <v>200.32</v>
      </c>
      <c r="E33" s="1617">
        <v>34.58</v>
      </c>
      <c r="F33" s="1617">
        <v>1193.3800000000001</v>
      </c>
      <c r="G33" s="1617">
        <v>1086.1600000000001</v>
      </c>
      <c r="H33" s="1617">
        <v>17527.400000000001</v>
      </c>
      <c r="I33" s="1617">
        <v>40.96</v>
      </c>
    </row>
    <row r="34" spans="3:9" ht="17.25" hidden="1" thickTop="1">
      <c r="C34" s="1605" t="s">
        <v>343</v>
      </c>
      <c r="D34" s="1617">
        <v>171.446</v>
      </c>
      <c r="E34" s="1617">
        <v>27.66</v>
      </c>
      <c r="F34" s="1617">
        <v>1143.69</v>
      </c>
      <c r="G34" s="1617">
        <v>1077.296</v>
      </c>
      <c r="H34" s="1617">
        <v>17876.307000000001</v>
      </c>
      <c r="I34" s="1617">
        <v>42.009</v>
      </c>
    </row>
    <row r="35" spans="3:9" ht="17.25" hidden="1" thickTop="1">
      <c r="C35" s="1605" t="s">
        <v>344</v>
      </c>
      <c r="D35" s="1613">
        <v>189.83</v>
      </c>
      <c r="E35" s="1613">
        <v>27.49</v>
      </c>
      <c r="F35" s="1613">
        <v>1161.5899999999999</v>
      </c>
      <c r="G35" s="1613">
        <v>1162.71</v>
      </c>
      <c r="H35" s="1613">
        <v>19347.91</v>
      </c>
      <c r="I35" s="1613">
        <v>40.49</v>
      </c>
    </row>
    <row r="36" spans="3:9" ht="17.25" hidden="1" thickTop="1">
      <c r="C36" s="1605"/>
      <c r="D36" s="1613"/>
      <c r="E36" s="1613"/>
      <c r="F36" s="1613"/>
      <c r="G36" s="1613"/>
      <c r="H36" s="1613"/>
      <c r="I36" s="1613"/>
    </row>
    <row r="37" spans="3:9" ht="18" hidden="1" thickTop="1" thickBot="1">
      <c r="C37" s="1607" t="s">
        <v>1150</v>
      </c>
      <c r="D37" s="1618">
        <f t="shared" ref="D37:I37" si="0">+SUM(D24:D35)</f>
        <v>2271.9259999999999</v>
      </c>
      <c r="E37" s="1618">
        <f t="shared" si="0"/>
        <v>374.61</v>
      </c>
      <c r="F37" s="1618">
        <f t="shared" si="0"/>
        <v>13663.980000000001</v>
      </c>
      <c r="G37" s="1618">
        <f t="shared" si="0"/>
        <v>11841.396000000001</v>
      </c>
      <c r="H37" s="1618">
        <f t="shared" si="0"/>
        <v>176622.89700000003</v>
      </c>
      <c r="I37" s="1618">
        <f t="shared" si="0"/>
        <v>416.59900000000005</v>
      </c>
    </row>
    <row r="38" spans="3:9" ht="17.25" hidden="1" thickTop="1">
      <c r="C38" s="1604">
        <v>2015</v>
      </c>
      <c r="D38" s="1613"/>
      <c r="E38" s="1613"/>
      <c r="F38" s="1613"/>
      <c r="G38" s="1613"/>
      <c r="H38" s="1613"/>
      <c r="I38" s="1613"/>
    </row>
    <row r="39" spans="3:9" ht="17.25" hidden="1" thickTop="1">
      <c r="C39" s="1605" t="s">
        <v>345</v>
      </c>
      <c r="D39" s="1619">
        <v>170.77</v>
      </c>
      <c r="E39" s="1619">
        <v>29.55</v>
      </c>
      <c r="F39" s="1624">
        <v>1174.0899999999999</v>
      </c>
      <c r="G39" s="1624">
        <v>1124.49</v>
      </c>
      <c r="H39" s="1624">
        <v>16903.259999999998</v>
      </c>
      <c r="I39" s="1619">
        <v>37.6</v>
      </c>
    </row>
    <row r="40" spans="3:9" ht="17.25" hidden="1" thickTop="1">
      <c r="C40" s="1605" t="s">
        <v>334</v>
      </c>
      <c r="D40" s="1619">
        <v>172.25</v>
      </c>
      <c r="E40" s="1619">
        <v>32.229999999999997</v>
      </c>
      <c r="F40" s="1624">
        <v>1140.94</v>
      </c>
      <c r="G40" s="1624">
        <v>1027.8800000000001</v>
      </c>
      <c r="H40" s="1624">
        <v>16160.42</v>
      </c>
      <c r="I40" s="1619">
        <v>39.94</v>
      </c>
    </row>
    <row r="41" spans="3:9" ht="17.25" hidden="1" thickTop="1">
      <c r="C41" s="1605" t="s">
        <v>335</v>
      </c>
      <c r="D41" s="1619">
        <v>191.637</v>
      </c>
      <c r="E41" s="1619">
        <v>30.332000000000001</v>
      </c>
      <c r="F41" s="1624">
        <v>1183.6379999999999</v>
      </c>
      <c r="G41" s="1624">
        <v>1110.1690000000001</v>
      </c>
      <c r="H41" s="1624">
        <v>18211.888999999999</v>
      </c>
      <c r="I41" s="1619">
        <v>44.484000000000002</v>
      </c>
    </row>
    <row r="42" spans="3:9" ht="17.25" hidden="1" thickTop="1">
      <c r="C42" s="1605" t="s">
        <v>336</v>
      </c>
      <c r="D42" s="1619">
        <v>180.34</v>
      </c>
      <c r="E42" s="1619">
        <v>26.98</v>
      </c>
      <c r="F42" s="1624">
        <v>1151.25</v>
      </c>
      <c r="G42" s="1624">
        <v>1107.52</v>
      </c>
      <c r="H42" s="1624">
        <v>17269.689999999999</v>
      </c>
      <c r="I42" s="1619">
        <v>43.55</v>
      </c>
    </row>
    <row r="43" spans="3:9" ht="17.25" hidden="1" thickTop="1">
      <c r="C43" s="1605" t="s">
        <v>337</v>
      </c>
      <c r="D43" s="1619">
        <v>179.76</v>
      </c>
      <c r="E43" s="1619">
        <v>27.38</v>
      </c>
      <c r="F43" s="1624">
        <v>1052.4960000000001</v>
      </c>
      <c r="G43" s="1624">
        <v>1123.7650000000001</v>
      </c>
      <c r="H43" s="1624">
        <v>18684.617999999999</v>
      </c>
      <c r="I43" s="1619">
        <v>43.219000000000001</v>
      </c>
    </row>
    <row r="44" spans="3:9" ht="17.25" hidden="1" thickTop="1">
      <c r="C44" s="1605" t="s">
        <v>338</v>
      </c>
      <c r="D44" s="1619">
        <v>196.41</v>
      </c>
      <c r="E44" s="1619">
        <v>31.85</v>
      </c>
      <c r="F44" s="1624">
        <v>1121.24</v>
      </c>
      <c r="G44" s="1624">
        <v>1038.18</v>
      </c>
      <c r="H44" s="1624">
        <v>17478.240000000002</v>
      </c>
      <c r="I44" s="1619">
        <v>47.17</v>
      </c>
    </row>
    <row r="45" spans="3:9" ht="17.25" hidden="1" thickTop="1">
      <c r="C45" s="1605" t="s">
        <v>339</v>
      </c>
      <c r="D45" s="1619">
        <v>199.1</v>
      </c>
      <c r="E45" s="1619">
        <v>34</v>
      </c>
      <c r="F45" s="1624">
        <v>1288.23</v>
      </c>
      <c r="G45" s="1624">
        <v>1167.43</v>
      </c>
      <c r="H45" s="1624">
        <v>18670.439999999999</v>
      </c>
      <c r="I45" s="1619">
        <v>49.36</v>
      </c>
    </row>
    <row r="46" spans="3:9" ht="17.25" hidden="1" thickTop="1">
      <c r="C46" s="1605" t="s">
        <v>340</v>
      </c>
      <c r="D46" s="1619">
        <v>153.13</v>
      </c>
      <c r="E46" s="1619">
        <v>28.05</v>
      </c>
      <c r="F46" s="1624">
        <v>1373.48</v>
      </c>
      <c r="G46" s="1624">
        <v>1122.22</v>
      </c>
      <c r="H46" s="1624">
        <v>19750.59</v>
      </c>
      <c r="I46" s="1619">
        <v>46.52</v>
      </c>
    </row>
    <row r="47" spans="3:9" ht="17.25" hidden="1" thickTop="1">
      <c r="C47" s="1605" t="s">
        <v>341</v>
      </c>
      <c r="D47" s="1620">
        <v>164.309</v>
      </c>
      <c r="E47" s="1620">
        <v>31.146999999999998</v>
      </c>
      <c r="F47" s="1624">
        <v>1196.8720000000001</v>
      </c>
      <c r="G47" s="1624">
        <v>1103.9059999999999</v>
      </c>
      <c r="H47" s="1624">
        <v>19133.21</v>
      </c>
      <c r="I47" s="1620">
        <v>50.401000000000003</v>
      </c>
    </row>
    <row r="48" spans="3:9" ht="17.25" hidden="1" thickTop="1">
      <c r="C48" s="1605" t="s">
        <v>342</v>
      </c>
      <c r="D48" s="1620">
        <v>156.428</v>
      </c>
      <c r="E48" s="1620">
        <v>30.774999999999999</v>
      </c>
      <c r="F48" s="1624">
        <v>1295.03</v>
      </c>
      <c r="G48" s="1624">
        <v>1152.83</v>
      </c>
      <c r="H48" s="1624">
        <v>22166.446</v>
      </c>
      <c r="I48" s="1620">
        <v>54.045999999999999</v>
      </c>
    </row>
    <row r="49" spans="3:9" ht="17.25" hidden="1" thickTop="1">
      <c r="C49" s="1605" t="s">
        <v>343</v>
      </c>
      <c r="D49" s="1620">
        <v>143.44</v>
      </c>
      <c r="E49" s="1620">
        <v>32.19</v>
      </c>
      <c r="F49" s="1624">
        <v>1206.1600000000001</v>
      </c>
      <c r="G49" s="1624">
        <v>1151.3399999999999</v>
      </c>
      <c r="H49" s="1624">
        <v>21390.18</v>
      </c>
      <c r="I49" s="1620">
        <v>51.34</v>
      </c>
    </row>
    <row r="50" spans="3:9" ht="17.25" hidden="1" thickTop="1">
      <c r="C50" s="1605" t="s">
        <v>344</v>
      </c>
      <c r="D50" s="1620">
        <v>155.04400000000001</v>
      </c>
      <c r="E50" s="1620">
        <v>27.245999999999999</v>
      </c>
      <c r="F50" s="1624">
        <v>1359.876</v>
      </c>
      <c r="G50" s="1624">
        <v>1183.5650000000001</v>
      </c>
      <c r="H50" s="1624">
        <v>22904.326000000001</v>
      </c>
      <c r="I50" s="1620">
        <v>52.59</v>
      </c>
    </row>
    <row r="51" spans="3:9" ht="15.75" hidden="1" customHeight="1" thickBot="1">
      <c r="C51" s="1607" t="s">
        <v>1150</v>
      </c>
      <c r="D51" s="1621">
        <f t="shared" ref="D51:I51" si="1">+SUM(D39:D50)</f>
        <v>2062.6179999999999</v>
      </c>
      <c r="E51" s="1627">
        <f t="shared" si="1"/>
        <v>361.72999999999996</v>
      </c>
      <c r="F51" s="1621">
        <f t="shared" si="1"/>
        <v>14543.302</v>
      </c>
      <c r="G51" s="1621">
        <f t="shared" si="1"/>
        <v>13413.295000000002</v>
      </c>
      <c r="H51" s="1621">
        <f t="shared" si="1"/>
        <v>228723.30900000001</v>
      </c>
      <c r="I51" s="1627">
        <f t="shared" si="1"/>
        <v>560.22</v>
      </c>
    </row>
    <row r="52" spans="3:9" ht="17.25" hidden="1" thickTop="1">
      <c r="C52" s="1603"/>
      <c r="D52" s="1622"/>
      <c r="E52" s="1622"/>
      <c r="F52" s="1622"/>
      <c r="G52" s="1622"/>
      <c r="H52" s="1622"/>
      <c r="I52" s="1622"/>
    </row>
    <row r="53" spans="3:9" ht="17.25" hidden="1" thickTop="1">
      <c r="C53" s="1604">
        <v>2016</v>
      </c>
      <c r="D53" s="1613"/>
      <c r="E53" s="1613"/>
      <c r="F53" s="1613"/>
      <c r="G53" s="1613"/>
      <c r="H53" s="1613"/>
      <c r="I53" s="1613"/>
    </row>
    <row r="54" spans="3:9" ht="14.25" hidden="1" customHeight="1">
      <c r="C54" s="1605" t="s">
        <v>345</v>
      </c>
      <c r="D54" s="1619">
        <v>132.26</v>
      </c>
      <c r="E54" s="1619">
        <v>24.614999999999998</v>
      </c>
      <c r="F54" s="1619">
        <v>1328.9280000000001</v>
      </c>
      <c r="G54" s="1619">
        <v>1104.4480000000001</v>
      </c>
      <c r="H54" s="1624">
        <v>19956.074000000001</v>
      </c>
      <c r="I54" s="1619">
        <v>49.886000000000003</v>
      </c>
    </row>
    <row r="55" spans="3:9" ht="17.25" hidden="1" thickTop="1">
      <c r="C55" s="1605" t="s">
        <v>334</v>
      </c>
      <c r="D55" s="1619">
        <v>148.41999999999999</v>
      </c>
      <c r="E55" s="1619">
        <v>30.26</v>
      </c>
      <c r="F55" s="1619">
        <v>1289.46</v>
      </c>
      <c r="G55" s="1619">
        <v>1067.1300000000001</v>
      </c>
      <c r="H55" s="1624">
        <v>19793.73</v>
      </c>
      <c r="I55" s="1619">
        <v>54.57</v>
      </c>
    </row>
    <row r="56" spans="3:9" ht="15.75" hidden="1" customHeight="1">
      <c r="C56" s="1605" t="s">
        <v>335</v>
      </c>
      <c r="D56" s="1619">
        <v>152.465</v>
      </c>
      <c r="E56" s="1619">
        <v>29.645</v>
      </c>
      <c r="F56" s="1619">
        <v>1455.703</v>
      </c>
      <c r="G56" s="1619">
        <v>962.90499999999997</v>
      </c>
      <c r="H56" s="1624">
        <v>21731.491999999998</v>
      </c>
      <c r="I56" s="1619">
        <v>61.860999999999997</v>
      </c>
    </row>
    <row r="57" spans="3:9" ht="17.25" hidden="1" thickTop="1">
      <c r="C57" s="1605" t="s">
        <v>336</v>
      </c>
      <c r="D57" s="1619">
        <v>161.72999999999999</v>
      </c>
      <c r="E57" s="1619">
        <v>24.974</v>
      </c>
      <c r="F57" s="1619">
        <v>1962.6380000000001</v>
      </c>
      <c r="G57" s="1619">
        <v>841.33500000000004</v>
      </c>
      <c r="H57" s="1624">
        <v>21086.574000000001</v>
      </c>
      <c r="I57" s="1619">
        <v>59.853000000000002</v>
      </c>
    </row>
    <row r="58" spans="3:9" ht="17.25" hidden="1" thickTop="1">
      <c r="C58" s="1605" t="s">
        <v>337</v>
      </c>
      <c r="D58" s="1619">
        <v>199.256</v>
      </c>
      <c r="E58" s="1619">
        <v>29.113</v>
      </c>
      <c r="F58" s="1619">
        <v>2779.9029999999998</v>
      </c>
      <c r="G58" s="1619">
        <v>675.84500000000003</v>
      </c>
      <c r="H58" s="1624">
        <v>23292.988000000001</v>
      </c>
      <c r="I58" s="1619">
        <v>83.153999999999996</v>
      </c>
    </row>
    <row r="59" spans="3:9" ht="17.25" hidden="1" thickTop="1">
      <c r="C59" s="1605" t="s">
        <v>338</v>
      </c>
      <c r="D59" s="1619">
        <v>268.19200000000001</v>
      </c>
      <c r="E59" s="1619">
        <v>33.5</v>
      </c>
      <c r="F59" s="1619">
        <v>3203.8</v>
      </c>
      <c r="G59" s="1619">
        <v>741.94</v>
      </c>
      <c r="H59" s="1624">
        <v>23321.170999999998</v>
      </c>
      <c r="I59" s="1619">
        <v>87.956999999999994</v>
      </c>
    </row>
    <row r="60" spans="3:9" ht="17.25" hidden="1" thickTop="1">
      <c r="C60" s="1605" t="s">
        <v>339</v>
      </c>
      <c r="D60" s="1619">
        <v>242.37</v>
      </c>
      <c r="E60" s="1619">
        <v>31.076000000000001</v>
      </c>
      <c r="F60" s="1619">
        <v>3946.3380000000002</v>
      </c>
      <c r="G60" s="1619">
        <v>1052.838</v>
      </c>
      <c r="H60" s="1624">
        <v>24538.833999999999</v>
      </c>
      <c r="I60" s="1619">
        <v>102.748</v>
      </c>
    </row>
    <row r="61" spans="3:9" ht="17.25" hidden="1" thickTop="1">
      <c r="C61" s="1605" t="s">
        <v>340</v>
      </c>
      <c r="D61" s="1619">
        <v>253.93799999999999</v>
      </c>
      <c r="E61" s="1619">
        <v>27.768000000000001</v>
      </c>
      <c r="F61" s="1619">
        <v>4038.12</v>
      </c>
      <c r="G61" s="1619">
        <v>1156.3800000000001</v>
      </c>
      <c r="H61" s="1624">
        <v>26009.647000000001</v>
      </c>
      <c r="I61" s="1619">
        <v>109.489</v>
      </c>
    </row>
    <row r="62" spans="3:9" ht="17.25" hidden="1" thickTop="1">
      <c r="C62" s="1605" t="s">
        <v>341</v>
      </c>
      <c r="D62" s="1619">
        <v>288.5</v>
      </c>
      <c r="E62" s="1619">
        <v>32.5</v>
      </c>
      <c r="F62" s="1619">
        <v>4421.9089999999997</v>
      </c>
      <c r="G62" s="1619">
        <v>1188.528</v>
      </c>
      <c r="H62" s="1624">
        <v>27300</v>
      </c>
      <c r="I62" s="1619">
        <v>100</v>
      </c>
    </row>
    <row r="63" spans="3:9" ht="17.25" hidden="1" thickTop="1">
      <c r="C63" s="1605" t="s">
        <v>342</v>
      </c>
      <c r="D63" s="1619">
        <v>295.99900000000002</v>
      </c>
      <c r="E63" s="1619">
        <v>29.187000000000001</v>
      </c>
      <c r="F63" s="1619">
        <v>6247.3940000000002</v>
      </c>
      <c r="G63" s="1619">
        <v>1106.3579999999999</v>
      </c>
      <c r="H63" s="1624">
        <v>29801.734</v>
      </c>
      <c r="I63" s="1619">
        <v>117.896</v>
      </c>
    </row>
    <row r="64" spans="3:9" ht="17.25" hidden="1" thickTop="1">
      <c r="C64" s="1605" t="s">
        <v>343</v>
      </c>
      <c r="D64" s="1619">
        <v>353</v>
      </c>
      <c r="E64" s="1619">
        <v>30.6</v>
      </c>
      <c r="F64" s="1619">
        <v>8691.2000000000007</v>
      </c>
      <c r="G64" s="1619" t="s">
        <v>1350</v>
      </c>
      <c r="H64" s="1624">
        <v>28542.1</v>
      </c>
      <c r="I64" s="1619">
        <v>128.80000000000001</v>
      </c>
    </row>
    <row r="65" spans="3:9" ht="17.25" hidden="1" thickTop="1">
      <c r="C65" s="1605" t="s">
        <v>344</v>
      </c>
      <c r="D65" s="1619">
        <v>405.4</v>
      </c>
      <c r="E65" s="1619">
        <v>24.42</v>
      </c>
      <c r="F65" s="1619">
        <v>13042.1</v>
      </c>
      <c r="G65" s="1619">
        <v>1348</v>
      </c>
      <c r="H65" s="1624">
        <v>33211.81</v>
      </c>
      <c r="I65" s="1619">
        <v>155.9</v>
      </c>
    </row>
    <row r="66" spans="3:9" ht="18" hidden="1" thickTop="1" thickBot="1">
      <c r="C66" s="1607" t="s">
        <v>1150</v>
      </c>
      <c r="D66" s="1621">
        <f t="shared" ref="D66:I66" si="2">+SUM(D54:D65)</f>
        <v>2901.53</v>
      </c>
      <c r="E66" s="1627">
        <f t="shared" si="2"/>
        <v>347.65800000000007</v>
      </c>
      <c r="F66" s="1621">
        <f t="shared" si="2"/>
        <v>52407.492999999995</v>
      </c>
      <c r="G66" s="1621">
        <f t="shared" si="2"/>
        <v>11245.707</v>
      </c>
      <c r="H66" s="1621">
        <f t="shared" si="2"/>
        <v>298586.15399999998</v>
      </c>
      <c r="I66" s="1627">
        <f t="shared" si="2"/>
        <v>1112.114</v>
      </c>
    </row>
    <row r="67" spans="3:9" ht="15.75" customHeight="1" thickTop="1">
      <c r="C67" s="1603"/>
      <c r="D67" s="1623"/>
      <c r="E67" s="1628"/>
      <c r="F67" s="1623"/>
      <c r="G67" s="1623"/>
      <c r="H67" s="1623"/>
      <c r="I67" s="1628"/>
    </row>
    <row r="68" spans="3:9" ht="18" customHeight="1">
      <c r="C68" s="1604">
        <v>2017</v>
      </c>
      <c r="D68" s="1623"/>
      <c r="E68" s="1628"/>
      <c r="F68" s="1623"/>
      <c r="G68" s="1623"/>
      <c r="H68" s="1623"/>
      <c r="I68" s="1628"/>
    </row>
    <row r="69" spans="3:9" ht="16.5">
      <c r="C69" s="1605" t="s">
        <v>345</v>
      </c>
      <c r="D69" s="1624">
        <v>350.02300000000002</v>
      </c>
      <c r="E69" s="1619">
        <v>26.666</v>
      </c>
      <c r="F69" s="1624">
        <v>12756.288</v>
      </c>
      <c r="G69" s="1624">
        <v>1173.5619999999999</v>
      </c>
      <c r="H69" s="1624">
        <v>27550.084999999999</v>
      </c>
      <c r="I69" s="1624">
        <v>190.95599999999999</v>
      </c>
    </row>
    <row r="70" spans="3:9" ht="18" customHeight="1">
      <c r="C70" s="1605" t="s">
        <v>334</v>
      </c>
      <c r="D70" s="1624">
        <v>326.3</v>
      </c>
      <c r="E70" s="1619">
        <v>27.8</v>
      </c>
      <c r="F70" s="1624">
        <v>8952</v>
      </c>
      <c r="G70" s="1624">
        <v>953.5</v>
      </c>
      <c r="H70" s="1624">
        <v>26820.1</v>
      </c>
      <c r="I70" s="1624">
        <v>207</v>
      </c>
    </row>
    <row r="71" spans="3:9" ht="15.75" customHeight="1">
      <c r="C71" s="1605" t="s">
        <v>335</v>
      </c>
      <c r="D71" s="1624">
        <v>414.2</v>
      </c>
      <c r="E71" s="1619">
        <v>31</v>
      </c>
      <c r="F71" s="1624">
        <v>11124</v>
      </c>
      <c r="G71" s="1624">
        <v>922.2</v>
      </c>
      <c r="H71" s="1624">
        <v>35604.1</v>
      </c>
      <c r="I71" s="1624">
        <v>244.1</v>
      </c>
    </row>
    <row r="72" spans="3:9" ht="17.25" customHeight="1">
      <c r="C72" s="1605" t="s">
        <v>336</v>
      </c>
      <c r="D72" s="1624">
        <v>363.7</v>
      </c>
      <c r="E72" s="1619">
        <v>21.6</v>
      </c>
      <c r="F72" s="1624">
        <v>13595.5</v>
      </c>
      <c r="G72" s="1624">
        <v>652.9</v>
      </c>
      <c r="H72" s="1624">
        <v>40089</v>
      </c>
      <c r="I72" s="1624">
        <v>231</v>
      </c>
    </row>
    <row r="73" spans="3:9" ht="15.75" customHeight="1">
      <c r="C73" s="1605" t="s">
        <v>337</v>
      </c>
      <c r="D73" s="1624">
        <v>531.79999999999995</v>
      </c>
      <c r="E73" s="1619">
        <v>27.8</v>
      </c>
      <c r="F73" s="1624">
        <v>16623.400000000001</v>
      </c>
      <c r="G73" s="1624">
        <v>820.6</v>
      </c>
      <c r="H73" s="1624">
        <v>47019.1</v>
      </c>
      <c r="I73" s="1624">
        <v>323.3</v>
      </c>
    </row>
    <row r="74" spans="3:9" ht="17.25" customHeight="1">
      <c r="C74" s="1605" t="s">
        <v>338</v>
      </c>
      <c r="D74" s="1624">
        <v>524.99099999999999</v>
      </c>
      <c r="E74" s="1619">
        <v>29.311</v>
      </c>
      <c r="F74" s="1624">
        <v>17466.159</v>
      </c>
      <c r="G74" s="1624">
        <v>696.87</v>
      </c>
      <c r="H74" s="1624">
        <v>53738.116999999998</v>
      </c>
      <c r="I74" s="1624">
        <v>342.13600000000002</v>
      </c>
    </row>
    <row r="75" spans="3:9" ht="15" customHeight="1">
      <c r="C75" s="1605" t="s">
        <v>339</v>
      </c>
      <c r="D75" s="1624">
        <v>521.79999999999995</v>
      </c>
      <c r="E75" s="1619">
        <v>30</v>
      </c>
      <c r="F75" s="1624">
        <v>20013.7</v>
      </c>
      <c r="G75" s="1624">
        <v>636.1</v>
      </c>
      <c r="H75" s="1624">
        <v>61162.400000000001</v>
      </c>
      <c r="I75" s="1624">
        <v>382.6</v>
      </c>
    </row>
    <row r="76" spans="3:9" ht="16.5">
      <c r="C76" s="1605" t="s">
        <v>340</v>
      </c>
      <c r="D76" s="1624">
        <v>541.52</v>
      </c>
      <c r="E76" s="1619">
        <v>26.64</v>
      </c>
      <c r="F76" s="1624">
        <v>20302.995999999999</v>
      </c>
      <c r="G76" s="1624">
        <v>595.61400000000003</v>
      </c>
      <c r="H76" s="1624">
        <v>70771.557000000001</v>
      </c>
      <c r="I76" s="1624">
        <v>419.07</v>
      </c>
    </row>
    <row r="77" spans="3:9" ht="16.5">
      <c r="C77" s="1605" t="s">
        <v>341</v>
      </c>
      <c r="D77" s="1624">
        <v>620</v>
      </c>
      <c r="E77" s="1619">
        <v>27.17</v>
      </c>
      <c r="F77" s="1624">
        <v>20731</v>
      </c>
      <c r="G77" s="1624">
        <v>478</v>
      </c>
      <c r="H77" s="1624">
        <v>83303</v>
      </c>
      <c r="I77" s="1624">
        <v>432</v>
      </c>
    </row>
    <row r="78" spans="3:9" ht="16.5">
      <c r="C78" s="1605" t="s">
        <v>342</v>
      </c>
      <c r="D78" s="1624">
        <v>609.63599999999997</v>
      </c>
      <c r="E78" s="1619">
        <v>27.247</v>
      </c>
      <c r="F78" s="1624">
        <v>23764.643</v>
      </c>
      <c r="G78" s="1624">
        <v>475.07100000000003</v>
      </c>
      <c r="H78" s="1624">
        <v>92540.576000000001</v>
      </c>
      <c r="I78" s="1624">
        <v>478.88799999999998</v>
      </c>
    </row>
    <row r="79" spans="3:9" ht="16.5">
      <c r="C79" s="1605" t="s">
        <v>343</v>
      </c>
      <c r="D79" s="1624">
        <v>575.26900000000001</v>
      </c>
      <c r="E79" s="1619">
        <v>25.638999999999999</v>
      </c>
      <c r="F79" s="1624">
        <v>22748.641</v>
      </c>
      <c r="G79" s="1624">
        <v>347.33100000000002</v>
      </c>
      <c r="H79" s="1624">
        <v>97945.160999999993</v>
      </c>
      <c r="I79" s="1624">
        <v>472.98200000000003</v>
      </c>
    </row>
    <row r="80" spans="3:9" ht="17.25" thickBot="1">
      <c r="C80" s="1605" t="s">
        <v>344</v>
      </c>
      <c r="D80" s="1624">
        <v>524.20399999999995</v>
      </c>
      <c r="E80" s="1619">
        <v>19.193999999999999</v>
      </c>
      <c r="F80" s="1624">
        <v>26779.106</v>
      </c>
      <c r="G80" s="1624">
        <v>347.21300000000002</v>
      </c>
      <c r="H80" s="1624">
        <v>118198.935</v>
      </c>
      <c r="I80" s="1624">
        <v>524.80700000000002</v>
      </c>
    </row>
    <row r="81" spans="3:15" ht="17.25" thickBot="1">
      <c r="C81" s="1609" t="s">
        <v>1150</v>
      </c>
      <c r="D81" s="1625">
        <f t="shared" ref="D81:I81" si="3">SUM(D69:D80)</f>
        <v>5903.4430000000011</v>
      </c>
      <c r="E81" s="1337">
        <f t="shared" si="3"/>
        <v>320.06700000000006</v>
      </c>
      <c r="F81" s="1625">
        <f t="shared" si="3"/>
        <v>214857.43300000002</v>
      </c>
      <c r="G81" s="1625">
        <f t="shared" si="3"/>
        <v>8098.9609999999993</v>
      </c>
      <c r="H81" s="1625">
        <f t="shared" si="3"/>
        <v>754742.13100000005</v>
      </c>
      <c r="I81" s="1631">
        <f t="shared" si="3"/>
        <v>4248.8389999999999</v>
      </c>
    </row>
    <row r="82" spans="3:15" ht="17.25" customHeight="1">
      <c r="C82" s="1605"/>
      <c r="D82" s="1624"/>
      <c r="E82" s="1619"/>
      <c r="F82" s="1624"/>
      <c r="G82" s="1624"/>
      <c r="H82" s="1624"/>
      <c r="I82" s="1619"/>
    </row>
    <row r="83" spans="3:15" ht="16.5">
      <c r="C83" s="1604">
        <v>2018</v>
      </c>
      <c r="D83" s="1624"/>
      <c r="E83" s="1619"/>
      <c r="F83" s="1624"/>
      <c r="G83" s="1624"/>
      <c r="H83" s="1624"/>
      <c r="I83" s="1619"/>
    </row>
    <row r="84" spans="3:15" ht="16.5">
      <c r="C84" s="1605" t="s">
        <v>345</v>
      </c>
      <c r="D84" s="1624">
        <v>548.125</v>
      </c>
      <c r="E84" s="1619">
        <v>22.728000000000002</v>
      </c>
      <c r="F84" s="1624">
        <v>20981.214</v>
      </c>
      <c r="G84" s="1624">
        <v>449.6</v>
      </c>
      <c r="H84" s="1624">
        <v>100593.9</v>
      </c>
      <c r="I84" s="1624">
        <v>501.8</v>
      </c>
    </row>
    <row r="85" spans="3:15" ht="16.5">
      <c r="C85" s="1605" t="s">
        <v>334</v>
      </c>
      <c r="D85" s="1624">
        <v>457.18799999999999</v>
      </c>
      <c r="E85" s="1619">
        <v>22.475999999999999</v>
      </c>
      <c r="F85" s="1624">
        <v>18869.044999999998</v>
      </c>
      <c r="G85" s="1624">
        <v>292.22199999999998</v>
      </c>
      <c r="H85" s="1624">
        <v>89584.316000000006</v>
      </c>
      <c r="I85" s="1624">
        <v>463.78399999999999</v>
      </c>
    </row>
    <row r="86" spans="3:15" ht="17.25" customHeight="1">
      <c r="C86" s="1605" t="s">
        <v>335</v>
      </c>
      <c r="D86" s="1624">
        <v>545.17899999999997</v>
      </c>
      <c r="E86" s="1619">
        <v>23.675999999999998</v>
      </c>
      <c r="F86" s="1624">
        <v>21996.847000000002</v>
      </c>
      <c r="G86" s="1624">
        <v>268.40800000000002</v>
      </c>
      <c r="H86" s="1624">
        <v>116119.95</v>
      </c>
      <c r="I86" s="1624">
        <v>510.505</v>
      </c>
    </row>
    <row r="87" spans="3:15" ht="21" customHeight="1">
      <c r="C87" s="1605" t="s">
        <v>336</v>
      </c>
      <c r="D87" s="1624">
        <v>505.49599999999998</v>
      </c>
      <c r="E87" s="1619">
        <v>17.38</v>
      </c>
      <c r="F87" s="1624">
        <v>21170.044999999998</v>
      </c>
      <c r="G87" s="1624">
        <v>253.59899999999999</v>
      </c>
      <c r="H87" s="1624">
        <v>117616.792</v>
      </c>
      <c r="I87" s="1624">
        <v>456.96</v>
      </c>
    </row>
    <row r="88" spans="3:15" ht="21" customHeight="1">
      <c r="C88" s="1605" t="s">
        <v>337</v>
      </c>
      <c r="D88" s="1624">
        <v>611.13499999999999</v>
      </c>
      <c r="E88" s="1619">
        <v>21.216999999999999</v>
      </c>
      <c r="F88" s="1624">
        <v>23278.196</v>
      </c>
      <c r="G88" s="1624">
        <v>213.172</v>
      </c>
      <c r="H88" s="1624">
        <v>137422.97</v>
      </c>
      <c r="I88" s="1624">
        <v>496.61900000000003</v>
      </c>
    </row>
    <row r="89" spans="3:15" ht="21" customHeight="1">
      <c r="C89" s="1605" t="s">
        <v>338</v>
      </c>
      <c r="D89" s="1624">
        <v>553.6</v>
      </c>
      <c r="E89" s="1619">
        <v>22.46</v>
      </c>
      <c r="F89" s="1624">
        <v>23790</v>
      </c>
      <c r="G89" s="1624">
        <v>175.19</v>
      </c>
      <c r="H89" s="1624">
        <v>156609.78</v>
      </c>
      <c r="I89" s="1624">
        <v>502.22</v>
      </c>
    </row>
    <row r="90" spans="3:15" ht="21" customHeight="1">
      <c r="C90" s="1605" t="s">
        <v>339</v>
      </c>
      <c r="D90" s="1624">
        <v>560.15</v>
      </c>
      <c r="E90" s="1619">
        <v>20.07</v>
      </c>
      <c r="F90" s="1624">
        <v>25075.47</v>
      </c>
      <c r="G90" s="1624">
        <v>223.13</v>
      </c>
      <c r="H90" s="1624">
        <v>169416.76</v>
      </c>
      <c r="I90" s="1624">
        <v>559.58000000000004</v>
      </c>
    </row>
    <row r="91" spans="3:15" ht="21" customHeight="1">
      <c r="C91" s="1605" t="s">
        <v>340</v>
      </c>
      <c r="D91" s="1624">
        <v>553.00900000000001</v>
      </c>
      <c r="E91" s="1619">
        <v>15.147</v>
      </c>
      <c r="F91" s="1624">
        <v>25249.867999999999</v>
      </c>
      <c r="G91" s="1624">
        <v>317.35199999999998</v>
      </c>
      <c r="H91" s="1624">
        <v>164917.97099999999</v>
      </c>
      <c r="I91" s="1624">
        <v>518.69799999999998</v>
      </c>
    </row>
    <row r="92" spans="3:15" ht="21" customHeight="1">
      <c r="C92" s="1605" t="s">
        <v>341</v>
      </c>
      <c r="D92" s="1624">
        <v>542.95699999999999</v>
      </c>
      <c r="E92" s="1619">
        <v>19.373999999999999</v>
      </c>
      <c r="F92" s="1624">
        <v>24918.008999999998</v>
      </c>
      <c r="G92" s="1624">
        <v>300.80700000000002</v>
      </c>
      <c r="H92" s="1624">
        <v>161289.49900000001</v>
      </c>
      <c r="I92" s="1624">
        <v>511.27100000000002</v>
      </c>
      <c r="O92" s="922"/>
    </row>
    <row r="93" spans="3:15" ht="21" customHeight="1">
      <c r="C93" s="1605" t="s">
        <v>342</v>
      </c>
      <c r="D93" s="1624">
        <v>571.6</v>
      </c>
      <c r="E93" s="1619">
        <v>20.399999999999999</v>
      </c>
      <c r="F93" s="1624">
        <v>21025.4</v>
      </c>
      <c r="G93" s="1624">
        <v>345.5</v>
      </c>
      <c r="H93" s="1624">
        <v>161427.4</v>
      </c>
      <c r="I93" s="1624">
        <v>495.99400000000003</v>
      </c>
    </row>
    <row r="94" spans="3:15" ht="21" customHeight="1">
      <c r="C94" s="1605" t="s">
        <v>343</v>
      </c>
      <c r="D94" s="1624">
        <v>477.4</v>
      </c>
      <c r="E94" s="1619">
        <v>16.7</v>
      </c>
      <c r="F94" s="1624">
        <v>17845.400000000001</v>
      </c>
      <c r="G94" s="1624">
        <v>334.9</v>
      </c>
      <c r="H94" s="1624">
        <v>133862.1</v>
      </c>
      <c r="I94" s="1624">
        <v>430.6</v>
      </c>
    </row>
    <row r="95" spans="3:15" ht="21" customHeight="1" thickBot="1">
      <c r="C95" s="1605" t="s">
        <v>344</v>
      </c>
      <c r="D95" s="1624">
        <v>478.6</v>
      </c>
      <c r="E95" s="1619">
        <v>13</v>
      </c>
      <c r="F95" s="1624">
        <v>27419.1</v>
      </c>
      <c r="G95" s="1624">
        <v>236.2</v>
      </c>
      <c r="H95" s="1624">
        <v>161540.70000000001</v>
      </c>
      <c r="I95" s="1624">
        <v>409.1</v>
      </c>
    </row>
    <row r="96" spans="3:15" ht="21" customHeight="1" thickBot="1">
      <c r="C96" s="1609" t="s">
        <v>1150</v>
      </c>
      <c r="D96" s="1625">
        <f t="shared" ref="D96:I96" si="4">SUM(D84:D95)</f>
        <v>6404.4390000000003</v>
      </c>
      <c r="E96" s="1337">
        <f t="shared" si="4"/>
        <v>234.62799999999996</v>
      </c>
      <c r="F96" s="1625">
        <f t="shared" si="4"/>
        <v>271618.59399999992</v>
      </c>
      <c r="G96" s="1625">
        <f t="shared" si="4"/>
        <v>3410.0799999999995</v>
      </c>
      <c r="H96" s="1625">
        <f t="shared" si="4"/>
        <v>1670402.138</v>
      </c>
      <c r="I96" s="1631">
        <f t="shared" si="4"/>
        <v>5857.1310000000003</v>
      </c>
    </row>
    <row r="97" spans="3:10" ht="21" customHeight="1">
      <c r="C97" s="1605"/>
      <c r="D97" s="1624"/>
      <c r="E97" s="1619"/>
      <c r="F97" s="1624"/>
      <c r="G97" s="1624"/>
      <c r="H97" s="1624"/>
      <c r="I97" s="1624"/>
    </row>
    <row r="98" spans="3:10" ht="21" customHeight="1">
      <c r="C98" s="1604">
        <v>2019</v>
      </c>
      <c r="D98" s="1624"/>
      <c r="E98" s="1619"/>
      <c r="F98" s="1624"/>
      <c r="G98" s="1624"/>
      <c r="H98" s="1624"/>
      <c r="I98" s="1624"/>
    </row>
    <row r="99" spans="3:10" ht="21" customHeight="1">
      <c r="C99" s="1604" t="s">
        <v>345</v>
      </c>
      <c r="D99" s="1624">
        <v>401.51400000000001</v>
      </c>
      <c r="E99" s="1619">
        <v>12.204000000000001</v>
      </c>
      <c r="F99" s="1624">
        <v>40613.786</v>
      </c>
      <c r="G99" s="1624">
        <v>232.608</v>
      </c>
      <c r="H99" s="1624">
        <v>135481.068</v>
      </c>
      <c r="I99" s="1624">
        <v>413.387</v>
      </c>
    </row>
    <row r="100" spans="3:10" ht="21" customHeight="1">
      <c r="C100" s="1604" t="s">
        <v>334</v>
      </c>
      <c r="D100" s="1624">
        <v>456.53699999999998</v>
      </c>
      <c r="E100" s="1619">
        <v>16.350999999999999</v>
      </c>
      <c r="F100" s="1624">
        <v>27811.168000000001</v>
      </c>
      <c r="G100" s="1624">
        <v>226.768</v>
      </c>
      <c r="H100" s="1624">
        <v>119081.12300000001</v>
      </c>
      <c r="I100" s="1624">
        <v>463.61500000000001</v>
      </c>
    </row>
    <row r="101" spans="3:10" ht="21" customHeight="1">
      <c r="C101" s="1604" t="s">
        <v>335</v>
      </c>
      <c r="D101" s="1624">
        <v>525.90899999999999</v>
      </c>
      <c r="E101" s="1619">
        <v>15.42</v>
      </c>
      <c r="F101" s="1624">
        <v>30417.553</v>
      </c>
      <c r="G101" s="1624">
        <v>248.87899999999999</v>
      </c>
      <c r="H101" s="1624">
        <v>142597.82800000001</v>
      </c>
      <c r="I101" s="1624">
        <v>441.02300000000002</v>
      </c>
    </row>
    <row r="102" spans="3:10" ht="21" customHeight="1">
      <c r="C102" s="1604" t="s">
        <v>336</v>
      </c>
      <c r="D102" s="1624">
        <v>535.01800000000003</v>
      </c>
      <c r="E102" s="1619">
        <v>13.651</v>
      </c>
      <c r="F102" s="1624">
        <v>32092.525000000001</v>
      </c>
      <c r="G102" s="1624">
        <v>168.78700000000001</v>
      </c>
      <c r="H102" s="1624">
        <v>157348.283</v>
      </c>
      <c r="I102" s="1624">
        <v>390.07799999999997</v>
      </c>
    </row>
    <row r="103" spans="3:10" ht="21" customHeight="1">
      <c r="C103" s="1604" t="s">
        <v>337</v>
      </c>
      <c r="D103" s="1624">
        <v>642.58500000000004</v>
      </c>
      <c r="E103" s="1619">
        <v>14.654999999999999</v>
      </c>
      <c r="F103" s="1624">
        <v>15542.619000000001</v>
      </c>
      <c r="G103" s="1624">
        <v>121.44</v>
      </c>
      <c r="H103" s="1624">
        <v>166491.56</v>
      </c>
      <c r="I103" s="1624">
        <v>494.29</v>
      </c>
    </row>
    <row r="104" spans="3:10" ht="21" customHeight="1">
      <c r="C104" s="1604" t="s">
        <v>338</v>
      </c>
      <c r="D104" s="1624">
        <v>705.95799999999997</v>
      </c>
      <c r="E104" s="1619">
        <v>13.343</v>
      </c>
      <c r="F104" s="1624">
        <v>18012.052</v>
      </c>
      <c r="G104" s="1624">
        <v>79.597999999999999</v>
      </c>
      <c r="H104" s="1624">
        <v>160873.02900000001</v>
      </c>
      <c r="I104" s="1624">
        <v>486.81200000000001</v>
      </c>
    </row>
    <row r="105" spans="3:10" ht="21" customHeight="1">
      <c r="C105" s="1604" t="s">
        <v>339</v>
      </c>
      <c r="D105" s="1624">
        <v>983.53200000000004</v>
      </c>
      <c r="E105" s="1619">
        <v>13.586</v>
      </c>
      <c r="F105" s="1624">
        <v>20465.365000000002</v>
      </c>
      <c r="G105" s="1624">
        <v>99.555000000000007</v>
      </c>
      <c r="H105" s="1624">
        <v>170823.26800000001</v>
      </c>
      <c r="I105" s="1624">
        <v>638.16499999999996</v>
      </c>
    </row>
    <row r="106" spans="3:10" ht="15" customHeight="1">
      <c r="C106" s="1604" t="s">
        <v>340</v>
      </c>
      <c r="D106" s="1624">
        <v>872.90599999999995</v>
      </c>
      <c r="E106" s="1619">
        <v>8.99</v>
      </c>
      <c r="F106" s="1624">
        <v>21919.772000000001</v>
      </c>
      <c r="G106" s="1624">
        <v>85.234999999999999</v>
      </c>
      <c r="H106" s="1624">
        <v>179281.19699999999</v>
      </c>
      <c r="I106" s="1624">
        <v>542.27599999999995</v>
      </c>
    </row>
    <row r="107" spans="3:10" ht="15" customHeight="1" thickBot="1">
      <c r="C107" s="1604" t="s">
        <v>341</v>
      </c>
      <c r="D107" s="1626">
        <v>1010.701</v>
      </c>
      <c r="E107" s="1629">
        <v>11.881</v>
      </c>
      <c r="F107" s="1626">
        <v>22749.600999999999</v>
      </c>
      <c r="G107" s="1626">
        <v>62.438000000000002</v>
      </c>
      <c r="H107" s="1626">
        <v>200441.851</v>
      </c>
      <c r="I107" s="1626">
        <v>679.423</v>
      </c>
    </row>
    <row r="108" spans="3:10" ht="15.75" thickTop="1">
      <c r="C108" s="1080"/>
      <c r="D108" s="1504"/>
      <c r="E108" s="1504"/>
      <c r="F108" s="1504"/>
      <c r="G108" s="1504"/>
      <c r="H108" s="1504"/>
      <c r="I108" s="1504"/>
    </row>
    <row r="109" spans="3:10" ht="16.5">
      <c r="C109" s="1432" t="s">
        <v>1779</v>
      </c>
      <c r="D109" s="1231"/>
      <c r="E109" s="1231"/>
      <c r="F109" s="1231"/>
      <c r="G109" s="1231"/>
      <c r="H109" s="1231"/>
      <c r="I109" s="1231"/>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224"/>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1"/>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77734375" customWidth="1"/>
    <col min="4" max="4" width="12.44140625" customWidth="1"/>
    <col min="5" max="5" width="14.6640625" customWidth="1"/>
    <col min="6" max="6" width="15.44140625" customWidth="1"/>
  </cols>
  <sheetData>
    <row r="1" spans="2:7" ht="15" customHeight="1">
      <c r="B1" s="1980" t="s">
        <v>1744</v>
      </c>
      <c r="C1" s="1980"/>
      <c r="D1" s="1980"/>
      <c r="E1" s="1980"/>
      <c r="F1" s="1980"/>
      <c r="G1" s="1019"/>
    </row>
    <row r="2" spans="2:7">
      <c r="B2" s="1981" t="s">
        <v>1359</v>
      </c>
      <c r="C2" s="1981"/>
      <c r="D2" s="1981"/>
      <c r="E2" s="1981"/>
      <c r="F2" s="1981"/>
    </row>
    <row r="3" spans="2:7" ht="15.75" thickBot="1">
      <c r="B3" s="1"/>
      <c r="C3" s="1"/>
      <c r="D3" s="1"/>
      <c r="E3" s="1"/>
      <c r="F3" s="1"/>
    </row>
    <row r="4" spans="2:7" ht="16.5" thickBot="1">
      <c r="B4" s="1592" t="s">
        <v>263</v>
      </c>
      <c r="C4" s="1020" t="s">
        <v>1748</v>
      </c>
      <c r="D4" s="1021" t="s">
        <v>1749</v>
      </c>
      <c r="E4" s="1020" t="s">
        <v>1750</v>
      </c>
      <c r="F4" s="1021" t="s">
        <v>1751</v>
      </c>
    </row>
    <row r="5" spans="2:7" ht="18.75">
      <c r="B5" s="1593"/>
      <c r="C5" s="1022"/>
      <c r="D5" s="1023"/>
      <c r="E5" s="1022"/>
      <c r="F5" s="1023"/>
    </row>
    <row r="6" spans="2:7" ht="15.75" hidden="1">
      <c r="B6" s="1587">
        <v>2016</v>
      </c>
      <c r="C6" s="1024"/>
      <c r="D6" s="1025"/>
      <c r="E6" s="1024"/>
      <c r="F6" s="1025"/>
    </row>
    <row r="7" spans="2:7" ht="15.75" hidden="1">
      <c r="B7" s="1594" t="s">
        <v>345</v>
      </c>
      <c r="C7" s="1358">
        <v>249.17781189999999</v>
      </c>
      <c r="D7" s="1597">
        <v>395.34554888999998</v>
      </c>
      <c r="E7" s="1358">
        <f>+D7+C7</f>
        <v>644.52336078999997</v>
      </c>
      <c r="F7" s="1360">
        <f>+C7-D7</f>
        <v>-146.16773698999998</v>
      </c>
    </row>
    <row r="8" spans="2:7" ht="15.75" hidden="1">
      <c r="B8" s="1594" t="s">
        <v>334</v>
      </c>
      <c r="C8" s="1358">
        <v>209.55185183</v>
      </c>
      <c r="D8" s="1597">
        <v>427.72780231000002</v>
      </c>
      <c r="E8" s="1358">
        <f t="shared" ref="E8:E18" si="0">+D8+C8</f>
        <v>637.27965414000005</v>
      </c>
      <c r="F8" s="1360">
        <f t="shared" ref="F8:F18" si="1">+C8-D8</f>
        <v>-218.17595048000001</v>
      </c>
    </row>
    <row r="9" spans="2:7" ht="15.75" hidden="1">
      <c r="B9" s="1594" t="s">
        <v>335</v>
      </c>
      <c r="C9" s="1358">
        <v>166.49663235</v>
      </c>
      <c r="D9" s="1597">
        <v>478.05701492600002</v>
      </c>
      <c r="E9" s="1358">
        <f t="shared" si="0"/>
        <v>644.55364727599999</v>
      </c>
      <c r="F9" s="1360">
        <f t="shared" si="1"/>
        <v>-311.56038257600005</v>
      </c>
    </row>
    <row r="10" spans="2:7" ht="15.75" hidden="1">
      <c r="B10" s="1594" t="s">
        <v>336</v>
      </c>
      <c r="C10" s="1358">
        <v>157.82985009000001</v>
      </c>
      <c r="D10" s="1597">
        <v>356.48083895499997</v>
      </c>
      <c r="E10" s="1358">
        <f t="shared" si="0"/>
        <v>514.310689045</v>
      </c>
      <c r="F10" s="1360">
        <f t="shared" si="1"/>
        <v>-198.65098886499996</v>
      </c>
    </row>
    <row r="11" spans="2:7" ht="15.75" hidden="1">
      <c r="B11" s="1594" t="s">
        <v>337</v>
      </c>
      <c r="C11" s="1358">
        <v>165.20101191999998</v>
      </c>
      <c r="D11" s="1597">
        <v>408.48907707000001</v>
      </c>
      <c r="E11" s="1358">
        <f t="shared" si="0"/>
        <v>573.69008899000005</v>
      </c>
      <c r="F11" s="1360">
        <f t="shared" si="1"/>
        <v>-243.28806515000002</v>
      </c>
    </row>
    <row r="12" spans="2:7" ht="15.75" hidden="1">
      <c r="B12" s="1594" t="s">
        <v>338</v>
      </c>
      <c r="C12" s="1358">
        <v>176.20607389</v>
      </c>
      <c r="D12" s="1597">
        <v>429.408273753</v>
      </c>
      <c r="E12" s="1358">
        <f t="shared" si="0"/>
        <v>605.61434764299997</v>
      </c>
      <c r="F12" s="1360">
        <f t="shared" si="1"/>
        <v>-253.202199863</v>
      </c>
    </row>
    <row r="13" spans="2:7" ht="15.75" hidden="1">
      <c r="B13" s="1594" t="s">
        <v>339</v>
      </c>
      <c r="C13" s="1358">
        <v>184.20575156999999</v>
      </c>
      <c r="D13" s="1597">
        <v>394.22839668</v>
      </c>
      <c r="E13" s="1358">
        <f t="shared" si="0"/>
        <v>578.43414825000002</v>
      </c>
      <c r="F13" s="1360">
        <f t="shared" si="1"/>
        <v>-210.02264511000001</v>
      </c>
    </row>
    <row r="14" spans="2:7" ht="15.75" hidden="1">
      <c r="B14" s="1594" t="s">
        <v>340</v>
      </c>
      <c r="C14" s="1358">
        <v>202.13691759</v>
      </c>
      <c r="D14" s="1597">
        <v>445.02606943000001</v>
      </c>
      <c r="E14" s="1358">
        <f t="shared" si="0"/>
        <v>647.16298701999995</v>
      </c>
      <c r="F14" s="1360">
        <f t="shared" si="1"/>
        <v>-242.88915184000001</v>
      </c>
    </row>
    <row r="15" spans="2:7" ht="15.75" hidden="1">
      <c r="B15" s="1594" t="s">
        <v>341</v>
      </c>
      <c r="C15" s="1358">
        <v>250.41591206000001</v>
      </c>
      <c r="D15" s="1597">
        <v>443.88834850000001</v>
      </c>
      <c r="E15" s="1358">
        <f>+D15+C15</f>
        <v>694.30426055999999</v>
      </c>
      <c r="F15" s="1360">
        <f t="shared" si="1"/>
        <v>-193.47243644</v>
      </c>
    </row>
    <row r="16" spans="2:7" ht="15.75" hidden="1">
      <c r="B16" s="1594" t="s">
        <v>342</v>
      </c>
      <c r="C16" s="1358">
        <v>318.45319076999999</v>
      </c>
      <c r="D16" s="1597">
        <v>468.06434322799998</v>
      </c>
      <c r="E16" s="1358">
        <f t="shared" si="0"/>
        <v>786.51753399799998</v>
      </c>
      <c r="F16" s="1360">
        <f>+C16-D16</f>
        <v>-149.61115245799999</v>
      </c>
    </row>
    <row r="17" spans="2:6" ht="15.75" hidden="1">
      <c r="B17" s="1594" t="s">
        <v>343</v>
      </c>
      <c r="C17" s="1358">
        <v>460.72757288999998</v>
      </c>
      <c r="D17" s="1597">
        <v>475.33286603899995</v>
      </c>
      <c r="E17" s="1358">
        <f t="shared" si="0"/>
        <v>936.06043892899993</v>
      </c>
      <c r="F17" s="1360">
        <f>+C17-D17</f>
        <v>-14.605293148999976</v>
      </c>
    </row>
    <row r="18" spans="2:6" ht="15.75" hidden="1">
      <c r="B18" s="1594" t="s">
        <v>344</v>
      </c>
      <c r="C18" s="1358">
        <v>291.87076279000001</v>
      </c>
      <c r="D18" s="1597">
        <v>489.36610879599999</v>
      </c>
      <c r="E18" s="1358">
        <f t="shared" si="0"/>
        <v>781.23687158600001</v>
      </c>
      <c r="F18" s="1360">
        <f t="shared" si="1"/>
        <v>-197.49534600599998</v>
      </c>
    </row>
    <row r="19" spans="2:6" ht="16.5" hidden="1" thickBot="1">
      <c r="B19" s="1595" t="s">
        <v>37</v>
      </c>
      <c r="C19" s="1361">
        <f>SUM(C7:C18)</f>
        <v>2832.2733396499998</v>
      </c>
      <c r="D19" s="1598">
        <f>SUM(D7:D18)</f>
        <v>5211.4146885769997</v>
      </c>
      <c r="E19" s="1361">
        <f>SUM(E7:E18)</f>
        <v>8043.6880282270004</v>
      </c>
      <c r="F19" s="1362">
        <f>SUM(F7:F18)</f>
        <v>-2379.1413489269999</v>
      </c>
    </row>
    <row r="20" spans="2:6" ht="15.75" hidden="1">
      <c r="B20" s="1594"/>
      <c r="C20" s="1358"/>
      <c r="D20" s="1597"/>
      <c r="E20" s="1358"/>
      <c r="F20" s="1360"/>
    </row>
    <row r="21" spans="2:6" ht="15.75">
      <c r="B21" s="1587">
        <v>2017</v>
      </c>
      <c r="C21" s="1358"/>
      <c r="D21" s="1597"/>
      <c r="E21" s="1358"/>
      <c r="F21" s="1363"/>
    </row>
    <row r="22" spans="2:6" ht="15.75">
      <c r="B22" s="1596" t="s">
        <v>345</v>
      </c>
      <c r="C22" s="1359">
        <v>291.97086805555557</v>
      </c>
      <c r="D22" s="1360">
        <v>385</v>
      </c>
      <c r="E22" s="1358">
        <f t="shared" ref="E22:E33" si="2">+D22+C22</f>
        <v>676.97086805555557</v>
      </c>
      <c r="F22" s="1360">
        <f t="shared" ref="F22:F33" si="3">+C22-D22</f>
        <v>-93.02913194444443</v>
      </c>
    </row>
    <row r="23" spans="2:6" ht="15.75" customHeight="1">
      <c r="B23" s="1596" t="s">
        <v>334</v>
      </c>
      <c r="C23" s="1359">
        <v>290.34151516000003</v>
      </c>
      <c r="D23" s="1360">
        <v>424.4</v>
      </c>
      <c r="E23" s="1358">
        <f t="shared" si="2"/>
        <v>714.74151516000006</v>
      </c>
      <c r="F23" s="1360">
        <f t="shared" si="3"/>
        <v>-134.05848483999995</v>
      </c>
    </row>
    <row r="24" spans="2:6" ht="15.75">
      <c r="B24" s="1596" t="s">
        <v>335</v>
      </c>
      <c r="C24" s="1359">
        <v>265.66932163999996</v>
      </c>
      <c r="D24" s="1360">
        <v>461.8</v>
      </c>
      <c r="E24" s="1358">
        <f t="shared" si="2"/>
        <v>727.46932163999998</v>
      </c>
      <c r="F24" s="1360">
        <f t="shared" si="3"/>
        <v>-196.13067836000005</v>
      </c>
    </row>
    <row r="25" spans="2:6" ht="15.75">
      <c r="B25" s="1596" t="s">
        <v>336</v>
      </c>
      <c r="C25" s="1359">
        <v>225.5758256</v>
      </c>
      <c r="D25" s="1360">
        <v>405.5</v>
      </c>
      <c r="E25" s="1358">
        <f t="shared" si="2"/>
        <v>631.07582560000003</v>
      </c>
      <c r="F25" s="1360">
        <f t="shared" si="3"/>
        <v>-179.9241744</v>
      </c>
    </row>
    <row r="26" spans="2:6" ht="15.75">
      <c r="B26" s="1596" t="s">
        <v>337</v>
      </c>
      <c r="C26" s="1359">
        <v>268.61010532</v>
      </c>
      <c r="D26" s="1360">
        <v>465.6</v>
      </c>
      <c r="E26" s="1358">
        <f t="shared" si="2"/>
        <v>734.21010532000003</v>
      </c>
      <c r="F26" s="1360">
        <f t="shared" si="3"/>
        <v>-196.98989468000002</v>
      </c>
    </row>
    <row r="27" spans="2:6" ht="15.75">
      <c r="B27" s="1596" t="s">
        <v>338</v>
      </c>
      <c r="C27" s="1359">
        <v>264.49658079</v>
      </c>
      <c r="D27" s="1360">
        <v>495.1</v>
      </c>
      <c r="E27" s="1358">
        <f t="shared" si="2"/>
        <v>759.59658078999996</v>
      </c>
      <c r="F27" s="1360">
        <f t="shared" si="3"/>
        <v>-230.60341921000003</v>
      </c>
    </row>
    <row r="28" spans="2:6" ht="15.75">
      <c r="B28" s="1596" t="s">
        <v>339</v>
      </c>
      <c r="C28" s="1359">
        <v>261.94287888000002</v>
      </c>
      <c r="D28" s="1360">
        <v>481.9</v>
      </c>
      <c r="E28" s="1358">
        <f t="shared" si="2"/>
        <v>743.84287887999994</v>
      </c>
      <c r="F28" s="1360">
        <f t="shared" si="3"/>
        <v>-219.95712111999995</v>
      </c>
    </row>
    <row r="29" spans="2:6" ht="15.75">
      <c r="B29" s="1596" t="s">
        <v>340</v>
      </c>
      <c r="C29" s="1364">
        <v>356.42626541999999</v>
      </c>
      <c r="D29" s="1360">
        <v>448.2</v>
      </c>
      <c r="E29" s="1358">
        <f t="shared" si="2"/>
        <v>804.62626541999998</v>
      </c>
      <c r="F29" s="1360">
        <f t="shared" si="3"/>
        <v>-91.773734579999996</v>
      </c>
    </row>
    <row r="30" spans="2:6" ht="15.75">
      <c r="B30" s="1596" t="s">
        <v>341</v>
      </c>
      <c r="C30" s="1364">
        <v>324.80602639</v>
      </c>
      <c r="D30" s="1360">
        <v>440</v>
      </c>
      <c r="E30" s="1358">
        <f t="shared" si="2"/>
        <v>764.80602638999994</v>
      </c>
      <c r="F30" s="1360">
        <f t="shared" si="3"/>
        <v>-115.19397361</v>
      </c>
    </row>
    <row r="31" spans="2:6" ht="15.75">
      <c r="B31" s="1596" t="s">
        <v>342</v>
      </c>
      <c r="C31" s="1359">
        <v>352.796718795</v>
      </c>
      <c r="D31" s="1360">
        <v>460.8</v>
      </c>
      <c r="E31" s="1358">
        <f t="shared" si="2"/>
        <v>813.59671879500002</v>
      </c>
      <c r="F31" s="1360">
        <f t="shared" si="3"/>
        <v>-108.00328120500001</v>
      </c>
    </row>
    <row r="32" spans="2:6" ht="15.75">
      <c r="B32" s="1596" t="s">
        <v>343</v>
      </c>
      <c r="C32" s="1359">
        <v>577.74575894000009</v>
      </c>
      <c r="D32" s="1360">
        <v>493.7</v>
      </c>
      <c r="E32" s="1358">
        <f t="shared" si="2"/>
        <v>1071.4457589400001</v>
      </c>
      <c r="F32" s="1360">
        <f t="shared" si="3"/>
        <v>84.045758940000098</v>
      </c>
    </row>
    <row r="33" spans="2:12" ht="16.5" thickBot="1">
      <c r="B33" s="1596" t="s">
        <v>344</v>
      </c>
      <c r="C33" s="1359">
        <v>299.8</v>
      </c>
      <c r="D33" s="1360">
        <v>556.29999999999995</v>
      </c>
      <c r="E33" s="1358">
        <f t="shared" si="2"/>
        <v>856.09999999999991</v>
      </c>
      <c r="F33" s="1360">
        <f t="shared" si="3"/>
        <v>-256.49999999999994</v>
      </c>
    </row>
    <row r="34" spans="2:12" ht="16.5" thickBot="1">
      <c r="B34" s="1592" t="s">
        <v>37</v>
      </c>
      <c r="C34" s="1361">
        <f>SUM(C22:C33)</f>
        <v>3780.1818649905558</v>
      </c>
      <c r="D34" s="1365">
        <f>SUM(D22:D33)</f>
        <v>5518.3</v>
      </c>
      <c r="E34" s="1362">
        <f>SUM(E22:E33)</f>
        <v>9298.4818649905556</v>
      </c>
      <c r="F34" s="1365">
        <f>SUM(F22:F33)</f>
        <v>-1738.1181350094446</v>
      </c>
    </row>
    <row r="35" spans="2:12" ht="15.75">
      <c r="B35" s="1596"/>
      <c r="C35" s="1359"/>
      <c r="D35" s="1360"/>
      <c r="E35" s="1358"/>
      <c r="F35" s="1358"/>
    </row>
    <row r="36" spans="2:12" ht="15.75">
      <c r="B36" s="1587">
        <v>2018</v>
      </c>
      <c r="C36" s="1359"/>
      <c r="D36" s="1360"/>
      <c r="E36" s="1358"/>
      <c r="F36" s="1358"/>
    </row>
    <row r="37" spans="2:12" ht="15.75">
      <c r="B37" s="1596" t="s">
        <v>345</v>
      </c>
      <c r="C37" s="1359">
        <v>251.2</v>
      </c>
      <c r="D37" s="1360">
        <v>489.66879999999998</v>
      </c>
      <c r="E37" s="1358">
        <f>+D37+C37</f>
        <v>740.86879999999996</v>
      </c>
      <c r="F37" s="1360">
        <f>+C37-D37</f>
        <v>-238.46879999999999</v>
      </c>
      <c r="H37" s="922"/>
      <c r="I37" s="922"/>
      <c r="J37" s="922"/>
      <c r="K37" s="922"/>
      <c r="L37" s="922"/>
    </row>
    <row r="38" spans="2:12" ht="15.75">
      <c r="B38" s="1596" t="s">
        <v>334</v>
      </c>
      <c r="C38" s="1359">
        <v>346.31799999999998</v>
      </c>
      <c r="D38" s="1360">
        <v>574.87800000000004</v>
      </c>
      <c r="E38" s="1358">
        <f>+D38+C38</f>
        <v>921.19600000000003</v>
      </c>
      <c r="F38" s="1360">
        <f>+C38-D38</f>
        <v>-228.56000000000006</v>
      </c>
      <c r="H38" s="922"/>
      <c r="I38" s="922"/>
      <c r="J38" s="922"/>
      <c r="K38" s="922"/>
      <c r="L38" s="922"/>
    </row>
    <row r="39" spans="2:12" ht="15.75">
      <c r="B39" s="1596" t="s">
        <v>335</v>
      </c>
      <c r="C39" s="1359">
        <v>288.55189999999999</v>
      </c>
      <c r="D39" s="1360">
        <v>605.77980000000002</v>
      </c>
      <c r="E39" s="1358">
        <f>+D39+C39</f>
        <v>894.33169999999996</v>
      </c>
      <c r="F39" s="1360">
        <f>+C39-D39</f>
        <v>-317.22790000000003</v>
      </c>
    </row>
    <row r="40" spans="2:12" ht="15.75">
      <c r="B40" s="1596" t="s">
        <v>336</v>
      </c>
      <c r="C40" s="1359">
        <v>329.61900000000003</v>
      </c>
      <c r="D40" s="1360">
        <v>544.09220000000005</v>
      </c>
      <c r="E40" s="1358">
        <f>+D40+C40</f>
        <v>873.71120000000008</v>
      </c>
      <c r="F40" s="1360">
        <f>+C40-D40</f>
        <v>-214.47320000000002</v>
      </c>
      <c r="H40" s="1366"/>
    </row>
    <row r="41" spans="2:12" ht="15.75">
      <c r="B41" s="1596" t="s">
        <v>337</v>
      </c>
      <c r="C41" s="1359">
        <v>267.18040000000002</v>
      </c>
      <c r="D41" s="1360">
        <v>532.38810000000001</v>
      </c>
      <c r="E41" s="1358">
        <f t="shared" ref="E41:E46" si="4">+D41+C41</f>
        <v>799.56850000000009</v>
      </c>
      <c r="F41" s="1360">
        <f t="shared" ref="F41:F46" si="5">+C41-D41</f>
        <v>-265.20769999999999</v>
      </c>
      <c r="H41" s="922"/>
    </row>
    <row r="42" spans="2:12" ht="15.75">
      <c r="B42" s="1596" t="s">
        <v>338</v>
      </c>
      <c r="C42" s="1359">
        <v>384.63938619999999</v>
      </c>
      <c r="D42" s="1360">
        <v>614.64811345999999</v>
      </c>
      <c r="E42" s="1358">
        <f t="shared" si="4"/>
        <v>999.28749965999998</v>
      </c>
      <c r="F42" s="1360">
        <f t="shared" si="5"/>
        <v>-230.00872726</v>
      </c>
      <c r="H42" s="922"/>
    </row>
    <row r="43" spans="2:12" ht="15.75">
      <c r="B43" s="1596" t="s">
        <v>339</v>
      </c>
      <c r="C43" s="1359">
        <v>340.26918572000005</v>
      </c>
      <c r="D43" s="1360">
        <v>560.01585276000003</v>
      </c>
      <c r="E43" s="1358">
        <f t="shared" si="4"/>
        <v>900.28503848000014</v>
      </c>
      <c r="F43" s="1360">
        <f t="shared" si="5"/>
        <v>-219.74666703999998</v>
      </c>
      <c r="H43" s="922"/>
    </row>
    <row r="44" spans="2:12" ht="15.75">
      <c r="B44" s="1596" t="s">
        <v>340</v>
      </c>
      <c r="C44" s="1359">
        <v>449.34836155199997</v>
      </c>
      <c r="D44" s="1360">
        <v>576.53875034999999</v>
      </c>
      <c r="E44" s="1358">
        <f t="shared" si="4"/>
        <v>1025.887111902</v>
      </c>
      <c r="F44" s="1360">
        <f t="shared" si="5"/>
        <v>-127.19038879800001</v>
      </c>
      <c r="H44" s="922"/>
    </row>
    <row r="45" spans="2:12" ht="15.75">
      <c r="B45" s="1596" t="s">
        <v>341</v>
      </c>
      <c r="C45" s="1359">
        <v>353.40230932999998</v>
      </c>
      <c r="D45" s="1360">
        <v>577.13114929000005</v>
      </c>
      <c r="E45" s="1358">
        <f t="shared" si="4"/>
        <v>930.53345862000003</v>
      </c>
      <c r="F45" s="1360">
        <f t="shared" si="5"/>
        <v>-223.72883996000007</v>
      </c>
      <c r="H45" s="922"/>
    </row>
    <row r="46" spans="2:12" ht="15.75">
      <c r="B46" s="1596" t="s">
        <v>342</v>
      </c>
      <c r="C46" s="1359">
        <v>448.6</v>
      </c>
      <c r="D46" s="1597">
        <v>592.29999999999995</v>
      </c>
      <c r="E46" s="1359">
        <f t="shared" si="4"/>
        <v>1040.9000000000001</v>
      </c>
      <c r="F46" s="1359">
        <f t="shared" si="5"/>
        <v>-143.69999999999993</v>
      </c>
      <c r="H46" s="922"/>
    </row>
    <row r="47" spans="2:12" ht="15.75">
      <c r="B47" s="1596" t="s">
        <v>343</v>
      </c>
      <c r="C47" s="1359">
        <v>471.7</v>
      </c>
      <c r="D47" s="1597">
        <v>628.70000000000005</v>
      </c>
      <c r="E47" s="1359">
        <f>+D47+C47</f>
        <v>1100.4000000000001</v>
      </c>
      <c r="F47" s="1359">
        <f>+C47-D47</f>
        <v>-157.00000000000006</v>
      </c>
      <c r="H47" s="922"/>
    </row>
    <row r="48" spans="2:12" ht="16.5" thickBot="1">
      <c r="B48" s="1596" t="s">
        <v>344</v>
      </c>
      <c r="C48" s="1359">
        <v>364.8</v>
      </c>
      <c r="D48" s="1597">
        <v>494.7</v>
      </c>
      <c r="E48" s="1359">
        <f>+D48+C48</f>
        <v>859.5</v>
      </c>
      <c r="F48" s="1359">
        <f>+C48-D48</f>
        <v>-129.89999999999998</v>
      </c>
      <c r="H48" s="922"/>
    </row>
    <row r="49" spans="2:8" ht="16.5" thickBot="1">
      <c r="B49" s="1592" t="s">
        <v>37</v>
      </c>
      <c r="C49" s="1361">
        <f>SUM(C37:C48)</f>
        <v>4295.6285428019992</v>
      </c>
      <c r="D49" s="1365">
        <f>SUM(D37:D48)</f>
        <v>6790.8407658600008</v>
      </c>
      <c r="E49" s="1362">
        <f>SUM(E37:E48)</f>
        <v>11086.469308662001</v>
      </c>
      <c r="F49" s="1365">
        <f>SUM(F37:F48)</f>
        <v>-2495.2122230579998</v>
      </c>
      <c r="H49" s="922"/>
    </row>
    <row r="50" spans="2:8" ht="15.75">
      <c r="B50" s="1596"/>
      <c r="C50" s="1359"/>
      <c r="D50" s="1597"/>
      <c r="E50" s="1359"/>
      <c r="F50" s="1359"/>
      <c r="H50" s="922"/>
    </row>
    <row r="51" spans="2:8" ht="15.75">
      <c r="B51" s="1587">
        <v>2019</v>
      </c>
      <c r="C51" s="1359"/>
      <c r="D51" s="1597"/>
      <c r="E51" s="1359"/>
      <c r="F51" s="1359"/>
      <c r="H51" s="922"/>
    </row>
    <row r="52" spans="2:8" ht="15.75">
      <c r="B52" s="1587" t="s">
        <v>345</v>
      </c>
      <c r="C52" s="1359">
        <v>292.60000000000002</v>
      </c>
      <c r="D52" s="1597">
        <v>336.8</v>
      </c>
      <c r="E52" s="1359">
        <v>629.40000000000009</v>
      </c>
      <c r="F52" s="1359">
        <f t="shared" ref="F52:F60" si="6">+C52-D52</f>
        <v>-44.199999999999989</v>
      </c>
      <c r="H52" s="922"/>
    </row>
    <row r="53" spans="2:8" ht="15.75">
      <c r="B53" s="1587" t="s">
        <v>334</v>
      </c>
      <c r="C53" s="1359">
        <v>348.4</v>
      </c>
      <c r="D53" s="1597">
        <v>370.5</v>
      </c>
      <c r="E53" s="1359">
        <f t="shared" ref="E53:E60" si="7">+D53+C53</f>
        <v>718.9</v>
      </c>
      <c r="F53" s="1359">
        <f t="shared" si="6"/>
        <v>-22.100000000000023</v>
      </c>
      <c r="H53" s="922"/>
    </row>
    <row r="54" spans="2:8" ht="15.75">
      <c r="B54" s="1587" t="s">
        <v>335</v>
      </c>
      <c r="C54" s="1359">
        <v>295.89999999999998</v>
      </c>
      <c r="D54" s="1597">
        <v>329</v>
      </c>
      <c r="E54" s="1359">
        <f t="shared" si="7"/>
        <v>624.9</v>
      </c>
      <c r="F54" s="1359">
        <f t="shared" si="6"/>
        <v>-33.100000000000023</v>
      </c>
      <c r="H54" s="922"/>
    </row>
    <row r="55" spans="2:8" ht="15.75">
      <c r="B55" s="1587" t="s">
        <v>336</v>
      </c>
      <c r="C55" s="1359">
        <v>277</v>
      </c>
      <c r="D55" s="1597">
        <v>416.7</v>
      </c>
      <c r="E55" s="1359">
        <f t="shared" si="7"/>
        <v>693.7</v>
      </c>
      <c r="F55" s="1359">
        <f t="shared" si="6"/>
        <v>-139.69999999999999</v>
      </c>
      <c r="H55" s="922"/>
    </row>
    <row r="56" spans="2:8" ht="15.75">
      <c r="B56" s="1587" t="s">
        <v>337</v>
      </c>
      <c r="C56" s="1359">
        <v>343.2</v>
      </c>
      <c r="D56" s="1597">
        <v>436.8</v>
      </c>
      <c r="E56" s="1359">
        <f t="shared" si="7"/>
        <v>780</v>
      </c>
      <c r="F56" s="1359">
        <f t="shared" si="6"/>
        <v>-93.600000000000023</v>
      </c>
      <c r="H56" s="922"/>
    </row>
    <row r="57" spans="2:8" ht="15.75">
      <c r="B57" s="1587" t="s">
        <v>338</v>
      </c>
      <c r="C57" s="1359">
        <v>239.8</v>
      </c>
      <c r="D57" s="1597">
        <v>458.5</v>
      </c>
      <c r="E57" s="1359">
        <f t="shared" si="7"/>
        <v>698.3</v>
      </c>
      <c r="F57" s="1359">
        <f t="shared" si="6"/>
        <v>-218.7</v>
      </c>
      <c r="H57" s="922"/>
    </row>
    <row r="58" spans="2:8" ht="15.75">
      <c r="B58" s="1587" t="s">
        <v>339</v>
      </c>
      <c r="C58" s="1359">
        <v>299.5</v>
      </c>
      <c r="D58" s="1597">
        <v>357</v>
      </c>
      <c r="E58" s="1359">
        <f t="shared" si="7"/>
        <v>656.5</v>
      </c>
      <c r="F58" s="1359">
        <f t="shared" si="6"/>
        <v>-57.5</v>
      </c>
      <c r="H58" s="922"/>
    </row>
    <row r="59" spans="2:8" ht="15.75">
      <c r="B59" s="1587" t="s">
        <v>340</v>
      </c>
      <c r="C59" s="1589">
        <v>345.4</v>
      </c>
      <c r="D59" s="1599">
        <v>384.2</v>
      </c>
      <c r="E59" s="1590">
        <f t="shared" si="7"/>
        <v>729.59999999999991</v>
      </c>
      <c r="F59" s="1591">
        <f t="shared" si="6"/>
        <v>-38.800000000000011</v>
      </c>
      <c r="H59" s="922"/>
    </row>
    <row r="60" spans="2:8" ht="16.5" thickBot="1">
      <c r="B60" s="1587" t="s">
        <v>341</v>
      </c>
      <c r="C60" s="1600">
        <v>378.4</v>
      </c>
      <c r="D60" s="1588">
        <v>403.7</v>
      </c>
      <c r="E60" s="1469">
        <f t="shared" si="7"/>
        <v>782.09999999999991</v>
      </c>
      <c r="F60" s="1470">
        <f t="shared" si="6"/>
        <v>-25.300000000000011</v>
      </c>
      <c r="H60" s="922"/>
    </row>
    <row r="61" spans="2:8" ht="15.75" thickTop="1">
      <c r="B61" s="1080"/>
      <c r="D61" s="1224"/>
      <c r="H61" s="922"/>
    </row>
    <row r="62" spans="2:8" ht="15.75">
      <c r="B62" s="1432" t="s">
        <v>1794</v>
      </c>
      <c r="H62" s="922"/>
    </row>
    <row r="63" spans="2:8">
      <c r="H63" s="922"/>
    </row>
  </sheetData>
  <customSheetViews>
    <customSheetView guid="{89CA84C2-78F5-4B05-8F1D-B7C5F97BCB4E}" showGridLines="0" topLeftCell="A13">
      <selection activeCell="G34" sqref="G34"/>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705E0D18-9A83-42CA-8732-90923BE2EC7D}" showGridLines="0" topLeftCell="A40">
      <selection activeCell="E33" sqref="E33"/>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77734375" defaultRowHeight="15"/>
  <cols>
    <col min="1" max="1" width="8.77734375" style="1026"/>
    <col min="2" max="2" width="9.21875" style="1026" bestFit="1" customWidth="1"/>
    <col min="3" max="3" width="9.109375" style="1026" bestFit="1" customWidth="1"/>
    <col min="4" max="4" width="8.77734375" style="1026"/>
    <col min="5" max="5" width="11.6640625" style="1026" customWidth="1"/>
    <col min="6" max="6" width="8.77734375" style="1026"/>
    <col min="7" max="7" width="11" style="1026" bestFit="1" customWidth="1"/>
    <col min="8" max="9" width="8.77734375" style="1026"/>
    <col min="10" max="12" width="11" style="1026" bestFit="1" customWidth="1"/>
    <col min="13" max="13" width="8.77734375" style="1026"/>
    <col min="14" max="14" width="9.21875" style="1026" bestFit="1" customWidth="1"/>
    <col min="15" max="16" width="8.77734375" style="1026"/>
    <col min="17" max="17" width="9.21875" style="1026" bestFit="1" customWidth="1"/>
    <col min="18" max="20" width="8.77734375" style="1026"/>
    <col min="21" max="23" width="9.21875" style="1026" bestFit="1" customWidth="1"/>
    <col min="24" max="25" width="8.77734375" style="1026"/>
    <col min="26" max="26" width="9.21875" style="1026" bestFit="1" customWidth="1"/>
    <col min="27" max="28" width="8.77734375" style="1026"/>
    <col min="29" max="29" width="9.21875" style="1026" bestFit="1" customWidth="1"/>
    <col min="30" max="32" width="8.77734375" style="1026"/>
    <col min="33" max="33" width="9.21875" style="1026" bestFit="1" customWidth="1"/>
    <col min="34" max="37" width="8.77734375" style="1026"/>
    <col min="38" max="38" width="9.21875" style="1026" bestFit="1" customWidth="1"/>
    <col min="39" max="42" width="8.77734375" style="1026"/>
    <col min="43" max="46" width="9.21875" style="1026" bestFit="1" customWidth="1"/>
    <col min="47" max="50" width="8.77734375" style="1026"/>
    <col min="51" max="51" width="12.44140625" style="1026" bestFit="1" customWidth="1"/>
    <col min="52" max="53" width="10.21875" style="1026" bestFit="1" customWidth="1"/>
    <col min="54" max="54" width="8.77734375" style="1026"/>
    <col min="55" max="55" width="11" style="1026" bestFit="1" customWidth="1"/>
    <col min="56" max="56" width="12.44140625" style="1026" bestFit="1" customWidth="1"/>
    <col min="57" max="57" width="9.21875" style="1026" bestFit="1" customWidth="1"/>
    <col min="58" max="63" width="8.77734375" style="1026"/>
    <col min="64" max="65" width="9.21875" style="1026" bestFit="1" customWidth="1"/>
    <col min="66" max="71" width="8.77734375" style="1026"/>
    <col min="72" max="73" width="9.21875" style="1026" bestFit="1" customWidth="1"/>
    <col min="74" max="77" width="8.77734375" style="1026"/>
    <col min="78" max="78" width="9.21875" style="1026" bestFit="1" customWidth="1"/>
    <col min="79" max="91" width="8.77734375" style="1026"/>
    <col min="92" max="93" width="9.21875" style="1026" bestFit="1" customWidth="1"/>
    <col min="94" max="98" width="8.77734375" style="1026"/>
    <col min="99" max="99" width="9.21875" style="1026" bestFit="1" customWidth="1"/>
    <col min="100" max="105" width="8.77734375" style="1026"/>
    <col min="106" max="106" width="9.21875" style="1026" bestFit="1" customWidth="1"/>
    <col min="107" max="109" width="8.77734375" style="1026"/>
    <col min="110" max="110" width="13.5546875" style="1026" bestFit="1" customWidth="1"/>
    <col min="111" max="112" width="9.21875" style="1026" bestFit="1" customWidth="1"/>
    <col min="113" max="114" width="8.77734375" style="1026"/>
    <col min="115" max="115" width="9.21875" style="1026" bestFit="1" customWidth="1"/>
    <col min="116" max="117" width="8.77734375" style="1026"/>
    <col min="118" max="118" width="9.21875" style="1026" bestFit="1" customWidth="1"/>
    <col min="119" max="120" width="8.77734375" style="1026"/>
    <col min="121" max="121" width="13.5546875" style="1026" bestFit="1" customWidth="1"/>
    <col min="122" max="122" width="12.44140625" style="1026" bestFit="1" customWidth="1"/>
    <col min="123" max="123" width="13.5546875" style="1026" bestFit="1" customWidth="1"/>
    <col min="124" max="124" width="8.77734375" style="1026"/>
    <col min="125" max="125" width="10.21875" style="1026" bestFit="1" customWidth="1"/>
    <col min="126" max="126" width="9.21875" style="1026" bestFit="1" customWidth="1"/>
    <col min="127" max="129" width="8.77734375" style="1026"/>
    <col min="130" max="130" width="10.21875" style="1026" bestFit="1" customWidth="1"/>
    <col min="131" max="131" width="9.21875" style="1026" bestFit="1" customWidth="1"/>
    <col min="132" max="133" width="8.77734375" style="1026"/>
    <col min="134" max="134" width="9.21875" style="1026" bestFit="1" customWidth="1"/>
    <col min="135" max="136" width="8.77734375" style="1026"/>
    <col min="137" max="137" width="10.21875" style="1026" bestFit="1" customWidth="1"/>
    <col min="138" max="138" width="8.77734375" style="1026"/>
    <col min="139" max="139" width="10.21875" style="1026" bestFit="1" customWidth="1"/>
    <col min="140" max="140" width="8.77734375" style="1026"/>
    <col min="141" max="141" width="9.21875" style="1026" bestFit="1" customWidth="1"/>
    <col min="142" max="142" width="8.77734375" style="1026"/>
    <col min="143" max="143" width="9.21875" style="1026" bestFit="1" customWidth="1"/>
    <col min="144" max="146" width="8.77734375" style="1026"/>
    <col min="147" max="147" width="9.21875" style="1026" bestFit="1" customWidth="1"/>
    <col min="148" max="150" width="8.77734375" style="1026"/>
    <col min="151" max="151" width="9.21875" style="1026" bestFit="1" customWidth="1"/>
    <col min="152" max="155" width="8.77734375" style="1026"/>
    <col min="156" max="156" width="9.21875" style="1026" bestFit="1" customWidth="1"/>
    <col min="157" max="157" width="8.77734375" style="1026"/>
    <col min="158" max="158" width="9.21875" style="1026" bestFit="1" customWidth="1"/>
    <col min="159" max="161" width="8.77734375" style="1026"/>
    <col min="162" max="162" width="9.21875" style="1026" bestFit="1" customWidth="1"/>
    <col min="163" max="165" width="8.77734375" style="1026"/>
    <col min="166" max="166" width="9.21875" style="1026" bestFit="1" customWidth="1"/>
    <col min="167" max="170" width="8.77734375" style="1026"/>
    <col min="171" max="171" width="9.21875" style="1026" bestFit="1" customWidth="1"/>
    <col min="172" max="178" width="8.77734375" style="1026"/>
    <col min="179" max="180" width="13.5546875" style="1026" bestFit="1" customWidth="1"/>
    <col min="181" max="181" width="10.77734375" style="1026" bestFit="1" customWidth="1"/>
    <col min="182" max="182" width="10" style="1026" bestFit="1" customWidth="1"/>
    <col min="183" max="183" width="8.77734375" style="1026"/>
    <col min="184" max="184" width="12.44140625" style="1026" bestFit="1" customWidth="1"/>
    <col min="185" max="187" width="8.77734375" style="1026"/>
    <col min="188" max="188" width="13.5546875" style="1026" bestFit="1" customWidth="1"/>
    <col min="189" max="16384" width="8.77734375" style="1026"/>
  </cols>
  <sheetData>
    <row r="3" spans="2:189">
      <c r="B3" s="1221"/>
      <c r="C3" s="1221" t="s">
        <v>1461</v>
      </c>
      <c r="D3" s="1221"/>
      <c r="E3" s="1221" t="s">
        <v>1361</v>
      </c>
      <c r="F3" s="1221" t="s">
        <v>1362</v>
      </c>
      <c r="G3" s="1221" t="s">
        <v>1503</v>
      </c>
      <c r="H3" s="1221" t="s">
        <v>1504</v>
      </c>
      <c r="I3" s="1221"/>
      <c r="J3" s="1221" t="s">
        <v>1505</v>
      </c>
      <c r="K3" s="1221" t="s">
        <v>1414</v>
      </c>
      <c r="L3" s="1221" t="s">
        <v>1364</v>
      </c>
      <c r="M3" s="1221" t="s">
        <v>1365</v>
      </c>
      <c r="N3" s="1221" t="s">
        <v>1506</v>
      </c>
      <c r="O3" s="1221" t="s">
        <v>1364</v>
      </c>
      <c r="P3" s="1221" t="s">
        <v>1365</v>
      </c>
      <c r="Q3" s="1221" t="s">
        <v>1415</v>
      </c>
      <c r="R3" s="1221" t="s">
        <v>1364</v>
      </c>
      <c r="S3" s="1221" t="s">
        <v>1365</v>
      </c>
      <c r="T3" s="1221"/>
      <c r="U3" s="1221" t="s">
        <v>1507</v>
      </c>
      <c r="V3" s="1221" t="s">
        <v>1450</v>
      </c>
      <c r="W3" s="1221" t="s">
        <v>1364</v>
      </c>
      <c r="X3" s="1221" t="s">
        <v>1365</v>
      </c>
      <c r="Y3" s="1221"/>
      <c r="Z3" s="1221" t="s">
        <v>1416</v>
      </c>
      <c r="AA3" s="1221" t="s">
        <v>1364</v>
      </c>
      <c r="AB3" s="1221" t="s">
        <v>1365</v>
      </c>
      <c r="AC3" s="1221" t="s">
        <v>1417</v>
      </c>
      <c r="AD3" s="1221" t="s">
        <v>1364</v>
      </c>
      <c r="AE3" s="1221" t="s">
        <v>1365</v>
      </c>
      <c r="AF3" s="1221"/>
      <c r="AG3" s="1221" t="s">
        <v>1508</v>
      </c>
      <c r="AH3" s="1221" t="s">
        <v>1509</v>
      </c>
      <c r="AI3" s="1221" t="s">
        <v>1366</v>
      </c>
      <c r="AJ3" s="1221" t="s">
        <v>1367</v>
      </c>
      <c r="AK3" s="1221"/>
      <c r="AL3" s="1221" t="s">
        <v>1510</v>
      </c>
      <c r="AM3" s="1221" t="s">
        <v>1368</v>
      </c>
      <c r="AN3" s="1221" t="s">
        <v>1369</v>
      </c>
      <c r="AO3" s="1221" t="s">
        <v>1370</v>
      </c>
      <c r="AP3" s="1221"/>
      <c r="AQ3" s="1221" t="s">
        <v>1511</v>
      </c>
      <c r="AR3" s="1221" t="s">
        <v>1512</v>
      </c>
      <c r="AS3" s="1221" t="s">
        <v>1513</v>
      </c>
      <c r="AT3" s="1221" t="s">
        <v>1364</v>
      </c>
      <c r="AU3" s="1221" t="s">
        <v>1365</v>
      </c>
      <c r="AV3" s="1221" t="s">
        <v>1514</v>
      </c>
      <c r="AW3" s="1221" t="s">
        <v>1515</v>
      </c>
      <c r="AX3" s="1221"/>
      <c r="AY3" s="1221" t="s">
        <v>1516</v>
      </c>
      <c r="AZ3" s="1221" t="s">
        <v>1517</v>
      </c>
      <c r="BA3" s="1221" t="s">
        <v>1372</v>
      </c>
      <c r="BB3" s="1221" t="s">
        <v>1518</v>
      </c>
      <c r="BC3" s="1221" t="s">
        <v>1519</v>
      </c>
      <c r="BD3" s="1221" t="s">
        <v>1375</v>
      </c>
      <c r="BE3" s="1221" t="s">
        <v>1376</v>
      </c>
      <c r="BF3" s="1221" t="s">
        <v>1377</v>
      </c>
      <c r="BG3" s="1221" t="s">
        <v>1378</v>
      </c>
      <c r="BH3" s="1221" t="s">
        <v>1520</v>
      </c>
      <c r="BI3" s="1221" t="s">
        <v>1521</v>
      </c>
      <c r="BJ3" s="1221" t="s">
        <v>1522</v>
      </c>
      <c r="BK3" s="1221"/>
      <c r="BL3" s="1221" t="s">
        <v>1523</v>
      </c>
      <c r="BM3" s="1221" t="s">
        <v>1381</v>
      </c>
      <c r="BN3" s="1221" t="s">
        <v>1524</v>
      </c>
      <c r="BO3" s="1221" t="s">
        <v>1525</v>
      </c>
      <c r="BP3" s="1221" t="s">
        <v>1526</v>
      </c>
      <c r="BQ3" s="1221" t="s">
        <v>1382</v>
      </c>
      <c r="BR3" s="1221" t="s">
        <v>1527</v>
      </c>
      <c r="BS3" s="1221"/>
      <c r="BT3" s="1221" t="s">
        <v>1528</v>
      </c>
      <c r="BU3" s="1221" t="s">
        <v>1383</v>
      </c>
      <c r="BV3" s="1221" t="s">
        <v>1529</v>
      </c>
      <c r="BW3" s="1221" t="s">
        <v>1530</v>
      </c>
      <c r="BX3" s="1221" t="s">
        <v>1469</v>
      </c>
      <c r="BY3" s="1221" t="s">
        <v>1531</v>
      </c>
      <c r="BZ3" s="1221" t="s">
        <v>1449</v>
      </c>
      <c r="CA3" s="1221" t="s">
        <v>1532</v>
      </c>
      <c r="CB3" s="1221" t="s">
        <v>1533</v>
      </c>
      <c r="CC3" s="1221" t="s">
        <v>1534</v>
      </c>
      <c r="CD3" s="1221" t="s">
        <v>1535</v>
      </c>
      <c r="CE3" s="1221" t="s">
        <v>1536</v>
      </c>
      <c r="CF3" s="1221" t="s">
        <v>1537</v>
      </c>
      <c r="CG3" s="1221" t="s">
        <v>1384</v>
      </c>
      <c r="CH3" s="1221" t="s">
        <v>1385</v>
      </c>
      <c r="CI3" s="1221" t="s">
        <v>1538</v>
      </c>
      <c r="CJ3" s="1221" t="s">
        <v>1539</v>
      </c>
      <c r="CK3" s="1221" t="s">
        <v>1386</v>
      </c>
      <c r="CL3" s="1221" t="s">
        <v>1540</v>
      </c>
      <c r="CM3" s="1221"/>
      <c r="CN3" s="1221" t="s">
        <v>1541</v>
      </c>
      <c r="CO3" s="1221" t="s">
        <v>1387</v>
      </c>
      <c r="CP3" s="1221" t="s">
        <v>1388</v>
      </c>
      <c r="CQ3" s="1221" t="s">
        <v>1389</v>
      </c>
      <c r="CR3" s="1221" t="s">
        <v>1390</v>
      </c>
      <c r="CS3" s="1221" t="s">
        <v>1391</v>
      </c>
      <c r="CT3" s="1221" t="s">
        <v>1392</v>
      </c>
      <c r="CU3" s="1221" t="s">
        <v>1542</v>
      </c>
      <c r="CV3" s="1221" t="s">
        <v>1388</v>
      </c>
      <c r="CW3" s="1221" t="s">
        <v>1389</v>
      </c>
      <c r="CX3" s="1221" t="s">
        <v>1390</v>
      </c>
      <c r="CY3" s="1221" t="s">
        <v>1391</v>
      </c>
      <c r="CZ3" s="1221" t="s">
        <v>1392</v>
      </c>
      <c r="DA3" s="1221"/>
      <c r="DB3" s="1221" t="s">
        <v>1543</v>
      </c>
      <c r="DC3" s="1221" t="s">
        <v>1544</v>
      </c>
      <c r="DD3" s="1221" t="s">
        <v>1545</v>
      </c>
      <c r="DE3" s="1221"/>
      <c r="DF3" s="1221" t="s">
        <v>1546</v>
      </c>
      <c r="DG3" s="1221" t="s">
        <v>1394</v>
      </c>
      <c r="DH3" s="1221" t="s">
        <v>1395</v>
      </c>
      <c r="DI3" s="1221" t="s">
        <v>1396</v>
      </c>
      <c r="DJ3" s="1221" t="s">
        <v>1397</v>
      </c>
      <c r="DK3" s="1221" t="s">
        <v>1398</v>
      </c>
      <c r="DL3" s="1221" t="s">
        <v>1399</v>
      </c>
      <c r="DM3" s="1221" t="s">
        <v>1400</v>
      </c>
      <c r="DN3" s="1221" t="s">
        <v>1401</v>
      </c>
      <c r="DO3" s="1221" t="s">
        <v>1402</v>
      </c>
      <c r="DP3" s="1221" t="s">
        <v>1403</v>
      </c>
      <c r="DQ3" s="1221" t="s">
        <v>1547</v>
      </c>
      <c r="DR3" s="1221" t="s">
        <v>1548</v>
      </c>
      <c r="DS3" s="1221" t="s">
        <v>1404</v>
      </c>
      <c r="DT3" s="1221" t="s">
        <v>1549</v>
      </c>
      <c r="DU3" s="1221" t="s">
        <v>1550</v>
      </c>
      <c r="DV3" s="1221" t="s">
        <v>1551</v>
      </c>
      <c r="DW3" s="1221" t="s">
        <v>1405</v>
      </c>
      <c r="DX3" s="1221" t="s">
        <v>1406</v>
      </c>
      <c r="DY3" s="1221"/>
      <c r="DZ3" s="1221" t="s">
        <v>1552</v>
      </c>
      <c r="EA3" s="1221" t="s">
        <v>1407</v>
      </c>
      <c r="EB3" s="1221" t="s">
        <v>1405</v>
      </c>
      <c r="EC3" s="1221" t="s">
        <v>1406</v>
      </c>
      <c r="ED3" s="1221" t="s">
        <v>1408</v>
      </c>
      <c r="EE3" s="1221" t="s">
        <v>1409</v>
      </c>
      <c r="EF3" s="1221" t="s">
        <v>1410</v>
      </c>
      <c r="EG3" s="1221" t="s">
        <v>1411</v>
      </c>
      <c r="EH3" s="1221" t="s">
        <v>1412</v>
      </c>
      <c r="EI3" s="1221" t="s">
        <v>1413</v>
      </c>
      <c r="EJ3" s="1221"/>
      <c r="EK3" s="1221" t="s">
        <v>1553</v>
      </c>
      <c r="EL3" s="1221" t="s">
        <v>1554</v>
      </c>
      <c r="EM3" s="1221" t="s">
        <v>1363</v>
      </c>
      <c r="EN3" s="1221" t="s">
        <v>1555</v>
      </c>
      <c r="EO3" s="1221" t="s">
        <v>1556</v>
      </c>
      <c r="EP3" s="1221" t="s">
        <v>1557</v>
      </c>
      <c r="EQ3" s="1221" t="s">
        <v>1366</v>
      </c>
      <c r="ER3" s="1221" t="s">
        <v>1555</v>
      </c>
      <c r="ES3" s="1221" t="s">
        <v>1556</v>
      </c>
      <c r="ET3" s="1221" t="s">
        <v>1557</v>
      </c>
      <c r="EU3" s="1221" t="s">
        <v>1367</v>
      </c>
      <c r="EV3" s="1221" t="s">
        <v>1555</v>
      </c>
      <c r="EW3" s="1221" t="s">
        <v>1556</v>
      </c>
      <c r="EX3" s="1221" t="s">
        <v>1557</v>
      </c>
      <c r="EY3" s="1221"/>
      <c r="EZ3" s="1221" t="s">
        <v>1558</v>
      </c>
      <c r="FA3" s="1221" t="s">
        <v>1559</v>
      </c>
      <c r="FB3" s="1221" t="s">
        <v>1450</v>
      </c>
      <c r="FC3" s="1221" t="s">
        <v>1555</v>
      </c>
      <c r="FD3" s="1221" t="s">
        <v>1556</v>
      </c>
      <c r="FE3" s="1221" t="s">
        <v>1557</v>
      </c>
      <c r="FF3" s="1221" t="s">
        <v>1369</v>
      </c>
      <c r="FG3" s="1221" t="s">
        <v>1555</v>
      </c>
      <c r="FH3" s="1221" t="s">
        <v>1556</v>
      </c>
      <c r="FI3" s="1221" t="s">
        <v>1557</v>
      </c>
      <c r="FJ3" s="1221" t="s">
        <v>1370</v>
      </c>
      <c r="FK3" s="1221" t="s">
        <v>1555</v>
      </c>
      <c r="FL3" s="1221" t="s">
        <v>1556</v>
      </c>
      <c r="FM3" s="1221" t="s">
        <v>1557</v>
      </c>
      <c r="FN3" s="1221"/>
      <c r="FO3" s="1221" t="s">
        <v>1560</v>
      </c>
      <c r="FP3" s="1221" t="s">
        <v>1418</v>
      </c>
      <c r="FQ3" s="1221" t="s">
        <v>1419</v>
      </c>
      <c r="FR3" s="1221" t="s">
        <v>1420</v>
      </c>
      <c r="FS3" s="1221" t="s">
        <v>1421</v>
      </c>
      <c r="FT3" s="1221" t="s">
        <v>1422</v>
      </c>
      <c r="FU3" s="1221" t="s">
        <v>1423</v>
      </c>
      <c r="FV3" s="1221"/>
      <c r="FW3" s="1221" t="s">
        <v>1561</v>
      </c>
      <c r="FX3" s="1221" t="s">
        <v>1562</v>
      </c>
      <c r="FY3" s="1221" t="s">
        <v>1563</v>
      </c>
      <c r="FZ3" s="1221" t="s">
        <v>1564</v>
      </c>
      <c r="GA3" s="1221"/>
      <c r="GB3" s="1221" t="s">
        <v>1565</v>
      </c>
      <c r="GC3" s="1221" t="s">
        <v>1566</v>
      </c>
      <c r="GD3" s="1221"/>
      <c r="GE3" s="1221"/>
      <c r="GF3" s="1221" t="s">
        <v>1567</v>
      </c>
      <c r="GG3" s="1221" t="s">
        <v>1424</v>
      </c>
    </row>
    <row r="4" spans="2:189">
      <c r="B4" s="1223">
        <v>42005</v>
      </c>
      <c r="C4" s="1423"/>
      <c r="D4" s="1423"/>
      <c r="E4" s="1423">
        <v>256026</v>
      </c>
      <c r="F4" s="1423"/>
      <c r="G4" s="1423">
        <v>256026</v>
      </c>
      <c r="H4" s="1423"/>
      <c r="I4" s="1423"/>
      <c r="J4" s="1423">
        <v>8961</v>
      </c>
      <c r="K4" s="1423">
        <v>8961</v>
      </c>
      <c r="L4" s="1423">
        <v>8961</v>
      </c>
      <c r="M4" s="1423"/>
      <c r="N4" s="1423">
        <v>0</v>
      </c>
      <c r="O4" s="1423"/>
      <c r="P4" s="1423"/>
      <c r="Q4" s="1423">
        <v>0</v>
      </c>
      <c r="R4" s="1423"/>
      <c r="S4" s="1423"/>
      <c r="T4" s="1423"/>
      <c r="U4" s="1423">
        <v>0</v>
      </c>
      <c r="V4" s="1423">
        <v>0</v>
      </c>
      <c r="W4" s="1423"/>
      <c r="X4" s="1423"/>
      <c r="Y4" s="1423"/>
      <c r="Z4" s="1423">
        <v>0</v>
      </c>
      <c r="AA4" s="1423"/>
      <c r="AB4" s="1423"/>
      <c r="AC4" s="1423">
        <v>0</v>
      </c>
      <c r="AD4" s="1423"/>
      <c r="AE4" s="1423"/>
      <c r="AF4" s="1423"/>
      <c r="AG4" s="1423">
        <v>0</v>
      </c>
      <c r="AH4" s="1423"/>
      <c r="AI4" s="1423"/>
      <c r="AJ4" s="1423"/>
      <c r="AK4" s="1423"/>
      <c r="AL4" s="1423">
        <v>0</v>
      </c>
      <c r="AM4" s="1423"/>
      <c r="AN4" s="1423"/>
      <c r="AO4" s="1423"/>
      <c r="AP4" s="1423"/>
      <c r="AQ4" s="1423">
        <v>752734</v>
      </c>
      <c r="AR4" s="1423">
        <v>618314</v>
      </c>
      <c r="AS4" s="1423">
        <v>134420</v>
      </c>
      <c r="AT4" s="1423">
        <v>134420</v>
      </c>
      <c r="AU4" s="1423"/>
      <c r="AV4" s="1423"/>
      <c r="AW4" s="1423"/>
      <c r="AX4" s="1423"/>
      <c r="AY4" s="1423">
        <v>1595090</v>
      </c>
      <c r="AZ4" s="1423">
        <v>1595090</v>
      </c>
      <c r="BA4" s="1423">
        <v>1595090</v>
      </c>
      <c r="BB4" s="1423"/>
      <c r="BC4" s="1423"/>
      <c r="BD4" s="1423">
        <v>0</v>
      </c>
      <c r="BE4" s="1423">
        <v>0</v>
      </c>
      <c r="BF4" s="1423"/>
      <c r="BG4" s="1423"/>
      <c r="BH4" s="1423"/>
      <c r="BI4" s="1423"/>
      <c r="BJ4" s="1423"/>
      <c r="BK4" s="1423"/>
      <c r="BL4" s="1423">
        <v>0</v>
      </c>
      <c r="BM4" s="1423">
        <v>0</v>
      </c>
      <c r="BN4" s="1423"/>
      <c r="BO4" s="1423"/>
      <c r="BP4" s="1423"/>
      <c r="BQ4" s="1423"/>
      <c r="BR4" s="1423"/>
      <c r="BS4" s="1423"/>
      <c r="BT4" s="1423">
        <v>0</v>
      </c>
      <c r="BU4" s="1423">
        <v>0</v>
      </c>
      <c r="BV4" s="1423"/>
      <c r="BW4" s="1423"/>
      <c r="BX4" s="1423"/>
      <c r="BY4" s="1423"/>
      <c r="BZ4" s="1423">
        <v>0</v>
      </c>
      <c r="CA4" s="1423"/>
      <c r="CB4" s="1423"/>
      <c r="CC4" s="1423"/>
      <c r="CD4" s="1423"/>
      <c r="CE4" s="1423"/>
      <c r="CF4" s="1423"/>
      <c r="CG4" s="1423"/>
      <c r="CH4" s="1423"/>
      <c r="CI4" s="1423"/>
      <c r="CJ4" s="1423"/>
      <c r="CK4" s="1423"/>
      <c r="CL4" s="1423"/>
      <c r="CM4" s="1423"/>
      <c r="CN4" s="1423">
        <v>0</v>
      </c>
      <c r="CO4" s="1423">
        <v>0</v>
      </c>
      <c r="CP4" s="1423"/>
      <c r="CQ4" s="1423"/>
      <c r="CR4" s="1423"/>
      <c r="CS4" s="1423"/>
      <c r="CT4" s="1423"/>
      <c r="CU4" s="1423">
        <v>0</v>
      </c>
      <c r="CV4" s="1423"/>
      <c r="CW4" s="1423"/>
      <c r="CX4" s="1423"/>
      <c r="CY4" s="1423"/>
      <c r="CZ4" s="1423"/>
      <c r="DA4" s="1423"/>
      <c r="DB4" s="1423">
        <v>0</v>
      </c>
      <c r="DC4" s="1423"/>
      <c r="DD4" s="1423"/>
      <c r="DE4" s="1423"/>
      <c r="DF4" s="1423">
        <v>78471628</v>
      </c>
      <c r="DG4" s="1423">
        <v>0</v>
      </c>
      <c r="DH4" s="1423">
        <v>0</v>
      </c>
      <c r="DI4" s="1423"/>
      <c r="DJ4" s="1423"/>
      <c r="DK4" s="1423">
        <v>0</v>
      </c>
      <c r="DL4" s="1423"/>
      <c r="DM4" s="1423"/>
      <c r="DN4" s="1423">
        <v>0</v>
      </c>
      <c r="DO4" s="1423"/>
      <c r="DP4" s="1423"/>
      <c r="DQ4" s="1423">
        <v>70160878</v>
      </c>
      <c r="DR4" s="1423">
        <v>2620336</v>
      </c>
      <c r="DS4" s="1423">
        <v>67540542</v>
      </c>
      <c r="DT4" s="1423"/>
      <c r="DU4" s="1423">
        <v>8310750</v>
      </c>
      <c r="DV4" s="1423">
        <v>0</v>
      </c>
      <c r="DW4" s="1423"/>
      <c r="DX4" s="1423"/>
      <c r="DY4" s="1423"/>
      <c r="DZ4" s="1423">
        <v>8344350</v>
      </c>
      <c r="EA4" s="1423">
        <v>0</v>
      </c>
      <c r="EB4" s="1423"/>
      <c r="EC4" s="1423"/>
      <c r="ED4" s="1423">
        <v>0</v>
      </c>
      <c r="EE4" s="1423"/>
      <c r="EF4" s="1423"/>
      <c r="EG4" s="1423">
        <v>8344350</v>
      </c>
      <c r="EH4" s="1423"/>
      <c r="EI4" s="1423">
        <v>8344350</v>
      </c>
      <c r="EJ4" s="1423"/>
      <c r="EK4" s="1423">
        <v>0</v>
      </c>
      <c r="EL4" s="1423"/>
      <c r="EM4" s="1423">
        <v>0</v>
      </c>
      <c r="EN4" s="1423"/>
      <c r="EO4" s="1423"/>
      <c r="EP4" s="1423"/>
      <c r="EQ4" s="1423">
        <v>0</v>
      </c>
      <c r="ER4" s="1423"/>
      <c r="ES4" s="1423"/>
      <c r="ET4" s="1423"/>
      <c r="EU4" s="1423">
        <v>0</v>
      </c>
      <c r="EV4" s="1423"/>
      <c r="EW4" s="1423"/>
      <c r="EX4" s="1423"/>
      <c r="EY4" s="1423"/>
      <c r="EZ4" s="1423">
        <v>0</v>
      </c>
      <c r="FA4" s="1423"/>
      <c r="FB4" s="1423">
        <v>0</v>
      </c>
      <c r="FC4" s="1423"/>
      <c r="FD4" s="1423"/>
      <c r="FE4" s="1423"/>
      <c r="FF4" s="1423">
        <v>0</v>
      </c>
      <c r="FG4" s="1423"/>
      <c r="FH4" s="1423"/>
      <c r="FI4" s="1423"/>
      <c r="FJ4" s="1423">
        <v>0</v>
      </c>
      <c r="FK4" s="1423"/>
      <c r="FL4" s="1423"/>
      <c r="FM4" s="1423"/>
      <c r="FN4" s="1423"/>
      <c r="FO4" s="1423">
        <v>0</v>
      </c>
      <c r="FP4" s="1423"/>
      <c r="FQ4" s="1423"/>
      <c r="FR4" s="1423"/>
      <c r="FS4" s="1423"/>
      <c r="FT4" s="1423"/>
      <c r="FU4" s="1423"/>
      <c r="FV4" s="1423"/>
      <c r="FW4" s="1423">
        <v>23661402</v>
      </c>
      <c r="FX4" s="1423">
        <v>16901590</v>
      </c>
      <c r="FY4" s="1423">
        <v>6578623</v>
      </c>
      <c r="FZ4" s="1423">
        <v>181189</v>
      </c>
      <c r="GA4" s="1423"/>
      <c r="GB4" s="1423">
        <v>10658022</v>
      </c>
      <c r="GC4" s="1423"/>
      <c r="GD4" s="1423"/>
      <c r="GE4" s="1423"/>
      <c r="GF4" s="1423">
        <v>123748213</v>
      </c>
      <c r="GG4" s="1221"/>
    </row>
    <row r="5" spans="2:189">
      <c r="B5" s="1223">
        <v>42036</v>
      </c>
      <c r="C5" s="1423"/>
      <c r="D5" s="1423"/>
      <c r="E5" s="1423">
        <v>190881</v>
      </c>
      <c r="F5" s="1423"/>
      <c r="G5" s="1423">
        <v>190881</v>
      </c>
      <c r="H5" s="1423"/>
      <c r="I5" s="1423"/>
      <c r="J5" s="1423">
        <v>86353</v>
      </c>
      <c r="K5" s="1423">
        <v>86353</v>
      </c>
      <c r="L5" s="1423">
        <v>86353</v>
      </c>
      <c r="M5" s="1423"/>
      <c r="N5" s="1423">
        <v>0</v>
      </c>
      <c r="O5" s="1423"/>
      <c r="P5" s="1423"/>
      <c r="Q5" s="1423">
        <v>0</v>
      </c>
      <c r="R5" s="1423"/>
      <c r="S5" s="1423"/>
      <c r="T5" s="1423"/>
      <c r="U5" s="1423">
        <v>0</v>
      </c>
      <c r="V5" s="1423">
        <v>0</v>
      </c>
      <c r="W5" s="1423"/>
      <c r="X5" s="1423"/>
      <c r="Y5" s="1423"/>
      <c r="Z5" s="1423">
        <v>0</v>
      </c>
      <c r="AA5" s="1423"/>
      <c r="AB5" s="1423"/>
      <c r="AC5" s="1423">
        <v>0</v>
      </c>
      <c r="AD5" s="1423"/>
      <c r="AE5" s="1423"/>
      <c r="AF5" s="1423"/>
      <c r="AG5" s="1423">
        <v>0</v>
      </c>
      <c r="AH5" s="1423"/>
      <c r="AI5" s="1423"/>
      <c r="AJ5" s="1423"/>
      <c r="AK5" s="1423"/>
      <c r="AL5" s="1423">
        <v>0</v>
      </c>
      <c r="AM5" s="1423"/>
      <c r="AN5" s="1423"/>
      <c r="AO5" s="1423"/>
      <c r="AP5" s="1423"/>
      <c r="AQ5" s="1423">
        <v>589460</v>
      </c>
      <c r="AR5" s="1423">
        <v>449622</v>
      </c>
      <c r="AS5" s="1423">
        <v>139838</v>
      </c>
      <c r="AT5" s="1423">
        <v>139838</v>
      </c>
      <c r="AU5" s="1423"/>
      <c r="AV5" s="1423"/>
      <c r="AW5" s="1423"/>
      <c r="AX5" s="1423"/>
      <c r="AY5" s="1423">
        <v>1595090</v>
      </c>
      <c r="AZ5" s="1423">
        <v>1595090</v>
      </c>
      <c r="BA5" s="1423">
        <v>1595090</v>
      </c>
      <c r="BB5" s="1423"/>
      <c r="BC5" s="1423"/>
      <c r="BD5" s="1423">
        <v>0</v>
      </c>
      <c r="BE5" s="1423">
        <v>0</v>
      </c>
      <c r="BF5" s="1423"/>
      <c r="BG5" s="1423"/>
      <c r="BH5" s="1423"/>
      <c r="BI5" s="1423"/>
      <c r="BJ5" s="1423"/>
      <c r="BK5" s="1423"/>
      <c r="BL5" s="1423">
        <v>0</v>
      </c>
      <c r="BM5" s="1423">
        <v>0</v>
      </c>
      <c r="BN5" s="1423"/>
      <c r="BO5" s="1423"/>
      <c r="BP5" s="1423"/>
      <c r="BQ5" s="1423"/>
      <c r="BR5" s="1423"/>
      <c r="BS5" s="1423"/>
      <c r="BT5" s="1423">
        <v>0</v>
      </c>
      <c r="BU5" s="1423">
        <v>0</v>
      </c>
      <c r="BV5" s="1423"/>
      <c r="BW5" s="1423"/>
      <c r="BX5" s="1423"/>
      <c r="BY5" s="1423"/>
      <c r="BZ5" s="1423">
        <v>0</v>
      </c>
      <c r="CA5" s="1423"/>
      <c r="CB5" s="1423"/>
      <c r="CC5" s="1423"/>
      <c r="CD5" s="1423"/>
      <c r="CE5" s="1423"/>
      <c r="CF5" s="1423"/>
      <c r="CG5" s="1423"/>
      <c r="CH5" s="1423"/>
      <c r="CI5" s="1423"/>
      <c r="CJ5" s="1423"/>
      <c r="CK5" s="1423"/>
      <c r="CL5" s="1423"/>
      <c r="CM5" s="1423"/>
      <c r="CN5" s="1423">
        <v>0</v>
      </c>
      <c r="CO5" s="1423">
        <v>0</v>
      </c>
      <c r="CP5" s="1423"/>
      <c r="CQ5" s="1423"/>
      <c r="CR5" s="1423"/>
      <c r="CS5" s="1423"/>
      <c r="CT5" s="1423"/>
      <c r="CU5" s="1423">
        <v>0</v>
      </c>
      <c r="CV5" s="1423"/>
      <c r="CW5" s="1423"/>
      <c r="CX5" s="1423"/>
      <c r="CY5" s="1423"/>
      <c r="CZ5" s="1423"/>
      <c r="DA5" s="1423"/>
      <c r="DB5" s="1423">
        <v>0</v>
      </c>
      <c r="DC5" s="1423"/>
      <c r="DD5" s="1423"/>
      <c r="DE5" s="1423"/>
      <c r="DF5" s="1423">
        <v>80283201</v>
      </c>
      <c r="DG5" s="1423">
        <v>0</v>
      </c>
      <c r="DH5" s="1423">
        <v>0</v>
      </c>
      <c r="DI5" s="1423"/>
      <c r="DJ5" s="1423"/>
      <c r="DK5" s="1423">
        <v>0</v>
      </c>
      <c r="DL5" s="1423"/>
      <c r="DM5" s="1423"/>
      <c r="DN5" s="1423">
        <v>0</v>
      </c>
      <c r="DO5" s="1423"/>
      <c r="DP5" s="1423"/>
      <c r="DQ5" s="1423">
        <v>71972451</v>
      </c>
      <c r="DR5" s="1423">
        <v>2676155</v>
      </c>
      <c r="DS5" s="1423">
        <v>69296296</v>
      </c>
      <c r="DT5" s="1423"/>
      <c r="DU5" s="1423">
        <v>8310750</v>
      </c>
      <c r="DV5" s="1423">
        <v>0</v>
      </c>
      <c r="DW5" s="1423"/>
      <c r="DX5" s="1423"/>
      <c r="DY5" s="1423"/>
      <c r="DZ5" s="1423">
        <v>8346700</v>
      </c>
      <c r="EA5" s="1423">
        <v>0</v>
      </c>
      <c r="EB5" s="1423"/>
      <c r="EC5" s="1423"/>
      <c r="ED5" s="1423">
        <v>0</v>
      </c>
      <c r="EE5" s="1423"/>
      <c r="EF5" s="1423"/>
      <c r="EG5" s="1423">
        <v>8346700</v>
      </c>
      <c r="EH5" s="1423"/>
      <c r="EI5" s="1423">
        <v>8346700</v>
      </c>
      <c r="EJ5" s="1423"/>
      <c r="EK5" s="1423">
        <v>0</v>
      </c>
      <c r="EL5" s="1423"/>
      <c r="EM5" s="1423">
        <v>0</v>
      </c>
      <c r="EN5" s="1423"/>
      <c r="EO5" s="1423"/>
      <c r="EP5" s="1423"/>
      <c r="EQ5" s="1423">
        <v>0</v>
      </c>
      <c r="ER5" s="1423"/>
      <c r="ES5" s="1423"/>
      <c r="ET5" s="1423"/>
      <c r="EU5" s="1423">
        <v>0</v>
      </c>
      <c r="EV5" s="1423"/>
      <c r="EW5" s="1423"/>
      <c r="EX5" s="1423"/>
      <c r="EY5" s="1423"/>
      <c r="EZ5" s="1423">
        <v>0</v>
      </c>
      <c r="FA5" s="1423"/>
      <c r="FB5" s="1423">
        <v>0</v>
      </c>
      <c r="FC5" s="1423"/>
      <c r="FD5" s="1423"/>
      <c r="FE5" s="1423"/>
      <c r="FF5" s="1423">
        <v>0</v>
      </c>
      <c r="FG5" s="1423"/>
      <c r="FH5" s="1423"/>
      <c r="FI5" s="1423"/>
      <c r="FJ5" s="1423">
        <v>0</v>
      </c>
      <c r="FK5" s="1423"/>
      <c r="FL5" s="1423"/>
      <c r="FM5" s="1423"/>
      <c r="FN5" s="1423"/>
      <c r="FO5" s="1423">
        <v>0</v>
      </c>
      <c r="FP5" s="1423"/>
      <c r="FQ5" s="1423"/>
      <c r="FR5" s="1423"/>
      <c r="FS5" s="1423"/>
      <c r="FT5" s="1423"/>
      <c r="FU5" s="1423"/>
      <c r="FV5" s="1423"/>
      <c r="FW5" s="1423">
        <v>23578705</v>
      </c>
      <c r="FX5" s="1423">
        <v>16902783</v>
      </c>
      <c r="FY5" s="1423">
        <v>6505315</v>
      </c>
      <c r="FZ5" s="1423">
        <v>170607</v>
      </c>
      <c r="GA5" s="1423"/>
      <c r="GB5" s="1423">
        <v>10991795</v>
      </c>
      <c r="GC5" s="1423"/>
      <c r="GD5" s="1423"/>
      <c r="GE5" s="1423"/>
      <c r="GF5" s="1423">
        <v>125662185</v>
      </c>
      <c r="GG5" s="1221"/>
    </row>
    <row r="6" spans="2:189">
      <c r="B6" s="1223">
        <v>42064</v>
      </c>
      <c r="C6" s="1423"/>
      <c r="D6" s="1423"/>
      <c r="E6" s="1423">
        <v>149137</v>
      </c>
      <c r="F6" s="1423"/>
      <c r="G6" s="1423">
        <v>149137</v>
      </c>
      <c r="H6" s="1423"/>
      <c r="I6" s="1423"/>
      <c r="J6" s="1423">
        <v>712</v>
      </c>
      <c r="K6" s="1423">
        <v>712</v>
      </c>
      <c r="L6" s="1423">
        <v>712</v>
      </c>
      <c r="M6" s="1423"/>
      <c r="N6" s="1423">
        <v>0</v>
      </c>
      <c r="O6" s="1423"/>
      <c r="P6" s="1423"/>
      <c r="Q6" s="1423">
        <v>0</v>
      </c>
      <c r="R6" s="1423"/>
      <c r="S6" s="1423"/>
      <c r="T6" s="1423"/>
      <c r="U6" s="1423">
        <v>0</v>
      </c>
      <c r="V6" s="1423">
        <v>0</v>
      </c>
      <c r="W6" s="1423"/>
      <c r="X6" s="1423"/>
      <c r="Y6" s="1423"/>
      <c r="Z6" s="1423">
        <v>0</v>
      </c>
      <c r="AA6" s="1423"/>
      <c r="AB6" s="1423"/>
      <c r="AC6" s="1423">
        <v>0</v>
      </c>
      <c r="AD6" s="1423"/>
      <c r="AE6" s="1423"/>
      <c r="AF6" s="1423"/>
      <c r="AG6" s="1423">
        <v>0</v>
      </c>
      <c r="AH6" s="1423"/>
      <c r="AI6" s="1423"/>
      <c r="AJ6" s="1423"/>
      <c r="AK6" s="1423"/>
      <c r="AL6" s="1423">
        <v>0</v>
      </c>
      <c r="AM6" s="1423"/>
      <c r="AN6" s="1423"/>
      <c r="AO6" s="1423"/>
      <c r="AP6" s="1423"/>
      <c r="AQ6" s="1423">
        <v>509681</v>
      </c>
      <c r="AR6" s="1423">
        <v>371401</v>
      </c>
      <c r="AS6" s="1423">
        <v>138280</v>
      </c>
      <c r="AT6" s="1423">
        <v>138280</v>
      </c>
      <c r="AU6" s="1423"/>
      <c r="AV6" s="1423"/>
      <c r="AW6" s="1423"/>
      <c r="AX6" s="1423"/>
      <c r="AY6" s="1423">
        <v>1472924</v>
      </c>
      <c r="AZ6" s="1423">
        <v>1472924</v>
      </c>
      <c r="BA6" s="1423">
        <v>1472924</v>
      </c>
      <c r="BB6" s="1423"/>
      <c r="BC6" s="1423"/>
      <c r="BD6" s="1423">
        <v>0</v>
      </c>
      <c r="BE6" s="1423">
        <v>0</v>
      </c>
      <c r="BF6" s="1423"/>
      <c r="BG6" s="1423"/>
      <c r="BH6" s="1423"/>
      <c r="BI6" s="1423"/>
      <c r="BJ6" s="1423"/>
      <c r="BK6" s="1423"/>
      <c r="BL6" s="1423">
        <v>0</v>
      </c>
      <c r="BM6" s="1423">
        <v>0</v>
      </c>
      <c r="BN6" s="1423"/>
      <c r="BO6" s="1423"/>
      <c r="BP6" s="1423"/>
      <c r="BQ6" s="1423"/>
      <c r="BR6" s="1423"/>
      <c r="BS6" s="1423"/>
      <c r="BT6" s="1423">
        <v>0</v>
      </c>
      <c r="BU6" s="1423">
        <v>0</v>
      </c>
      <c r="BV6" s="1423"/>
      <c r="BW6" s="1423"/>
      <c r="BX6" s="1423"/>
      <c r="BY6" s="1423"/>
      <c r="BZ6" s="1423">
        <v>0</v>
      </c>
      <c r="CA6" s="1423"/>
      <c r="CB6" s="1423"/>
      <c r="CC6" s="1423"/>
      <c r="CD6" s="1423"/>
      <c r="CE6" s="1423"/>
      <c r="CF6" s="1423"/>
      <c r="CG6" s="1423"/>
      <c r="CH6" s="1423"/>
      <c r="CI6" s="1423"/>
      <c r="CJ6" s="1423"/>
      <c r="CK6" s="1423"/>
      <c r="CL6" s="1423"/>
      <c r="CM6" s="1423"/>
      <c r="CN6" s="1423">
        <v>0</v>
      </c>
      <c r="CO6" s="1423">
        <v>0</v>
      </c>
      <c r="CP6" s="1423"/>
      <c r="CQ6" s="1423"/>
      <c r="CR6" s="1423"/>
      <c r="CS6" s="1423"/>
      <c r="CT6" s="1423"/>
      <c r="CU6" s="1423">
        <v>0</v>
      </c>
      <c r="CV6" s="1423"/>
      <c r="CW6" s="1423"/>
      <c r="CX6" s="1423"/>
      <c r="CY6" s="1423"/>
      <c r="CZ6" s="1423"/>
      <c r="DA6" s="1423"/>
      <c r="DB6" s="1423">
        <v>0</v>
      </c>
      <c r="DC6" s="1423"/>
      <c r="DD6" s="1423"/>
      <c r="DE6" s="1423"/>
      <c r="DF6" s="1423">
        <v>80796129</v>
      </c>
      <c r="DG6" s="1423">
        <v>0</v>
      </c>
      <c r="DH6" s="1423">
        <v>0</v>
      </c>
      <c r="DI6" s="1423"/>
      <c r="DJ6" s="1423"/>
      <c r="DK6" s="1423">
        <v>0</v>
      </c>
      <c r="DL6" s="1423"/>
      <c r="DM6" s="1423"/>
      <c r="DN6" s="1423">
        <v>0</v>
      </c>
      <c r="DO6" s="1423"/>
      <c r="DP6" s="1423"/>
      <c r="DQ6" s="1423">
        <v>73253059</v>
      </c>
      <c r="DR6" s="1423">
        <v>2672189</v>
      </c>
      <c r="DS6" s="1423">
        <v>70580870</v>
      </c>
      <c r="DT6" s="1423"/>
      <c r="DU6" s="1423">
        <v>7543070</v>
      </c>
      <c r="DV6" s="1423">
        <v>0</v>
      </c>
      <c r="DW6" s="1423"/>
      <c r="DX6" s="1423"/>
      <c r="DY6" s="1423"/>
      <c r="DZ6" s="1423">
        <v>8247150</v>
      </c>
      <c r="EA6" s="1423">
        <v>0</v>
      </c>
      <c r="EB6" s="1423"/>
      <c r="EC6" s="1423"/>
      <c r="ED6" s="1423">
        <v>0</v>
      </c>
      <c r="EE6" s="1423"/>
      <c r="EF6" s="1423"/>
      <c r="EG6" s="1423">
        <v>8247150</v>
      </c>
      <c r="EH6" s="1423"/>
      <c r="EI6" s="1423">
        <v>8247150</v>
      </c>
      <c r="EJ6" s="1423"/>
      <c r="EK6" s="1423">
        <v>0</v>
      </c>
      <c r="EL6" s="1423"/>
      <c r="EM6" s="1423">
        <v>0</v>
      </c>
      <c r="EN6" s="1423"/>
      <c r="EO6" s="1423"/>
      <c r="EP6" s="1423"/>
      <c r="EQ6" s="1423">
        <v>0</v>
      </c>
      <c r="ER6" s="1423"/>
      <c r="ES6" s="1423"/>
      <c r="ET6" s="1423"/>
      <c r="EU6" s="1423">
        <v>0</v>
      </c>
      <c r="EV6" s="1423"/>
      <c r="EW6" s="1423"/>
      <c r="EX6" s="1423"/>
      <c r="EY6" s="1423"/>
      <c r="EZ6" s="1423">
        <v>0</v>
      </c>
      <c r="FA6" s="1423"/>
      <c r="FB6" s="1423">
        <v>0</v>
      </c>
      <c r="FC6" s="1423"/>
      <c r="FD6" s="1423"/>
      <c r="FE6" s="1423"/>
      <c r="FF6" s="1423">
        <v>0</v>
      </c>
      <c r="FG6" s="1423"/>
      <c r="FH6" s="1423"/>
      <c r="FI6" s="1423"/>
      <c r="FJ6" s="1423">
        <v>0</v>
      </c>
      <c r="FK6" s="1423"/>
      <c r="FL6" s="1423"/>
      <c r="FM6" s="1423"/>
      <c r="FN6" s="1423"/>
      <c r="FO6" s="1423">
        <v>0</v>
      </c>
      <c r="FP6" s="1423"/>
      <c r="FQ6" s="1423"/>
      <c r="FR6" s="1423"/>
      <c r="FS6" s="1423"/>
      <c r="FT6" s="1423"/>
      <c r="FU6" s="1423"/>
      <c r="FV6" s="1423"/>
      <c r="FW6" s="1423">
        <v>23386597</v>
      </c>
      <c r="FX6" s="1423">
        <v>16892526</v>
      </c>
      <c r="FY6" s="1423">
        <v>6331145</v>
      </c>
      <c r="FZ6" s="1423">
        <v>162926</v>
      </c>
      <c r="GA6" s="1423"/>
      <c r="GB6" s="1423">
        <v>10944379</v>
      </c>
      <c r="GC6" s="1423"/>
      <c r="GD6" s="1423"/>
      <c r="GE6" s="1423"/>
      <c r="GF6" s="1423">
        <v>125506709</v>
      </c>
      <c r="GG6" s="1221"/>
    </row>
    <row r="7" spans="2:189">
      <c r="B7" s="1223">
        <v>42095</v>
      </c>
      <c r="C7" s="1423"/>
      <c r="D7" s="1423"/>
      <c r="E7" s="1423">
        <v>53562</v>
      </c>
      <c r="F7" s="1423"/>
      <c r="G7" s="1423">
        <v>53562</v>
      </c>
      <c r="H7" s="1423"/>
      <c r="I7" s="1423"/>
      <c r="J7" s="1423">
        <v>0</v>
      </c>
      <c r="K7" s="1423">
        <v>0</v>
      </c>
      <c r="L7" s="1423"/>
      <c r="M7" s="1423"/>
      <c r="N7" s="1423">
        <v>0</v>
      </c>
      <c r="O7" s="1423"/>
      <c r="P7" s="1423"/>
      <c r="Q7" s="1423">
        <v>0</v>
      </c>
      <c r="R7" s="1423"/>
      <c r="S7" s="1423"/>
      <c r="T7" s="1423"/>
      <c r="U7" s="1423">
        <v>0</v>
      </c>
      <c r="V7" s="1423">
        <v>0</v>
      </c>
      <c r="W7" s="1423"/>
      <c r="X7" s="1423"/>
      <c r="Y7" s="1423"/>
      <c r="Z7" s="1423">
        <v>0</v>
      </c>
      <c r="AA7" s="1423"/>
      <c r="AB7" s="1423"/>
      <c r="AC7" s="1423">
        <v>0</v>
      </c>
      <c r="AD7" s="1423"/>
      <c r="AE7" s="1423"/>
      <c r="AF7" s="1423"/>
      <c r="AG7" s="1423">
        <v>0</v>
      </c>
      <c r="AH7" s="1423"/>
      <c r="AI7" s="1423"/>
      <c r="AJ7" s="1423"/>
      <c r="AK7" s="1423"/>
      <c r="AL7" s="1423">
        <v>0</v>
      </c>
      <c r="AM7" s="1423"/>
      <c r="AN7" s="1423"/>
      <c r="AO7" s="1423"/>
      <c r="AP7" s="1423"/>
      <c r="AQ7" s="1423">
        <v>349297</v>
      </c>
      <c r="AR7" s="1423">
        <v>278821</v>
      </c>
      <c r="AS7" s="1423">
        <v>70476</v>
      </c>
      <c r="AT7" s="1423">
        <v>70476</v>
      </c>
      <c r="AU7" s="1423"/>
      <c r="AV7" s="1423"/>
      <c r="AW7" s="1423"/>
      <c r="AX7" s="1423"/>
      <c r="AY7" s="1423">
        <v>178712</v>
      </c>
      <c r="AZ7" s="1423">
        <v>178712</v>
      </c>
      <c r="BA7" s="1423">
        <v>178712</v>
      </c>
      <c r="BB7" s="1423"/>
      <c r="BC7" s="1423"/>
      <c r="BD7" s="1423"/>
      <c r="BE7" s="1423">
        <v>0</v>
      </c>
      <c r="BF7" s="1423"/>
      <c r="BG7" s="1423"/>
      <c r="BH7" s="1423"/>
      <c r="BI7" s="1423"/>
      <c r="BJ7" s="1423"/>
      <c r="BK7" s="1423"/>
      <c r="BL7" s="1423">
        <v>0</v>
      </c>
      <c r="BM7" s="1423">
        <v>0</v>
      </c>
      <c r="BN7" s="1423"/>
      <c r="BO7" s="1423"/>
      <c r="BP7" s="1423"/>
      <c r="BQ7" s="1423"/>
      <c r="BR7" s="1423"/>
      <c r="BS7" s="1423"/>
      <c r="BT7" s="1423">
        <v>0</v>
      </c>
      <c r="BU7" s="1423">
        <v>0</v>
      </c>
      <c r="BV7" s="1423"/>
      <c r="BW7" s="1423"/>
      <c r="BX7" s="1423"/>
      <c r="BY7" s="1423"/>
      <c r="BZ7" s="1423">
        <v>0</v>
      </c>
      <c r="CA7" s="1423"/>
      <c r="CB7" s="1423"/>
      <c r="CC7" s="1423"/>
      <c r="CD7" s="1423"/>
      <c r="CE7" s="1423"/>
      <c r="CF7" s="1423"/>
      <c r="CG7" s="1423"/>
      <c r="CH7" s="1423"/>
      <c r="CI7" s="1423"/>
      <c r="CJ7" s="1423"/>
      <c r="CK7" s="1423"/>
      <c r="CL7" s="1423"/>
      <c r="CM7" s="1423"/>
      <c r="CN7" s="1423">
        <v>0</v>
      </c>
      <c r="CO7" s="1423">
        <v>0</v>
      </c>
      <c r="CP7" s="1423"/>
      <c r="CQ7" s="1423"/>
      <c r="CR7" s="1423"/>
      <c r="CS7" s="1423"/>
      <c r="CT7" s="1423"/>
      <c r="CU7" s="1423">
        <v>0</v>
      </c>
      <c r="CV7" s="1423"/>
      <c r="CW7" s="1423"/>
      <c r="CX7" s="1423"/>
      <c r="CY7" s="1423"/>
      <c r="CZ7" s="1423"/>
      <c r="DA7" s="1423"/>
      <c r="DB7" s="1423">
        <v>0</v>
      </c>
      <c r="DC7" s="1423"/>
      <c r="DD7" s="1423"/>
      <c r="DE7" s="1423"/>
      <c r="DF7" s="1423">
        <v>66738601</v>
      </c>
      <c r="DG7" s="1423">
        <v>0</v>
      </c>
      <c r="DH7" s="1423">
        <v>0</v>
      </c>
      <c r="DI7" s="1423"/>
      <c r="DJ7" s="1423"/>
      <c r="DK7" s="1423">
        <v>0</v>
      </c>
      <c r="DL7" s="1423"/>
      <c r="DM7" s="1423"/>
      <c r="DN7" s="1423">
        <v>0</v>
      </c>
      <c r="DO7" s="1423"/>
      <c r="DP7" s="1423"/>
      <c r="DQ7" s="1423">
        <v>66738601</v>
      </c>
      <c r="DR7" s="1423">
        <v>2061892</v>
      </c>
      <c r="DS7" s="1423">
        <v>64676709</v>
      </c>
      <c r="DT7" s="1423"/>
      <c r="DU7" s="1423"/>
      <c r="DV7" s="1423">
        <v>0</v>
      </c>
      <c r="DW7" s="1423"/>
      <c r="DX7" s="1423"/>
      <c r="DY7" s="1423"/>
      <c r="DZ7" s="1423">
        <v>0</v>
      </c>
      <c r="EA7" s="1423">
        <v>0</v>
      </c>
      <c r="EB7" s="1423"/>
      <c r="EC7" s="1423"/>
      <c r="ED7" s="1423">
        <v>0</v>
      </c>
      <c r="EE7" s="1423"/>
      <c r="EF7" s="1423"/>
      <c r="EG7" s="1423">
        <v>0</v>
      </c>
      <c r="EH7" s="1423"/>
      <c r="EI7" s="1423"/>
      <c r="EJ7" s="1423"/>
      <c r="EK7" s="1423">
        <v>0</v>
      </c>
      <c r="EL7" s="1423"/>
      <c r="EM7" s="1423">
        <v>0</v>
      </c>
      <c r="EN7" s="1423"/>
      <c r="EO7" s="1423"/>
      <c r="EP7" s="1423"/>
      <c r="EQ7" s="1423">
        <v>0</v>
      </c>
      <c r="ER7" s="1423"/>
      <c r="ES7" s="1423"/>
      <c r="ET7" s="1423"/>
      <c r="EU7" s="1423">
        <v>0</v>
      </c>
      <c r="EV7" s="1423"/>
      <c r="EW7" s="1423"/>
      <c r="EX7" s="1423"/>
      <c r="EY7" s="1423"/>
      <c r="EZ7" s="1423">
        <v>0</v>
      </c>
      <c r="FA7" s="1423"/>
      <c r="FB7" s="1423">
        <v>0</v>
      </c>
      <c r="FC7" s="1423"/>
      <c r="FD7" s="1423"/>
      <c r="FE7" s="1423"/>
      <c r="FF7" s="1423">
        <v>0</v>
      </c>
      <c r="FG7" s="1423"/>
      <c r="FH7" s="1423"/>
      <c r="FI7" s="1423"/>
      <c r="FJ7" s="1423">
        <v>0</v>
      </c>
      <c r="FK7" s="1423"/>
      <c r="FL7" s="1423"/>
      <c r="FM7" s="1423"/>
      <c r="FN7" s="1423"/>
      <c r="FO7" s="1423">
        <v>0</v>
      </c>
      <c r="FP7" s="1423"/>
      <c r="FQ7" s="1423"/>
      <c r="FR7" s="1423"/>
      <c r="FS7" s="1423"/>
      <c r="FT7" s="1423"/>
      <c r="FU7" s="1423"/>
      <c r="FV7" s="1423"/>
      <c r="FW7" s="1423">
        <v>21298812</v>
      </c>
      <c r="FX7" s="1423">
        <v>15625713</v>
      </c>
      <c r="FY7" s="1423">
        <v>5523069</v>
      </c>
      <c r="FZ7" s="1423">
        <v>150030</v>
      </c>
      <c r="GA7" s="1423"/>
      <c r="GB7" s="1423">
        <v>10274230</v>
      </c>
      <c r="GC7" s="1423"/>
      <c r="GD7" s="1423"/>
      <c r="GE7" s="1423"/>
      <c r="GF7" s="1423">
        <v>98893214</v>
      </c>
      <c r="GG7" s="1221"/>
    </row>
    <row r="8" spans="2:189">
      <c r="B8" s="1223">
        <v>42125</v>
      </c>
      <c r="C8" s="1423"/>
      <c r="D8" s="1423"/>
      <c r="E8" s="1423">
        <v>3031</v>
      </c>
      <c r="F8" s="1423"/>
      <c r="G8" s="1423">
        <v>3031</v>
      </c>
      <c r="H8" s="1423"/>
      <c r="I8" s="1423"/>
      <c r="J8" s="1423">
        <v>0</v>
      </c>
      <c r="K8" s="1423">
        <v>0</v>
      </c>
      <c r="L8" s="1423"/>
      <c r="M8" s="1423"/>
      <c r="N8" s="1423">
        <v>0</v>
      </c>
      <c r="O8" s="1423"/>
      <c r="P8" s="1423"/>
      <c r="Q8" s="1423">
        <v>0</v>
      </c>
      <c r="R8" s="1423"/>
      <c r="S8" s="1423"/>
      <c r="T8" s="1423"/>
      <c r="U8" s="1423">
        <v>0</v>
      </c>
      <c r="V8" s="1423">
        <v>0</v>
      </c>
      <c r="W8" s="1423"/>
      <c r="X8" s="1423"/>
      <c r="Y8" s="1423"/>
      <c r="Z8" s="1423">
        <v>0</v>
      </c>
      <c r="AA8" s="1423"/>
      <c r="AB8" s="1423"/>
      <c r="AC8" s="1423">
        <v>0</v>
      </c>
      <c r="AD8" s="1423"/>
      <c r="AE8" s="1423"/>
      <c r="AF8" s="1423"/>
      <c r="AG8" s="1423">
        <v>0</v>
      </c>
      <c r="AH8" s="1423"/>
      <c r="AI8" s="1423"/>
      <c r="AJ8" s="1423"/>
      <c r="AK8" s="1423"/>
      <c r="AL8" s="1423">
        <v>0</v>
      </c>
      <c r="AM8" s="1423"/>
      <c r="AN8" s="1423"/>
      <c r="AO8" s="1423"/>
      <c r="AP8" s="1423"/>
      <c r="AQ8" s="1423">
        <v>441103</v>
      </c>
      <c r="AR8" s="1423">
        <v>431136</v>
      </c>
      <c r="AS8" s="1423">
        <v>9967</v>
      </c>
      <c r="AT8" s="1423">
        <v>9967</v>
      </c>
      <c r="AU8" s="1423"/>
      <c r="AV8" s="1423"/>
      <c r="AW8" s="1423"/>
      <c r="AX8" s="1423"/>
      <c r="AY8" s="1423">
        <v>178712</v>
      </c>
      <c r="AZ8" s="1423">
        <v>178712</v>
      </c>
      <c r="BA8" s="1423">
        <v>178712</v>
      </c>
      <c r="BB8" s="1423"/>
      <c r="BC8" s="1423"/>
      <c r="BD8" s="1423"/>
      <c r="BE8" s="1423">
        <v>0</v>
      </c>
      <c r="BF8" s="1423"/>
      <c r="BG8" s="1423"/>
      <c r="BH8" s="1423"/>
      <c r="BI8" s="1423"/>
      <c r="BJ8" s="1423"/>
      <c r="BK8" s="1423"/>
      <c r="BL8" s="1423">
        <v>0</v>
      </c>
      <c r="BM8" s="1423">
        <v>0</v>
      </c>
      <c r="BN8" s="1423"/>
      <c r="BO8" s="1423"/>
      <c r="BP8" s="1423"/>
      <c r="BQ8" s="1423"/>
      <c r="BR8" s="1423"/>
      <c r="BS8" s="1423"/>
      <c r="BT8" s="1423">
        <v>0</v>
      </c>
      <c r="BU8" s="1423">
        <v>0</v>
      </c>
      <c r="BV8" s="1423"/>
      <c r="BW8" s="1423"/>
      <c r="BX8" s="1423"/>
      <c r="BY8" s="1423"/>
      <c r="BZ8" s="1423">
        <v>0</v>
      </c>
      <c r="CA8" s="1423"/>
      <c r="CB8" s="1423"/>
      <c r="CC8" s="1423"/>
      <c r="CD8" s="1423"/>
      <c r="CE8" s="1423"/>
      <c r="CF8" s="1423"/>
      <c r="CG8" s="1423"/>
      <c r="CH8" s="1423"/>
      <c r="CI8" s="1423"/>
      <c r="CJ8" s="1423"/>
      <c r="CK8" s="1423"/>
      <c r="CL8" s="1423"/>
      <c r="CM8" s="1423"/>
      <c r="CN8" s="1423">
        <v>0</v>
      </c>
      <c r="CO8" s="1423">
        <v>0</v>
      </c>
      <c r="CP8" s="1423"/>
      <c r="CQ8" s="1423"/>
      <c r="CR8" s="1423"/>
      <c r="CS8" s="1423"/>
      <c r="CT8" s="1423"/>
      <c r="CU8" s="1423">
        <v>0</v>
      </c>
      <c r="CV8" s="1423"/>
      <c r="CW8" s="1423"/>
      <c r="CX8" s="1423"/>
      <c r="CY8" s="1423"/>
      <c r="CZ8" s="1423"/>
      <c r="DA8" s="1423"/>
      <c r="DB8" s="1423">
        <v>0</v>
      </c>
      <c r="DC8" s="1423"/>
      <c r="DD8" s="1423"/>
      <c r="DE8" s="1423"/>
      <c r="DF8" s="1423">
        <v>67861046</v>
      </c>
      <c r="DG8" s="1423">
        <v>0</v>
      </c>
      <c r="DH8" s="1423">
        <v>0</v>
      </c>
      <c r="DI8" s="1423"/>
      <c r="DJ8" s="1423"/>
      <c r="DK8" s="1423">
        <v>0</v>
      </c>
      <c r="DL8" s="1423"/>
      <c r="DM8" s="1423"/>
      <c r="DN8" s="1423">
        <v>0</v>
      </c>
      <c r="DO8" s="1423"/>
      <c r="DP8" s="1423"/>
      <c r="DQ8" s="1423">
        <v>67861046</v>
      </c>
      <c r="DR8" s="1423">
        <v>2096477</v>
      </c>
      <c r="DS8" s="1423">
        <v>65764569</v>
      </c>
      <c r="DT8" s="1423"/>
      <c r="DU8" s="1423"/>
      <c r="DV8" s="1423">
        <v>0</v>
      </c>
      <c r="DW8" s="1423"/>
      <c r="DX8" s="1423"/>
      <c r="DY8" s="1423"/>
      <c r="DZ8" s="1423">
        <v>0</v>
      </c>
      <c r="EA8" s="1423">
        <v>0</v>
      </c>
      <c r="EB8" s="1423"/>
      <c r="EC8" s="1423"/>
      <c r="ED8" s="1423">
        <v>0</v>
      </c>
      <c r="EE8" s="1423"/>
      <c r="EF8" s="1423"/>
      <c r="EG8" s="1423">
        <v>0</v>
      </c>
      <c r="EH8" s="1423"/>
      <c r="EI8" s="1423"/>
      <c r="EJ8" s="1423"/>
      <c r="EK8" s="1423">
        <v>0</v>
      </c>
      <c r="EL8" s="1423"/>
      <c r="EM8" s="1423">
        <v>0</v>
      </c>
      <c r="EN8" s="1423"/>
      <c r="EO8" s="1423"/>
      <c r="EP8" s="1423"/>
      <c r="EQ8" s="1423">
        <v>0</v>
      </c>
      <c r="ER8" s="1423"/>
      <c r="ES8" s="1423"/>
      <c r="ET8" s="1423"/>
      <c r="EU8" s="1423">
        <v>0</v>
      </c>
      <c r="EV8" s="1423"/>
      <c r="EW8" s="1423"/>
      <c r="EX8" s="1423"/>
      <c r="EY8" s="1423"/>
      <c r="EZ8" s="1423">
        <v>0</v>
      </c>
      <c r="FA8" s="1423"/>
      <c r="FB8" s="1423">
        <v>0</v>
      </c>
      <c r="FC8" s="1423"/>
      <c r="FD8" s="1423"/>
      <c r="FE8" s="1423"/>
      <c r="FF8" s="1423">
        <v>0</v>
      </c>
      <c r="FG8" s="1423"/>
      <c r="FH8" s="1423"/>
      <c r="FI8" s="1423"/>
      <c r="FJ8" s="1423">
        <v>0</v>
      </c>
      <c r="FK8" s="1423"/>
      <c r="FL8" s="1423"/>
      <c r="FM8" s="1423"/>
      <c r="FN8" s="1423"/>
      <c r="FO8" s="1423">
        <v>0</v>
      </c>
      <c r="FP8" s="1423"/>
      <c r="FQ8" s="1423"/>
      <c r="FR8" s="1423"/>
      <c r="FS8" s="1423"/>
      <c r="FT8" s="1423"/>
      <c r="FU8" s="1423"/>
      <c r="FV8" s="1423"/>
      <c r="FW8" s="1423">
        <v>21203556</v>
      </c>
      <c r="FX8" s="1423">
        <v>15620764</v>
      </c>
      <c r="FY8" s="1423">
        <v>5437224</v>
      </c>
      <c r="FZ8" s="1423">
        <v>145568</v>
      </c>
      <c r="GA8" s="1423"/>
      <c r="GB8" s="1423">
        <v>9595968</v>
      </c>
      <c r="GC8" s="1423"/>
      <c r="GD8" s="1423"/>
      <c r="GE8" s="1423"/>
      <c r="GF8" s="1423">
        <v>99283416</v>
      </c>
      <c r="GG8" s="1221"/>
    </row>
    <row r="9" spans="2:189">
      <c r="B9" s="1223">
        <v>42156</v>
      </c>
      <c r="C9" s="1423"/>
      <c r="D9" s="1423"/>
      <c r="E9" s="1423">
        <v>30499.77</v>
      </c>
      <c r="F9" s="1423"/>
      <c r="G9" s="1423">
        <v>30499.77</v>
      </c>
      <c r="H9" s="1423"/>
      <c r="I9" s="1423"/>
      <c r="J9" s="1423">
        <v>0</v>
      </c>
      <c r="K9" s="1423">
        <v>0</v>
      </c>
      <c r="L9" s="1423"/>
      <c r="M9" s="1423"/>
      <c r="N9" s="1423">
        <v>0</v>
      </c>
      <c r="O9" s="1423"/>
      <c r="P9" s="1423"/>
      <c r="Q9" s="1423">
        <v>0</v>
      </c>
      <c r="R9" s="1423"/>
      <c r="S9" s="1423"/>
      <c r="T9" s="1423"/>
      <c r="U9" s="1423">
        <v>0</v>
      </c>
      <c r="V9" s="1423">
        <v>0</v>
      </c>
      <c r="W9" s="1423"/>
      <c r="X9" s="1423"/>
      <c r="Y9" s="1423"/>
      <c r="Z9" s="1423">
        <v>0</v>
      </c>
      <c r="AA9" s="1423"/>
      <c r="AB9" s="1423"/>
      <c r="AC9" s="1423">
        <v>0</v>
      </c>
      <c r="AD9" s="1423"/>
      <c r="AE9" s="1423"/>
      <c r="AF9" s="1423"/>
      <c r="AG9" s="1423">
        <v>0</v>
      </c>
      <c r="AH9" s="1423"/>
      <c r="AI9" s="1423"/>
      <c r="AJ9" s="1423"/>
      <c r="AK9" s="1423"/>
      <c r="AL9" s="1423">
        <v>0</v>
      </c>
      <c r="AM9" s="1423"/>
      <c r="AN9" s="1423"/>
      <c r="AO9" s="1423"/>
      <c r="AP9" s="1423"/>
      <c r="AQ9" s="1423">
        <v>293177.21871118544</v>
      </c>
      <c r="AR9" s="1423">
        <v>283210.67489377043</v>
      </c>
      <c r="AS9" s="1423">
        <v>9966.5438174150004</v>
      </c>
      <c r="AT9" s="1423">
        <v>9966.5438174150004</v>
      </c>
      <c r="AU9" s="1423"/>
      <c r="AV9" s="1423"/>
      <c r="AW9" s="1423"/>
      <c r="AX9" s="1423"/>
      <c r="AY9" s="1423">
        <v>178712</v>
      </c>
      <c r="AZ9" s="1423">
        <v>178712</v>
      </c>
      <c r="BA9" s="1423">
        <v>178712</v>
      </c>
      <c r="BB9" s="1423"/>
      <c r="BC9" s="1423"/>
      <c r="BD9" s="1423"/>
      <c r="BE9" s="1423">
        <v>0</v>
      </c>
      <c r="BF9" s="1423"/>
      <c r="BG9" s="1423"/>
      <c r="BH9" s="1423"/>
      <c r="BI9" s="1423"/>
      <c r="BJ9" s="1423"/>
      <c r="BK9" s="1423"/>
      <c r="BL9" s="1423">
        <v>0</v>
      </c>
      <c r="BM9" s="1423">
        <v>0</v>
      </c>
      <c r="BN9" s="1423"/>
      <c r="BO9" s="1423"/>
      <c r="BP9" s="1423"/>
      <c r="BQ9" s="1423"/>
      <c r="BR9" s="1423"/>
      <c r="BS9" s="1423"/>
      <c r="BT9" s="1423">
        <v>0</v>
      </c>
      <c r="BU9" s="1423">
        <v>0</v>
      </c>
      <c r="BV9" s="1423"/>
      <c r="BW9" s="1423"/>
      <c r="BX9" s="1423"/>
      <c r="BY9" s="1423"/>
      <c r="BZ9" s="1423">
        <v>0</v>
      </c>
      <c r="CA9" s="1423"/>
      <c r="CB9" s="1423"/>
      <c r="CC9" s="1423"/>
      <c r="CD9" s="1423"/>
      <c r="CE9" s="1423"/>
      <c r="CF9" s="1423"/>
      <c r="CG9" s="1423"/>
      <c r="CH9" s="1423"/>
      <c r="CI9" s="1423"/>
      <c r="CJ9" s="1423"/>
      <c r="CK9" s="1423"/>
      <c r="CL9" s="1423"/>
      <c r="CM9" s="1423"/>
      <c r="CN9" s="1423">
        <v>0</v>
      </c>
      <c r="CO9" s="1423">
        <v>0</v>
      </c>
      <c r="CP9" s="1423"/>
      <c r="CQ9" s="1423"/>
      <c r="CR9" s="1423"/>
      <c r="CS9" s="1423"/>
      <c r="CT9" s="1423"/>
      <c r="CU9" s="1423">
        <v>0</v>
      </c>
      <c r="CV9" s="1423"/>
      <c r="CW9" s="1423"/>
      <c r="CX9" s="1423"/>
      <c r="CY9" s="1423"/>
      <c r="CZ9" s="1423"/>
      <c r="DA9" s="1423"/>
      <c r="DB9" s="1423">
        <v>0</v>
      </c>
      <c r="DC9" s="1423"/>
      <c r="DD9" s="1423"/>
      <c r="DE9" s="1423"/>
      <c r="DF9" s="1423">
        <v>68128225.270000026</v>
      </c>
      <c r="DG9" s="1423">
        <v>0</v>
      </c>
      <c r="DH9" s="1423">
        <v>0</v>
      </c>
      <c r="DI9" s="1423"/>
      <c r="DJ9" s="1423"/>
      <c r="DK9" s="1423">
        <v>0</v>
      </c>
      <c r="DL9" s="1423"/>
      <c r="DM9" s="1423"/>
      <c r="DN9" s="1423">
        <v>0</v>
      </c>
      <c r="DO9" s="1423"/>
      <c r="DP9" s="1423"/>
      <c r="DQ9" s="1423">
        <v>68128225.270000026</v>
      </c>
      <c r="DR9" s="1423">
        <v>2104709.36614786</v>
      </c>
      <c r="DS9" s="1423">
        <v>66023515.903852165</v>
      </c>
      <c r="DT9" s="1423"/>
      <c r="DU9" s="1423"/>
      <c r="DV9" s="1423">
        <v>0</v>
      </c>
      <c r="DW9" s="1423"/>
      <c r="DX9" s="1423"/>
      <c r="DY9" s="1423"/>
      <c r="DZ9" s="1423">
        <v>0</v>
      </c>
      <c r="EA9" s="1423">
        <v>0</v>
      </c>
      <c r="EB9" s="1423"/>
      <c r="EC9" s="1423"/>
      <c r="ED9" s="1423">
        <v>0</v>
      </c>
      <c r="EE9" s="1423"/>
      <c r="EF9" s="1423"/>
      <c r="EG9" s="1423">
        <v>0</v>
      </c>
      <c r="EH9" s="1423"/>
      <c r="EI9" s="1423"/>
      <c r="EJ9" s="1423"/>
      <c r="EK9" s="1423">
        <v>0</v>
      </c>
      <c r="EL9" s="1423"/>
      <c r="EM9" s="1423">
        <v>0</v>
      </c>
      <c r="EN9" s="1423"/>
      <c r="EO9" s="1423"/>
      <c r="EP9" s="1423"/>
      <c r="EQ9" s="1423">
        <v>0</v>
      </c>
      <c r="ER9" s="1423"/>
      <c r="ES9" s="1423"/>
      <c r="ET9" s="1423"/>
      <c r="EU9" s="1423">
        <v>0</v>
      </c>
      <c r="EV9" s="1423"/>
      <c r="EW9" s="1423"/>
      <c r="EX9" s="1423"/>
      <c r="EY9" s="1423"/>
      <c r="EZ9" s="1423">
        <v>0</v>
      </c>
      <c r="FA9" s="1423"/>
      <c r="FB9" s="1423">
        <v>0</v>
      </c>
      <c r="FC9" s="1423"/>
      <c r="FD9" s="1423"/>
      <c r="FE9" s="1423"/>
      <c r="FF9" s="1423">
        <v>0</v>
      </c>
      <c r="FG9" s="1423"/>
      <c r="FH9" s="1423"/>
      <c r="FI9" s="1423"/>
      <c r="FJ9" s="1423">
        <v>0</v>
      </c>
      <c r="FK9" s="1423"/>
      <c r="FL9" s="1423"/>
      <c r="FM9" s="1423"/>
      <c r="FN9" s="1423"/>
      <c r="FO9" s="1423">
        <v>0</v>
      </c>
      <c r="FP9" s="1423"/>
      <c r="FQ9" s="1423"/>
      <c r="FR9" s="1423"/>
      <c r="FS9" s="1423"/>
      <c r="FT9" s="1423"/>
      <c r="FU9" s="1423"/>
      <c r="FV9" s="1423"/>
      <c r="FW9" s="1423">
        <v>21110017.310000002</v>
      </c>
      <c r="FX9" s="1423">
        <v>15615925.450000001</v>
      </c>
      <c r="FY9" s="1423">
        <v>5353295.3099999996</v>
      </c>
      <c r="FZ9" s="1423">
        <v>140796.54999999999</v>
      </c>
      <c r="GA9" s="1423"/>
      <c r="GB9" s="1423">
        <v>9696091.5799999982</v>
      </c>
      <c r="GC9" s="1423"/>
      <c r="GD9" s="1423"/>
      <c r="GE9" s="1423"/>
      <c r="GF9" s="1423">
        <v>99436723.148711205</v>
      </c>
      <c r="GG9" s="1221"/>
    </row>
    <row r="10" spans="2:189">
      <c r="B10" s="1223">
        <v>42186</v>
      </c>
      <c r="C10" s="1423"/>
      <c r="D10" s="1423"/>
      <c r="E10" s="1423">
        <v>1608276</v>
      </c>
      <c r="F10" s="1423"/>
      <c r="G10" s="1423">
        <v>1608276</v>
      </c>
      <c r="H10" s="1423"/>
      <c r="I10" s="1423"/>
      <c r="J10" s="1423">
        <v>0</v>
      </c>
      <c r="K10" s="1423">
        <v>0</v>
      </c>
      <c r="L10" s="1423"/>
      <c r="M10" s="1423"/>
      <c r="N10" s="1423">
        <v>0</v>
      </c>
      <c r="O10" s="1423"/>
      <c r="P10" s="1423"/>
      <c r="Q10" s="1423">
        <v>0</v>
      </c>
      <c r="R10" s="1423"/>
      <c r="S10" s="1423"/>
      <c r="T10" s="1423"/>
      <c r="U10" s="1423">
        <v>0</v>
      </c>
      <c r="V10" s="1423">
        <v>0</v>
      </c>
      <c r="W10" s="1423"/>
      <c r="X10" s="1423"/>
      <c r="Y10" s="1423"/>
      <c r="Z10" s="1423">
        <v>0</v>
      </c>
      <c r="AA10" s="1423"/>
      <c r="AB10" s="1423"/>
      <c r="AC10" s="1423">
        <v>0</v>
      </c>
      <c r="AD10" s="1423"/>
      <c r="AE10" s="1423"/>
      <c r="AF10" s="1423"/>
      <c r="AG10" s="1423">
        <v>0</v>
      </c>
      <c r="AH10" s="1423"/>
      <c r="AI10" s="1423"/>
      <c r="AJ10" s="1423"/>
      <c r="AK10" s="1423"/>
      <c r="AL10" s="1423">
        <v>0</v>
      </c>
      <c r="AM10" s="1423"/>
      <c r="AN10" s="1423"/>
      <c r="AO10" s="1423"/>
      <c r="AP10" s="1423"/>
      <c r="AQ10" s="1423">
        <v>171891</v>
      </c>
      <c r="AR10" s="1423">
        <v>161924</v>
      </c>
      <c r="AS10" s="1423">
        <v>9967</v>
      </c>
      <c r="AT10" s="1423">
        <v>9967</v>
      </c>
      <c r="AU10" s="1423"/>
      <c r="AV10" s="1423"/>
      <c r="AW10" s="1423"/>
      <c r="AX10" s="1423"/>
      <c r="AY10" s="1423">
        <v>178712</v>
      </c>
      <c r="AZ10" s="1423">
        <v>178712</v>
      </c>
      <c r="BA10" s="1423">
        <v>178712</v>
      </c>
      <c r="BB10" s="1423"/>
      <c r="BC10" s="1423"/>
      <c r="BD10" s="1423"/>
      <c r="BE10" s="1423">
        <v>0</v>
      </c>
      <c r="BF10" s="1423"/>
      <c r="BG10" s="1423"/>
      <c r="BH10" s="1423"/>
      <c r="BI10" s="1423"/>
      <c r="BJ10" s="1423"/>
      <c r="BK10" s="1423"/>
      <c r="BL10" s="1423">
        <v>0</v>
      </c>
      <c r="BM10" s="1423">
        <v>0</v>
      </c>
      <c r="BN10" s="1423"/>
      <c r="BO10" s="1423"/>
      <c r="BP10" s="1423"/>
      <c r="BQ10" s="1423"/>
      <c r="BR10" s="1423"/>
      <c r="BS10" s="1423"/>
      <c r="BT10" s="1423">
        <v>0</v>
      </c>
      <c r="BU10" s="1423">
        <v>0</v>
      </c>
      <c r="BV10" s="1423"/>
      <c r="BW10" s="1423"/>
      <c r="BX10" s="1423"/>
      <c r="BY10" s="1423"/>
      <c r="BZ10" s="1423">
        <v>0</v>
      </c>
      <c r="CA10" s="1423"/>
      <c r="CB10" s="1423"/>
      <c r="CC10" s="1423"/>
      <c r="CD10" s="1423"/>
      <c r="CE10" s="1423"/>
      <c r="CF10" s="1423"/>
      <c r="CG10" s="1423"/>
      <c r="CH10" s="1423"/>
      <c r="CI10" s="1423"/>
      <c r="CJ10" s="1423"/>
      <c r="CK10" s="1423"/>
      <c r="CL10" s="1423"/>
      <c r="CM10" s="1423"/>
      <c r="CN10" s="1423">
        <v>0</v>
      </c>
      <c r="CO10" s="1423">
        <v>0</v>
      </c>
      <c r="CP10" s="1423"/>
      <c r="CQ10" s="1423"/>
      <c r="CR10" s="1423"/>
      <c r="CS10" s="1423"/>
      <c r="CT10" s="1423"/>
      <c r="CU10" s="1423">
        <v>0</v>
      </c>
      <c r="CV10" s="1423"/>
      <c r="CW10" s="1423"/>
      <c r="CX10" s="1423"/>
      <c r="CY10" s="1423"/>
      <c r="CZ10" s="1423"/>
      <c r="DA10" s="1423"/>
      <c r="DB10" s="1423">
        <v>0</v>
      </c>
      <c r="DC10" s="1423"/>
      <c r="DD10" s="1423"/>
      <c r="DE10" s="1423"/>
      <c r="DF10" s="1423">
        <v>67788295</v>
      </c>
      <c r="DG10" s="1423">
        <v>0</v>
      </c>
      <c r="DH10" s="1423">
        <v>0</v>
      </c>
      <c r="DI10" s="1423"/>
      <c r="DJ10" s="1423"/>
      <c r="DK10" s="1423">
        <v>0</v>
      </c>
      <c r="DL10" s="1423"/>
      <c r="DM10" s="1423"/>
      <c r="DN10" s="1423">
        <v>0</v>
      </c>
      <c r="DO10" s="1423"/>
      <c r="DP10" s="1423"/>
      <c r="DQ10" s="1423">
        <v>67788295</v>
      </c>
      <c r="DR10" s="1423">
        <v>2094235</v>
      </c>
      <c r="DS10" s="1423">
        <v>65694060</v>
      </c>
      <c r="DT10" s="1423"/>
      <c r="DU10" s="1423"/>
      <c r="DV10" s="1423">
        <v>0</v>
      </c>
      <c r="DW10" s="1423"/>
      <c r="DX10" s="1423"/>
      <c r="DY10" s="1423"/>
      <c r="DZ10" s="1423">
        <v>0</v>
      </c>
      <c r="EA10" s="1423">
        <v>0</v>
      </c>
      <c r="EB10" s="1423"/>
      <c r="EC10" s="1423"/>
      <c r="ED10" s="1423">
        <v>0</v>
      </c>
      <c r="EE10" s="1423"/>
      <c r="EF10" s="1423"/>
      <c r="EG10" s="1423">
        <v>0</v>
      </c>
      <c r="EH10" s="1423"/>
      <c r="EI10" s="1423"/>
      <c r="EJ10" s="1423"/>
      <c r="EK10" s="1423">
        <v>0</v>
      </c>
      <c r="EL10" s="1423"/>
      <c r="EM10" s="1423">
        <v>0</v>
      </c>
      <c r="EN10" s="1423"/>
      <c r="EO10" s="1423"/>
      <c r="EP10" s="1423"/>
      <c r="EQ10" s="1423">
        <v>0</v>
      </c>
      <c r="ER10" s="1423"/>
      <c r="ES10" s="1423"/>
      <c r="ET10" s="1423"/>
      <c r="EU10" s="1423">
        <v>0</v>
      </c>
      <c r="EV10" s="1423"/>
      <c r="EW10" s="1423"/>
      <c r="EX10" s="1423"/>
      <c r="EY10" s="1423"/>
      <c r="EZ10" s="1423">
        <v>0</v>
      </c>
      <c r="FA10" s="1423"/>
      <c r="FB10" s="1423">
        <v>0</v>
      </c>
      <c r="FC10" s="1423"/>
      <c r="FD10" s="1423"/>
      <c r="FE10" s="1423"/>
      <c r="FF10" s="1423">
        <v>0</v>
      </c>
      <c r="FG10" s="1423"/>
      <c r="FH10" s="1423"/>
      <c r="FI10" s="1423"/>
      <c r="FJ10" s="1423">
        <v>0</v>
      </c>
      <c r="FK10" s="1423"/>
      <c r="FL10" s="1423"/>
      <c r="FM10" s="1423"/>
      <c r="FN10" s="1423"/>
      <c r="FO10" s="1423">
        <v>0</v>
      </c>
      <c r="FP10" s="1423"/>
      <c r="FQ10" s="1423"/>
      <c r="FR10" s="1423"/>
      <c r="FS10" s="1423"/>
      <c r="FT10" s="1423"/>
      <c r="FU10" s="1423"/>
      <c r="FV10" s="1423"/>
      <c r="FW10" s="1423">
        <v>21027278</v>
      </c>
      <c r="FX10" s="1423">
        <v>15611086</v>
      </c>
      <c r="FY10" s="1423">
        <v>5266609</v>
      </c>
      <c r="FZ10" s="1423">
        <v>149583</v>
      </c>
      <c r="GA10" s="1423"/>
      <c r="GB10" s="1423">
        <v>9201031</v>
      </c>
      <c r="GC10" s="1423"/>
      <c r="GD10" s="1423"/>
      <c r="GE10" s="1423"/>
      <c r="GF10" s="1423">
        <v>99975483</v>
      </c>
      <c r="GG10" s="1221"/>
    </row>
    <row r="11" spans="2:189">
      <c r="B11" s="1223">
        <v>42217</v>
      </c>
      <c r="C11" s="1423"/>
      <c r="D11" s="1423"/>
      <c r="E11" s="1423">
        <v>1770091</v>
      </c>
      <c r="F11" s="1423"/>
      <c r="G11" s="1423">
        <v>1770091</v>
      </c>
      <c r="H11" s="1423"/>
      <c r="I11" s="1423"/>
      <c r="J11" s="1423">
        <v>0</v>
      </c>
      <c r="K11" s="1423">
        <v>0</v>
      </c>
      <c r="L11" s="1423"/>
      <c r="M11" s="1423"/>
      <c r="N11" s="1423">
        <v>0</v>
      </c>
      <c r="O11" s="1423"/>
      <c r="P11" s="1423"/>
      <c r="Q11" s="1423">
        <v>0</v>
      </c>
      <c r="R11" s="1423"/>
      <c r="S11" s="1423"/>
      <c r="T11" s="1423"/>
      <c r="U11" s="1423">
        <v>0</v>
      </c>
      <c r="V11" s="1423">
        <v>0</v>
      </c>
      <c r="W11" s="1423"/>
      <c r="X11" s="1423"/>
      <c r="Y11" s="1423"/>
      <c r="Z11" s="1423">
        <v>0</v>
      </c>
      <c r="AA11" s="1423"/>
      <c r="AB11" s="1423"/>
      <c r="AC11" s="1423">
        <v>0</v>
      </c>
      <c r="AD11" s="1423"/>
      <c r="AE11" s="1423"/>
      <c r="AF11" s="1423"/>
      <c r="AG11" s="1423">
        <v>0</v>
      </c>
      <c r="AH11" s="1423"/>
      <c r="AI11" s="1423"/>
      <c r="AJ11" s="1423"/>
      <c r="AK11" s="1423"/>
      <c r="AL11" s="1423">
        <v>0</v>
      </c>
      <c r="AM11" s="1423"/>
      <c r="AN11" s="1423"/>
      <c r="AO11" s="1423"/>
      <c r="AP11" s="1423"/>
      <c r="AQ11" s="1423">
        <v>81208</v>
      </c>
      <c r="AR11" s="1423">
        <v>71241</v>
      </c>
      <c r="AS11" s="1423">
        <v>9967</v>
      </c>
      <c r="AT11" s="1423">
        <v>9967</v>
      </c>
      <c r="AU11" s="1423"/>
      <c r="AV11" s="1423"/>
      <c r="AW11" s="1423"/>
      <c r="AX11" s="1423"/>
      <c r="AY11" s="1423">
        <v>178712</v>
      </c>
      <c r="AZ11" s="1423">
        <v>178712</v>
      </c>
      <c r="BA11" s="1423">
        <v>178712</v>
      </c>
      <c r="BB11" s="1423"/>
      <c r="BC11" s="1423"/>
      <c r="BD11" s="1423"/>
      <c r="BE11" s="1423">
        <v>0</v>
      </c>
      <c r="BF11" s="1423"/>
      <c r="BG11" s="1423"/>
      <c r="BH11" s="1423"/>
      <c r="BI11" s="1423"/>
      <c r="BJ11" s="1423"/>
      <c r="BK11" s="1423"/>
      <c r="BL11" s="1423">
        <v>0</v>
      </c>
      <c r="BM11" s="1423">
        <v>0</v>
      </c>
      <c r="BN11" s="1423"/>
      <c r="BO11" s="1423"/>
      <c r="BP11" s="1423"/>
      <c r="BQ11" s="1423"/>
      <c r="BR11" s="1423"/>
      <c r="BS11" s="1423"/>
      <c r="BT11" s="1423">
        <v>0</v>
      </c>
      <c r="BU11" s="1423">
        <v>0</v>
      </c>
      <c r="BV11" s="1423"/>
      <c r="BW11" s="1423"/>
      <c r="BX11" s="1423"/>
      <c r="BY11" s="1423"/>
      <c r="BZ11" s="1423">
        <v>0</v>
      </c>
      <c r="CA11" s="1423"/>
      <c r="CB11" s="1423"/>
      <c r="CC11" s="1423"/>
      <c r="CD11" s="1423"/>
      <c r="CE11" s="1423"/>
      <c r="CF11" s="1423"/>
      <c r="CG11" s="1423"/>
      <c r="CH11" s="1423"/>
      <c r="CI11" s="1423"/>
      <c r="CJ11" s="1423"/>
      <c r="CK11" s="1423"/>
      <c r="CL11" s="1423"/>
      <c r="CM11" s="1423"/>
      <c r="CN11" s="1423">
        <v>0</v>
      </c>
      <c r="CO11" s="1423">
        <v>0</v>
      </c>
      <c r="CP11" s="1423"/>
      <c r="CQ11" s="1423"/>
      <c r="CR11" s="1423"/>
      <c r="CS11" s="1423"/>
      <c r="CT11" s="1423"/>
      <c r="CU11" s="1423">
        <v>0</v>
      </c>
      <c r="CV11" s="1423"/>
      <c r="CW11" s="1423"/>
      <c r="CX11" s="1423"/>
      <c r="CY11" s="1423"/>
      <c r="CZ11" s="1423"/>
      <c r="DA11" s="1423"/>
      <c r="DB11" s="1423">
        <v>0</v>
      </c>
      <c r="DC11" s="1423"/>
      <c r="DD11" s="1423"/>
      <c r="DE11" s="1423"/>
      <c r="DF11" s="1423">
        <v>60008121</v>
      </c>
      <c r="DG11" s="1423">
        <v>0</v>
      </c>
      <c r="DH11" s="1423">
        <v>0</v>
      </c>
      <c r="DI11" s="1423"/>
      <c r="DJ11" s="1423"/>
      <c r="DK11" s="1423">
        <v>0</v>
      </c>
      <c r="DL11" s="1423"/>
      <c r="DM11" s="1423"/>
      <c r="DN11" s="1423">
        <v>0</v>
      </c>
      <c r="DO11" s="1423"/>
      <c r="DP11" s="1423"/>
      <c r="DQ11" s="1423">
        <v>60008121</v>
      </c>
      <c r="DR11" s="1423">
        <v>1854508</v>
      </c>
      <c r="DS11" s="1423">
        <v>58153613</v>
      </c>
      <c r="DT11" s="1423"/>
      <c r="DU11" s="1423"/>
      <c r="DV11" s="1423">
        <v>0</v>
      </c>
      <c r="DW11" s="1423"/>
      <c r="DX11" s="1423"/>
      <c r="DY11" s="1423"/>
      <c r="DZ11" s="1423">
        <v>0</v>
      </c>
      <c r="EA11" s="1423">
        <v>0</v>
      </c>
      <c r="EB11" s="1423"/>
      <c r="EC11" s="1423"/>
      <c r="ED11" s="1423">
        <v>0</v>
      </c>
      <c r="EE11" s="1423"/>
      <c r="EF11" s="1423"/>
      <c r="EG11" s="1423">
        <v>0</v>
      </c>
      <c r="EH11" s="1423"/>
      <c r="EI11" s="1423"/>
      <c r="EJ11" s="1423"/>
      <c r="EK11" s="1423">
        <v>0</v>
      </c>
      <c r="EL11" s="1423"/>
      <c r="EM11" s="1423">
        <v>0</v>
      </c>
      <c r="EN11" s="1423"/>
      <c r="EO11" s="1423"/>
      <c r="EP11" s="1423"/>
      <c r="EQ11" s="1423">
        <v>0</v>
      </c>
      <c r="ER11" s="1423"/>
      <c r="ES11" s="1423"/>
      <c r="ET11" s="1423"/>
      <c r="EU11" s="1423">
        <v>0</v>
      </c>
      <c r="EV11" s="1423"/>
      <c r="EW11" s="1423"/>
      <c r="EX11" s="1423"/>
      <c r="EY11" s="1423"/>
      <c r="EZ11" s="1423">
        <v>0</v>
      </c>
      <c r="FA11" s="1423"/>
      <c r="FB11" s="1423">
        <v>0</v>
      </c>
      <c r="FC11" s="1423"/>
      <c r="FD11" s="1423"/>
      <c r="FE11" s="1423"/>
      <c r="FF11" s="1423">
        <v>0</v>
      </c>
      <c r="FG11" s="1423"/>
      <c r="FH11" s="1423"/>
      <c r="FI11" s="1423"/>
      <c r="FJ11" s="1423">
        <v>0</v>
      </c>
      <c r="FK11" s="1423"/>
      <c r="FL11" s="1423"/>
      <c r="FM11" s="1423"/>
      <c r="FN11" s="1423"/>
      <c r="FO11" s="1423">
        <v>0</v>
      </c>
      <c r="FP11" s="1423"/>
      <c r="FQ11" s="1423"/>
      <c r="FR11" s="1423"/>
      <c r="FS11" s="1423"/>
      <c r="FT11" s="1423"/>
      <c r="FU11" s="1423"/>
      <c r="FV11" s="1423"/>
      <c r="FW11" s="1423">
        <v>28086409</v>
      </c>
      <c r="FX11" s="1423">
        <v>22806247</v>
      </c>
      <c r="FY11" s="1423">
        <v>5144137</v>
      </c>
      <c r="FZ11" s="1423">
        <v>136025</v>
      </c>
      <c r="GA11" s="1423"/>
      <c r="GB11" s="1423">
        <v>9268429</v>
      </c>
      <c r="GC11" s="1423"/>
      <c r="GD11" s="1423"/>
      <c r="GE11" s="1423"/>
      <c r="GF11" s="1423">
        <v>99392970</v>
      </c>
      <c r="GG11" s="1221"/>
    </row>
    <row r="12" spans="2:189">
      <c r="B12" s="1223">
        <v>42248</v>
      </c>
      <c r="C12" s="1423"/>
      <c r="D12" s="1423"/>
      <c r="E12" s="1423">
        <v>2221054</v>
      </c>
      <c r="F12" s="1423"/>
      <c r="G12" s="1423">
        <v>2221054</v>
      </c>
      <c r="H12" s="1423"/>
      <c r="I12" s="1423"/>
      <c r="J12" s="1423">
        <v>0</v>
      </c>
      <c r="K12" s="1423">
        <v>0</v>
      </c>
      <c r="L12" s="1423"/>
      <c r="M12" s="1423"/>
      <c r="N12" s="1423">
        <v>0</v>
      </c>
      <c r="O12" s="1423"/>
      <c r="P12" s="1423"/>
      <c r="Q12" s="1423">
        <v>0</v>
      </c>
      <c r="R12" s="1423"/>
      <c r="S12" s="1423"/>
      <c r="T12" s="1423"/>
      <c r="U12" s="1423">
        <v>0</v>
      </c>
      <c r="V12" s="1423">
        <v>0</v>
      </c>
      <c r="W12" s="1423"/>
      <c r="X12" s="1423"/>
      <c r="Y12" s="1423"/>
      <c r="Z12" s="1423">
        <v>0</v>
      </c>
      <c r="AA12" s="1423"/>
      <c r="AB12" s="1423"/>
      <c r="AC12" s="1423">
        <v>0</v>
      </c>
      <c r="AD12" s="1423"/>
      <c r="AE12" s="1423"/>
      <c r="AF12" s="1423"/>
      <c r="AG12" s="1423">
        <v>0</v>
      </c>
      <c r="AH12" s="1423"/>
      <c r="AI12" s="1423"/>
      <c r="AJ12" s="1423"/>
      <c r="AK12" s="1423"/>
      <c r="AL12" s="1423">
        <v>0</v>
      </c>
      <c r="AM12" s="1423"/>
      <c r="AN12" s="1423"/>
      <c r="AO12" s="1423"/>
      <c r="AP12" s="1423"/>
      <c r="AQ12" s="1423">
        <v>96306</v>
      </c>
      <c r="AR12" s="1423">
        <v>92945</v>
      </c>
      <c r="AS12" s="1423">
        <v>3361</v>
      </c>
      <c r="AT12" s="1423">
        <v>3361</v>
      </c>
      <c r="AU12" s="1423"/>
      <c r="AV12" s="1423"/>
      <c r="AW12" s="1423"/>
      <c r="AX12" s="1423"/>
      <c r="AY12" s="1423">
        <v>184216</v>
      </c>
      <c r="AZ12" s="1423">
        <v>184216</v>
      </c>
      <c r="BA12" s="1423">
        <v>184216</v>
      </c>
      <c r="BB12" s="1423"/>
      <c r="BC12" s="1423"/>
      <c r="BD12" s="1423"/>
      <c r="BE12" s="1423">
        <v>0</v>
      </c>
      <c r="BF12" s="1423"/>
      <c r="BG12" s="1423"/>
      <c r="BH12" s="1423"/>
      <c r="BI12" s="1423"/>
      <c r="BJ12" s="1423"/>
      <c r="BK12" s="1423"/>
      <c r="BL12" s="1423">
        <v>0</v>
      </c>
      <c r="BM12" s="1423">
        <v>0</v>
      </c>
      <c r="BN12" s="1423"/>
      <c r="BO12" s="1423"/>
      <c r="BP12" s="1423"/>
      <c r="BQ12" s="1423"/>
      <c r="BR12" s="1423"/>
      <c r="BS12" s="1423"/>
      <c r="BT12" s="1423">
        <v>0</v>
      </c>
      <c r="BU12" s="1423">
        <v>0</v>
      </c>
      <c r="BV12" s="1423"/>
      <c r="BW12" s="1423"/>
      <c r="BX12" s="1423"/>
      <c r="BY12" s="1423"/>
      <c r="BZ12" s="1423">
        <v>0</v>
      </c>
      <c r="CA12" s="1423"/>
      <c r="CB12" s="1423"/>
      <c r="CC12" s="1423"/>
      <c r="CD12" s="1423"/>
      <c r="CE12" s="1423"/>
      <c r="CF12" s="1423"/>
      <c r="CG12" s="1423"/>
      <c r="CH12" s="1423"/>
      <c r="CI12" s="1423"/>
      <c r="CJ12" s="1423"/>
      <c r="CK12" s="1423"/>
      <c r="CL12" s="1423"/>
      <c r="CM12" s="1423"/>
      <c r="CN12" s="1423">
        <v>0</v>
      </c>
      <c r="CO12" s="1423">
        <v>0</v>
      </c>
      <c r="CP12" s="1423"/>
      <c r="CQ12" s="1423"/>
      <c r="CR12" s="1423"/>
      <c r="CS12" s="1423"/>
      <c r="CT12" s="1423"/>
      <c r="CU12" s="1423">
        <v>0</v>
      </c>
      <c r="CV12" s="1423"/>
      <c r="CW12" s="1423"/>
      <c r="CX12" s="1423"/>
      <c r="CY12" s="1423"/>
      <c r="CZ12" s="1423"/>
      <c r="DA12" s="1423"/>
      <c r="DB12" s="1423">
        <v>0</v>
      </c>
      <c r="DC12" s="1423"/>
      <c r="DD12" s="1423"/>
      <c r="DE12" s="1423"/>
      <c r="DF12" s="1423">
        <v>59184587</v>
      </c>
      <c r="DG12" s="1423">
        <v>0</v>
      </c>
      <c r="DH12" s="1423">
        <v>0</v>
      </c>
      <c r="DI12" s="1423"/>
      <c r="DJ12" s="1423"/>
      <c r="DK12" s="1423">
        <v>0</v>
      </c>
      <c r="DL12" s="1423"/>
      <c r="DM12" s="1423"/>
      <c r="DN12" s="1423">
        <v>0</v>
      </c>
      <c r="DO12" s="1423"/>
      <c r="DP12" s="1423"/>
      <c r="DQ12" s="1423">
        <v>59184587</v>
      </c>
      <c r="DR12" s="1423">
        <v>1829303</v>
      </c>
      <c r="DS12" s="1423">
        <v>57355284</v>
      </c>
      <c r="DT12" s="1423"/>
      <c r="DU12" s="1423"/>
      <c r="DV12" s="1423">
        <v>0</v>
      </c>
      <c r="DW12" s="1423"/>
      <c r="DX12" s="1423"/>
      <c r="DY12" s="1423"/>
      <c r="DZ12" s="1423">
        <v>0</v>
      </c>
      <c r="EA12" s="1423">
        <v>0</v>
      </c>
      <c r="EB12" s="1423"/>
      <c r="EC12" s="1423"/>
      <c r="ED12" s="1423">
        <v>0</v>
      </c>
      <c r="EE12" s="1423"/>
      <c r="EF12" s="1423"/>
      <c r="EG12" s="1423">
        <v>0</v>
      </c>
      <c r="EH12" s="1423"/>
      <c r="EI12" s="1423"/>
      <c r="EJ12" s="1423"/>
      <c r="EK12" s="1423">
        <v>0</v>
      </c>
      <c r="EL12" s="1423"/>
      <c r="EM12" s="1423">
        <v>0</v>
      </c>
      <c r="EN12" s="1423"/>
      <c r="EO12" s="1423"/>
      <c r="EP12" s="1423"/>
      <c r="EQ12" s="1423">
        <v>0</v>
      </c>
      <c r="ER12" s="1423"/>
      <c r="ES12" s="1423"/>
      <c r="ET12" s="1423"/>
      <c r="EU12" s="1423">
        <v>0</v>
      </c>
      <c r="EV12" s="1423"/>
      <c r="EW12" s="1423"/>
      <c r="EX12" s="1423"/>
      <c r="EY12" s="1423"/>
      <c r="EZ12" s="1423">
        <v>0</v>
      </c>
      <c r="FA12" s="1423"/>
      <c r="FB12" s="1423">
        <v>0</v>
      </c>
      <c r="FC12" s="1423"/>
      <c r="FD12" s="1423"/>
      <c r="FE12" s="1423"/>
      <c r="FF12" s="1423">
        <v>0</v>
      </c>
      <c r="FG12" s="1423"/>
      <c r="FH12" s="1423"/>
      <c r="FI12" s="1423"/>
      <c r="FJ12" s="1423">
        <v>0</v>
      </c>
      <c r="FK12" s="1423"/>
      <c r="FL12" s="1423"/>
      <c r="FM12" s="1423"/>
      <c r="FN12" s="1423"/>
      <c r="FO12" s="1423">
        <v>0</v>
      </c>
      <c r="FP12" s="1423"/>
      <c r="FQ12" s="1423"/>
      <c r="FR12" s="1423"/>
      <c r="FS12" s="1423"/>
      <c r="FT12" s="1423"/>
      <c r="FU12" s="1423"/>
      <c r="FV12" s="1423"/>
      <c r="FW12" s="1423">
        <v>27953848</v>
      </c>
      <c r="FX12" s="1423">
        <v>22801469</v>
      </c>
      <c r="FY12" s="1423">
        <v>5024425</v>
      </c>
      <c r="FZ12" s="1423">
        <v>127954</v>
      </c>
      <c r="GA12" s="1423"/>
      <c r="GB12" s="1423">
        <v>9225666</v>
      </c>
      <c r="GC12" s="1423"/>
      <c r="GD12" s="1423"/>
      <c r="GE12" s="1423"/>
      <c r="GF12" s="1423">
        <v>98865677</v>
      </c>
      <c r="GG12" s="1221"/>
    </row>
    <row r="13" spans="2:189">
      <c r="B13" s="1223">
        <v>42278</v>
      </c>
      <c r="C13" s="1423"/>
      <c r="D13" s="1423"/>
      <c r="E13" s="1423">
        <v>2118218.14</v>
      </c>
      <c r="F13" s="1423"/>
      <c r="G13" s="1423">
        <v>2118218.14</v>
      </c>
      <c r="H13" s="1423"/>
      <c r="I13" s="1423"/>
      <c r="J13" s="1423">
        <v>0</v>
      </c>
      <c r="K13" s="1423">
        <v>0</v>
      </c>
      <c r="L13" s="1423"/>
      <c r="M13" s="1423"/>
      <c r="N13" s="1423">
        <v>0</v>
      </c>
      <c r="O13" s="1423"/>
      <c r="P13" s="1423"/>
      <c r="Q13" s="1423">
        <v>0</v>
      </c>
      <c r="R13" s="1423"/>
      <c r="S13" s="1423"/>
      <c r="T13" s="1423"/>
      <c r="U13" s="1423">
        <v>0</v>
      </c>
      <c r="V13" s="1423">
        <v>0</v>
      </c>
      <c r="W13" s="1423"/>
      <c r="X13" s="1423"/>
      <c r="Y13" s="1423"/>
      <c r="Z13" s="1423">
        <v>0</v>
      </c>
      <c r="AA13" s="1423"/>
      <c r="AB13" s="1423"/>
      <c r="AC13" s="1423">
        <v>0</v>
      </c>
      <c r="AD13" s="1423"/>
      <c r="AE13" s="1423"/>
      <c r="AF13" s="1423"/>
      <c r="AG13" s="1423">
        <v>0</v>
      </c>
      <c r="AH13" s="1423"/>
      <c r="AI13" s="1423"/>
      <c r="AJ13" s="1423"/>
      <c r="AK13" s="1423"/>
      <c r="AL13" s="1423">
        <v>0</v>
      </c>
      <c r="AM13" s="1423"/>
      <c r="AN13" s="1423"/>
      <c r="AO13" s="1423"/>
      <c r="AP13" s="1423"/>
      <c r="AQ13" s="1423">
        <v>103504.52</v>
      </c>
      <c r="AR13" s="1423">
        <v>100143.52</v>
      </c>
      <c r="AS13" s="1423">
        <v>3361</v>
      </c>
      <c r="AT13" s="1423">
        <v>3361</v>
      </c>
      <c r="AU13" s="1423"/>
      <c r="AV13" s="1423"/>
      <c r="AW13" s="1423"/>
      <c r="AX13" s="1423"/>
      <c r="AY13" s="1423">
        <v>184215.65</v>
      </c>
      <c r="AZ13" s="1423">
        <v>184215.65</v>
      </c>
      <c r="BA13" s="1423">
        <v>184215.65</v>
      </c>
      <c r="BB13" s="1423"/>
      <c r="BC13" s="1423"/>
      <c r="BD13" s="1423"/>
      <c r="BE13" s="1423">
        <v>0</v>
      </c>
      <c r="BF13" s="1423"/>
      <c r="BG13" s="1423"/>
      <c r="BH13" s="1423"/>
      <c r="BI13" s="1423"/>
      <c r="BJ13" s="1423"/>
      <c r="BK13" s="1423"/>
      <c r="BL13" s="1423">
        <v>0</v>
      </c>
      <c r="BM13" s="1423">
        <v>0</v>
      </c>
      <c r="BN13" s="1423"/>
      <c r="BO13" s="1423"/>
      <c r="BP13" s="1423"/>
      <c r="BQ13" s="1423"/>
      <c r="BR13" s="1423"/>
      <c r="BS13" s="1423"/>
      <c r="BT13" s="1423">
        <v>0</v>
      </c>
      <c r="BU13" s="1423">
        <v>0</v>
      </c>
      <c r="BV13" s="1423"/>
      <c r="BW13" s="1423"/>
      <c r="BX13" s="1423"/>
      <c r="BY13" s="1423"/>
      <c r="BZ13" s="1423">
        <v>0</v>
      </c>
      <c r="CA13" s="1423"/>
      <c r="CB13" s="1423"/>
      <c r="CC13" s="1423"/>
      <c r="CD13" s="1423"/>
      <c r="CE13" s="1423"/>
      <c r="CF13" s="1423"/>
      <c r="CG13" s="1423"/>
      <c r="CH13" s="1423"/>
      <c r="CI13" s="1423"/>
      <c r="CJ13" s="1423"/>
      <c r="CK13" s="1423"/>
      <c r="CL13" s="1423"/>
      <c r="CM13" s="1423"/>
      <c r="CN13" s="1423">
        <v>0</v>
      </c>
      <c r="CO13" s="1423">
        <v>0</v>
      </c>
      <c r="CP13" s="1423"/>
      <c r="CQ13" s="1423"/>
      <c r="CR13" s="1423"/>
      <c r="CS13" s="1423"/>
      <c r="CT13" s="1423"/>
      <c r="CU13" s="1423">
        <v>0</v>
      </c>
      <c r="CV13" s="1423"/>
      <c r="CW13" s="1423"/>
      <c r="CX13" s="1423"/>
      <c r="CY13" s="1423"/>
      <c r="CZ13" s="1423"/>
      <c r="DA13" s="1423"/>
      <c r="DB13" s="1423">
        <v>0</v>
      </c>
      <c r="DC13" s="1423"/>
      <c r="DD13" s="1423"/>
      <c r="DE13" s="1423"/>
      <c r="DF13" s="1423">
        <v>59424876.564292513</v>
      </c>
      <c r="DG13" s="1423">
        <v>0</v>
      </c>
      <c r="DH13" s="1423">
        <v>0</v>
      </c>
      <c r="DI13" s="1423"/>
      <c r="DJ13" s="1423"/>
      <c r="DK13" s="1423">
        <v>0</v>
      </c>
      <c r="DL13" s="1423"/>
      <c r="DM13" s="1423"/>
      <c r="DN13" s="1423">
        <v>0</v>
      </c>
      <c r="DO13" s="1423"/>
      <c r="DP13" s="1423"/>
      <c r="DQ13" s="1423">
        <v>59424876.564292513</v>
      </c>
      <c r="DR13" s="1423">
        <v>1836706.7783332467</v>
      </c>
      <c r="DS13" s="1423">
        <v>57588169.785959266</v>
      </c>
      <c r="DT13" s="1423"/>
      <c r="DU13" s="1423"/>
      <c r="DV13" s="1423">
        <v>0</v>
      </c>
      <c r="DW13" s="1423"/>
      <c r="DX13" s="1423"/>
      <c r="DY13" s="1423"/>
      <c r="DZ13" s="1423">
        <v>0</v>
      </c>
      <c r="EA13" s="1423">
        <v>0</v>
      </c>
      <c r="EB13" s="1423"/>
      <c r="EC13" s="1423"/>
      <c r="ED13" s="1423">
        <v>0</v>
      </c>
      <c r="EE13" s="1423"/>
      <c r="EF13" s="1423"/>
      <c r="EG13" s="1423">
        <v>0</v>
      </c>
      <c r="EH13" s="1423"/>
      <c r="EI13" s="1423"/>
      <c r="EJ13" s="1423"/>
      <c r="EK13" s="1423">
        <v>0</v>
      </c>
      <c r="EL13" s="1423"/>
      <c r="EM13" s="1423">
        <v>0</v>
      </c>
      <c r="EN13" s="1423"/>
      <c r="EO13" s="1423"/>
      <c r="EP13" s="1423"/>
      <c r="EQ13" s="1423">
        <v>0</v>
      </c>
      <c r="ER13" s="1423"/>
      <c r="ES13" s="1423"/>
      <c r="ET13" s="1423"/>
      <c r="EU13" s="1423">
        <v>0</v>
      </c>
      <c r="EV13" s="1423"/>
      <c r="EW13" s="1423"/>
      <c r="EX13" s="1423"/>
      <c r="EY13" s="1423"/>
      <c r="EZ13" s="1423">
        <v>0</v>
      </c>
      <c r="FA13" s="1423"/>
      <c r="FB13" s="1423">
        <v>0</v>
      </c>
      <c r="FC13" s="1423"/>
      <c r="FD13" s="1423"/>
      <c r="FE13" s="1423"/>
      <c r="FF13" s="1423">
        <v>0</v>
      </c>
      <c r="FG13" s="1423"/>
      <c r="FH13" s="1423"/>
      <c r="FI13" s="1423"/>
      <c r="FJ13" s="1423">
        <v>0</v>
      </c>
      <c r="FK13" s="1423"/>
      <c r="FL13" s="1423"/>
      <c r="FM13" s="1423"/>
      <c r="FN13" s="1423"/>
      <c r="FO13" s="1423">
        <v>0</v>
      </c>
      <c r="FP13" s="1423"/>
      <c r="FQ13" s="1423"/>
      <c r="FR13" s="1423"/>
      <c r="FS13" s="1423"/>
      <c r="FT13" s="1423"/>
      <c r="FU13" s="1423"/>
      <c r="FV13" s="1423"/>
      <c r="FW13" s="1423">
        <v>27821287.289999999</v>
      </c>
      <c r="FX13" s="1423">
        <v>22796691.530000001</v>
      </c>
      <c r="FY13" s="1423">
        <v>4904713.9099999983</v>
      </c>
      <c r="FZ13" s="1423">
        <v>119881.84999999992</v>
      </c>
      <c r="GA13" s="1423"/>
      <c r="GB13" s="1423">
        <v>9101265.959499998</v>
      </c>
      <c r="GC13" s="1423"/>
      <c r="GD13" s="1423"/>
      <c r="GE13" s="1423"/>
      <c r="GF13" s="1423">
        <v>98753368.123792514</v>
      </c>
      <c r="GG13" s="1221"/>
    </row>
    <row r="14" spans="2:189">
      <c r="B14" s="1223">
        <v>42309</v>
      </c>
      <c r="C14" s="1423"/>
      <c r="D14" s="1423"/>
      <c r="E14" s="1423">
        <v>2043128.45</v>
      </c>
      <c r="F14" s="1423"/>
      <c r="G14" s="1423">
        <v>2043128.45</v>
      </c>
      <c r="H14" s="1423"/>
      <c r="I14" s="1423"/>
      <c r="J14" s="1423">
        <v>0</v>
      </c>
      <c r="K14" s="1423">
        <v>0</v>
      </c>
      <c r="L14" s="1423"/>
      <c r="M14" s="1423"/>
      <c r="N14" s="1423">
        <v>0</v>
      </c>
      <c r="O14" s="1423"/>
      <c r="P14" s="1423"/>
      <c r="Q14" s="1423">
        <v>0</v>
      </c>
      <c r="R14" s="1423"/>
      <c r="S14" s="1423"/>
      <c r="T14" s="1423"/>
      <c r="U14" s="1423">
        <v>0</v>
      </c>
      <c r="V14" s="1423">
        <v>0</v>
      </c>
      <c r="W14" s="1423"/>
      <c r="X14" s="1423"/>
      <c r="Y14" s="1423"/>
      <c r="Z14" s="1423">
        <v>0</v>
      </c>
      <c r="AA14" s="1423"/>
      <c r="AB14" s="1423"/>
      <c r="AC14" s="1423">
        <v>0</v>
      </c>
      <c r="AD14" s="1423"/>
      <c r="AE14" s="1423"/>
      <c r="AF14" s="1423"/>
      <c r="AG14" s="1423">
        <v>0</v>
      </c>
      <c r="AH14" s="1423"/>
      <c r="AI14" s="1423"/>
      <c r="AJ14" s="1423"/>
      <c r="AK14" s="1423"/>
      <c r="AL14" s="1423">
        <v>0</v>
      </c>
      <c r="AM14" s="1423"/>
      <c r="AN14" s="1423"/>
      <c r="AO14" s="1423"/>
      <c r="AP14" s="1423"/>
      <c r="AQ14" s="1423">
        <v>128355.59</v>
      </c>
      <c r="AR14" s="1423">
        <v>124994.59</v>
      </c>
      <c r="AS14" s="1423">
        <v>3361</v>
      </c>
      <c r="AT14" s="1423">
        <v>3361</v>
      </c>
      <c r="AU14" s="1423"/>
      <c r="AV14" s="1423"/>
      <c r="AW14" s="1423"/>
      <c r="AX14" s="1423"/>
      <c r="AY14" s="1423">
        <v>184215.65</v>
      </c>
      <c r="AZ14" s="1423">
        <v>184215.65</v>
      </c>
      <c r="BA14" s="1423">
        <v>184215.65</v>
      </c>
      <c r="BB14" s="1423"/>
      <c r="BC14" s="1423"/>
      <c r="BD14" s="1423"/>
      <c r="BE14" s="1423">
        <v>0</v>
      </c>
      <c r="BF14" s="1423"/>
      <c r="BG14" s="1423"/>
      <c r="BH14" s="1423"/>
      <c r="BI14" s="1423"/>
      <c r="BJ14" s="1423"/>
      <c r="BK14" s="1423"/>
      <c r="BL14" s="1423">
        <v>0</v>
      </c>
      <c r="BM14" s="1423">
        <v>0</v>
      </c>
      <c r="BN14" s="1423"/>
      <c r="BO14" s="1423"/>
      <c r="BP14" s="1423"/>
      <c r="BQ14" s="1423"/>
      <c r="BR14" s="1423"/>
      <c r="BS14" s="1423"/>
      <c r="BT14" s="1423">
        <v>0</v>
      </c>
      <c r="BU14" s="1423">
        <v>0</v>
      </c>
      <c r="BV14" s="1423"/>
      <c r="BW14" s="1423"/>
      <c r="BX14" s="1423"/>
      <c r="BY14" s="1423"/>
      <c r="BZ14" s="1423">
        <v>0</v>
      </c>
      <c r="CA14" s="1423"/>
      <c r="CB14" s="1423"/>
      <c r="CC14" s="1423"/>
      <c r="CD14" s="1423"/>
      <c r="CE14" s="1423"/>
      <c r="CF14" s="1423"/>
      <c r="CG14" s="1423"/>
      <c r="CH14" s="1423"/>
      <c r="CI14" s="1423"/>
      <c r="CJ14" s="1423"/>
      <c r="CK14" s="1423"/>
      <c r="CL14" s="1423"/>
      <c r="CM14" s="1423"/>
      <c r="CN14" s="1423">
        <v>0</v>
      </c>
      <c r="CO14" s="1423">
        <v>0</v>
      </c>
      <c r="CP14" s="1423"/>
      <c r="CQ14" s="1423"/>
      <c r="CR14" s="1423"/>
      <c r="CS14" s="1423"/>
      <c r="CT14" s="1423"/>
      <c r="CU14" s="1423">
        <v>0</v>
      </c>
      <c r="CV14" s="1423"/>
      <c r="CW14" s="1423"/>
      <c r="CX14" s="1423"/>
      <c r="CY14" s="1423"/>
      <c r="CZ14" s="1423"/>
      <c r="DA14" s="1423"/>
      <c r="DB14" s="1423">
        <v>0</v>
      </c>
      <c r="DC14" s="1423"/>
      <c r="DD14" s="1423"/>
      <c r="DE14" s="1423"/>
      <c r="DF14" s="1423">
        <v>58530183.747297257</v>
      </c>
      <c r="DG14" s="1423">
        <v>0</v>
      </c>
      <c r="DH14" s="1423">
        <v>0</v>
      </c>
      <c r="DI14" s="1423"/>
      <c r="DJ14" s="1423"/>
      <c r="DK14" s="1423">
        <v>0</v>
      </c>
      <c r="DL14" s="1423"/>
      <c r="DM14" s="1423"/>
      <c r="DN14" s="1423">
        <v>0</v>
      </c>
      <c r="DO14" s="1423"/>
      <c r="DP14" s="1423"/>
      <c r="DQ14" s="1423">
        <v>58530183.747297257</v>
      </c>
      <c r="DR14" s="1423">
        <v>1809139.0315272107</v>
      </c>
      <c r="DS14" s="1423">
        <v>56721044.715770043</v>
      </c>
      <c r="DT14" s="1423"/>
      <c r="DU14" s="1423"/>
      <c r="DV14" s="1423">
        <v>0</v>
      </c>
      <c r="DW14" s="1423"/>
      <c r="DX14" s="1423"/>
      <c r="DY14" s="1423"/>
      <c r="DZ14" s="1423">
        <v>0</v>
      </c>
      <c r="EA14" s="1423">
        <v>0</v>
      </c>
      <c r="EB14" s="1423"/>
      <c r="EC14" s="1423"/>
      <c r="ED14" s="1423">
        <v>0</v>
      </c>
      <c r="EE14" s="1423"/>
      <c r="EF14" s="1423"/>
      <c r="EG14" s="1423">
        <v>0</v>
      </c>
      <c r="EH14" s="1423"/>
      <c r="EI14" s="1423"/>
      <c r="EJ14" s="1423"/>
      <c r="EK14" s="1423">
        <v>0</v>
      </c>
      <c r="EL14" s="1423"/>
      <c r="EM14" s="1423">
        <v>0</v>
      </c>
      <c r="EN14" s="1423"/>
      <c r="EO14" s="1423"/>
      <c r="EP14" s="1423"/>
      <c r="EQ14" s="1423">
        <v>0</v>
      </c>
      <c r="ER14" s="1423"/>
      <c r="ES14" s="1423"/>
      <c r="ET14" s="1423"/>
      <c r="EU14" s="1423">
        <v>0</v>
      </c>
      <c r="EV14" s="1423"/>
      <c r="EW14" s="1423"/>
      <c r="EX14" s="1423"/>
      <c r="EY14" s="1423"/>
      <c r="EZ14" s="1423">
        <v>0</v>
      </c>
      <c r="FA14" s="1423"/>
      <c r="FB14" s="1423">
        <v>0</v>
      </c>
      <c r="FC14" s="1423"/>
      <c r="FD14" s="1423"/>
      <c r="FE14" s="1423"/>
      <c r="FF14" s="1423">
        <v>0</v>
      </c>
      <c r="FG14" s="1423"/>
      <c r="FH14" s="1423"/>
      <c r="FI14" s="1423"/>
      <c r="FJ14" s="1423">
        <v>0</v>
      </c>
      <c r="FK14" s="1423"/>
      <c r="FL14" s="1423"/>
      <c r="FM14" s="1423"/>
      <c r="FN14" s="1423"/>
      <c r="FO14" s="1423">
        <v>0</v>
      </c>
      <c r="FP14" s="1423"/>
      <c r="FQ14" s="1423"/>
      <c r="FR14" s="1423"/>
      <c r="FS14" s="1423"/>
      <c r="FT14" s="1423"/>
      <c r="FU14" s="1423"/>
      <c r="FV14" s="1423"/>
      <c r="FW14" s="1423">
        <v>20594620.48</v>
      </c>
      <c r="FX14" s="1423">
        <v>15697807.960000001</v>
      </c>
      <c r="FY14" s="1423">
        <v>4785002.4699999969</v>
      </c>
      <c r="FZ14" s="1423">
        <v>111810.04999999987</v>
      </c>
      <c r="GA14" s="1423"/>
      <c r="GB14" s="1423">
        <v>9522526.8339999989</v>
      </c>
      <c r="GC14" s="1423"/>
      <c r="GD14" s="1423"/>
      <c r="GE14" s="1423"/>
      <c r="GF14" s="1423">
        <v>91003030.751297265</v>
      </c>
      <c r="GG14" s="1221"/>
    </row>
    <row r="15" spans="2:189">
      <c r="B15" s="1223">
        <v>42339</v>
      </c>
      <c r="C15" s="1423"/>
      <c r="D15" s="1423"/>
      <c r="E15" s="1423">
        <v>1591234.04</v>
      </c>
      <c r="F15" s="1423"/>
      <c r="G15" s="1423">
        <v>1591234.04</v>
      </c>
      <c r="H15" s="1423"/>
      <c r="I15" s="1423"/>
      <c r="J15" s="1423">
        <v>0</v>
      </c>
      <c r="K15" s="1423">
        <v>0</v>
      </c>
      <c r="L15" s="1423"/>
      <c r="M15" s="1423"/>
      <c r="N15" s="1423">
        <v>0</v>
      </c>
      <c r="O15" s="1423"/>
      <c r="P15" s="1423"/>
      <c r="Q15" s="1423">
        <v>0</v>
      </c>
      <c r="R15" s="1423"/>
      <c r="S15" s="1423"/>
      <c r="T15" s="1423"/>
      <c r="U15" s="1423">
        <v>0</v>
      </c>
      <c r="V15" s="1423">
        <v>0</v>
      </c>
      <c r="W15" s="1423"/>
      <c r="X15" s="1423"/>
      <c r="Y15" s="1423"/>
      <c r="Z15" s="1423">
        <v>0</v>
      </c>
      <c r="AA15" s="1423"/>
      <c r="AB15" s="1423"/>
      <c r="AC15" s="1423">
        <v>0</v>
      </c>
      <c r="AD15" s="1423"/>
      <c r="AE15" s="1423"/>
      <c r="AF15" s="1423"/>
      <c r="AG15" s="1423">
        <v>0</v>
      </c>
      <c r="AH15" s="1423"/>
      <c r="AI15" s="1423"/>
      <c r="AJ15" s="1423"/>
      <c r="AK15" s="1423"/>
      <c r="AL15" s="1423">
        <v>0</v>
      </c>
      <c r="AM15" s="1423"/>
      <c r="AN15" s="1423"/>
      <c r="AO15" s="1423"/>
      <c r="AP15" s="1423"/>
      <c r="AQ15" s="1423">
        <v>131972.23000000001</v>
      </c>
      <c r="AR15" s="1423">
        <v>110726.37000000001</v>
      </c>
      <c r="AS15" s="1423">
        <v>21245.859999999997</v>
      </c>
      <c r="AT15" s="1423">
        <v>21245.859999999997</v>
      </c>
      <c r="AU15" s="1423"/>
      <c r="AV15" s="1423"/>
      <c r="AW15" s="1423"/>
      <c r="AX15" s="1423"/>
      <c r="AY15" s="1423">
        <v>191391.25</v>
      </c>
      <c r="AZ15" s="1423">
        <v>191391.25</v>
      </c>
      <c r="BA15" s="1423">
        <v>191391.25</v>
      </c>
      <c r="BB15" s="1423"/>
      <c r="BC15" s="1423"/>
      <c r="BD15" s="1423"/>
      <c r="BE15" s="1423">
        <v>0</v>
      </c>
      <c r="BF15" s="1423"/>
      <c r="BG15" s="1423"/>
      <c r="BH15" s="1423"/>
      <c r="BI15" s="1423"/>
      <c r="BJ15" s="1423"/>
      <c r="BK15" s="1423"/>
      <c r="BL15" s="1423">
        <v>0</v>
      </c>
      <c r="BM15" s="1423">
        <v>0</v>
      </c>
      <c r="BN15" s="1423"/>
      <c r="BO15" s="1423"/>
      <c r="BP15" s="1423"/>
      <c r="BQ15" s="1423"/>
      <c r="BR15" s="1423"/>
      <c r="BS15" s="1423"/>
      <c r="BT15" s="1423">
        <v>0</v>
      </c>
      <c r="BU15" s="1423">
        <v>0</v>
      </c>
      <c r="BV15" s="1423"/>
      <c r="BW15" s="1423"/>
      <c r="BX15" s="1423"/>
      <c r="BY15" s="1423"/>
      <c r="BZ15" s="1423">
        <v>0</v>
      </c>
      <c r="CA15" s="1423"/>
      <c r="CB15" s="1423"/>
      <c r="CC15" s="1423"/>
      <c r="CD15" s="1423"/>
      <c r="CE15" s="1423"/>
      <c r="CF15" s="1423"/>
      <c r="CG15" s="1423"/>
      <c r="CH15" s="1423"/>
      <c r="CI15" s="1423"/>
      <c r="CJ15" s="1423"/>
      <c r="CK15" s="1423"/>
      <c r="CL15" s="1423"/>
      <c r="CM15" s="1423"/>
      <c r="CN15" s="1423">
        <v>0</v>
      </c>
      <c r="CO15" s="1423">
        <v>0</v>
      </c>
      <c r="CP15" s="1423"/>
      <c r="CQ15" s="1423"/>
      <c r="CR15" s="1423"/>
      <c r="CS15" s="1423"/>
      <c r="CT15" s="1423"/>
      <c r="CU15" s="1423">
        <v>0</v>
      </c>
      <c r="CV15" s="1423"/>
      <c r="CW15" s="1423"/>
      <c r="CX15" s="1423"/>
      <c r="CY15" s="1423"/>
      <c r="CZ15" s="1423"/>
      <c r="DA15" s="1423"/>
      <c r="DB15" s="1423">
        <v>0</v>
      </c>
      <c r="DC15" s="1423"/>
      <c r="DD15" s="1423"/>
      <c r="DE15" s="1423"/>
      <c r="DF15" s="1423">
        <v>59829207.695590526</v>
      </c>
      <c r="DG15" s="1423">
        <v>0</v>
      </c>
      <c r="DH15" s="1423">
        <v>0</v>
      </c>
      <c r="DI15" s="1423"/>
      <c r="DJ15" s="1423"/>
      <c r="DK15" s="1423">
        <v>0</v>
      </c>
      <c r="DL15" s="1423"/>
      <c r="DM15" s="1423"/>
      <c r="DN15" s="1423">
        <v>0</v>
      </c>
      <c r="DO15" s="1423"/>
      <c r="DP15" s="1423"/>
      <c r="DQ15" s="1423">
        <v>59829207.695590526</v>
      </c>
      <c r="DR15" s="1423">
        <v>1849386.3407058406</v>
      </c>
      <c r="DS15" s="1423">
        <v>57979821.354884684</v>
      </c>
      <c r="DT15" s="1423"/>
      <c r="DU15" s="1423"/>
      <c r="DV15" s="1423">
        <v>0</v>
      </c>
      <c r="DW15" s="1423"/>
      <c r="DX15" s="1423"/>
      <c r="DY15" s="1423"/>
      <c r="DZ15" s="1423">
        <v>0</v>
      </c>
      <c r="EA15" s="1423">
        <v>0</v>
      </c>
      <c r="EB15" s="1423"/>
      <c r="EC15" s="1423"/>
      <c r="ED15" s="1423">
        <v>0</v>
      </c>
      <c r="EE15" s="1423"/>
      <c r="EF15" s="1423"/>
      <c r="EG15" s="1423">
        <v>0</v>
      </c>
      <c r="EH15" s="1423"/>
      <c r="EI15" s="1423"/>
      <c r="EJ15" s="1423"/>
      <c r="EK15" s="1423">
        <v>0</v>
      </c>
      <c r="EL15" s="1423"/>
      <c r="EM15" s="1423">
        <v>0</v>
      </c>
      <c r="EN15" s="1423"/>
      <c r="EO15" s="1423"/>
      <c r="EP15" s="1423"/>
      <c r="EQ15" s="1423">
        <v>0</v>
      </c>
      <c r="ER15" s="1423"/>
      <c r="ES15" s="1423"/>
      <c r="ET15" s="1423"/>
      <c r="EU15" s="1423">
        <v>0</v>
      </c>
      <c r="EV15" s="1423"/>
      <c r="EW15" s="1423"/>
      <c r="EX15" s="1423"/>
      <c r="EY15" s="1423"/>
      <c r="EZ15" s="1423">
        <v>0</v>
      </c>
      <c r="FA15" s="1423"/>
      <c r="FB15" s="1423">
        <v>0</v>
      </c>
      <c r="FC15" s="1423"/>
      <c r="FD15" s="1423"/>
      <c r="FE15" s="1423"/>
      <c r="FF15" s="1423">
        <v>0</v>
      </c>
      <c r="FG15" s="1423"/>
      <c r="FH15" s="1423"/>
      <c r="FI15" s="1423"/>
      <c r="FJ15" s="1423">
        <v>0</v>
      </c>
      <c r="FK15" s="1423"/>
      <c r="FL15" s="1423"/>
      <c r="FM15" s="1423"/>
      <c r="FN15" s="1423"/>
      <c r="FO15" s="1423">
        <v>0</v>
      </c>
      <c r="FP15" s="1423"/>
      <c r="FQ15" s="1423"/>
      <c r="FR15" s="1423"/>
      <c r="FS15" s="1423"/>
      <c r="FT15" s="1423"/>
      <c r="FU15" s="1423"/>
      <c r="FV15" s="1423"/>
      <c r="FW15" s="1423">
        <v>20462059.299999997</v>
      </c>
      <c r="FX15" s="1423">
        <v>15693030.02</v>
      </c>
      <c r="FY15" s="1423">
        <v>4665291.0299999965</v>
      </c>
      <c r="FZ15" s="1423">
        <v>103738.24999999983</v>
      </c>
      <c r="GA15" s="1423"/>
      <c r="GB15" s="1423">
        <v>9358866.4334999993</v>
      </c>
      <c r="GC15" s="1423"/>
      <c r="GD15" s="1423"/>
      <c r="GE15" s="1423"/>
      <c r="GF15" s="1423">
        <v>91564730.949090511</v>
      </c>
      <c r="GG15" s="1221"/>
    </row>
    <row r="16" spans="2:189">
      <c r="B16" s="1223"/>
      <c r="C16" s="1423"/>
      <c r="D16" s="1423"/>
      <c r="E16" s="1423"/>
      <c r="F16" s="1423"/>
      <c r="G16" s="1423"/>
      <c r="H16" s="1423"/>
      <c r="I16" s="1423"/>
      <c r="J16" s="1423"/>
      <c r="K16" s="1423"/>
      <c r="L16" s="1423"/>
      <c r="M16" s="1423"/>
      <c r="N16" s="1423"/>
      <c r="O16" s="1423"/>
      <c r="P16" s="1423"/>
      <c r="Q16" s="1423"/>
      <c r="R16" s="1423"/>
      <c r="S16" s="1423"/>
      <c r="T16" s="1423"/>
      <c r="U16" s="1423"/>
      <c r="V16" s="1423"/>
      <c r="W16" s="1423"/>
      <c r="X16" s="1423"/>
      <c r="Y16" s="1423"/>
      <c r="Z16" s="1423"/>
      <c r="AA16" s="1423"/>
      <c r="AB16" s="1423"/>
      <c r="AC16" s="1423"/>
      <c r="AD16" s="1423"/>
      <c r="AE16" s="1423"/>
      <c r="AF16" s="1423"/>
      <c r="AG16" s="1423"/>
      <c r="AH16" s="1423"/>
      <c r="AI16" s="1423"/>
      <c r="AJ16" s="1423"/>
      <c r="AK16" s="1423"/>
      <c r="AL16" s="1423"/>
      <c r="AM16" s="1423"/>
      <c r="AN16" s="1423"/>
      <c r="AO16" s="1423"/>
      <c r="AP16" s="1423"/>
      <c r="AQ16" s="1423"/>
      <c r="AR16" s="1423"/>
      <c r="AS16" s="1423"/>
      <c r="AT16" s="1423"/>
      <c r="AU16" s="1423"/>
      <c r="AV16" s="1423"/>
      <c r="AW16" s="1423"/>
      <c r="AX16" s="1423"/>
      <c r="AY16" s="1423"/>
      <c r="AZ16" s="1423"/>
      <c r="BA16" s="1423"/>
      <c r="BB16" s="1423"/>
      <c r="BC16" s="1423"/>
      <c r="BD16" s="1423"/>
      <c r="BE16" s="1423"/>
      <c r="BF16" s="1423"/>
      <c r="BG16" s="1423"/>
      <c r="BH16" s="1423"/>
      <c r="BI16" s="1423"/>
      <c r="BJ16" s="1423"/>
      <c r="BK16" s="1423"/>
      <c r="BL16" s="1423"/>
      <c r="BM16" s="1423"/>
      <c r="BN16" s="1423"/>
      <c r="BO16" s="1423"/>
      <c r="BP16" s="1423"/>
      <c r="BQ16" s="1423"/>
      <c r="BR16" s="1423"/>
      <c r="BS16" s="1423"/>
      <c r="BT16" s="1423"/>
      <c r="BU16" s="1423"/>
      <c r="BV16" s="1423"/>
      <c r="BW16" s="1423"/>
      <c r="BX16" s="1423"/>
      <c r="BY16" s="1423"/>
      <c r="BZ16" s="1423"/>
      <c r="CA16" s="1423"/>
      <c r="CB16" s="1423"/>
      <c r="CC16" s="1423"/>
      <c r="CD16" s="1423"/>
      <c r="CE16" s="1423"/>
      <c r="CF16" s="1423"/>
      <c r="CG16" s="1423"/>
      <c r="CH16" s="1423"/>
      <c r="CI16" s="1423"/>
      <c r="CJ16" s="1423"/>
      <c r="CK16" s="1423"/>
      <c r="CL16" s="1423"/>
      <c r="CM16" s="1423"/>
      <c r="CN16" s="1423"/>
      <c r="CO16" s="1423"/>
      <c r="CP16" s="1423"/>
      <c r="CQ16" s="1423"/>
      <c r="CR16" s="1423"/>
      <c r="CS16" s="1423"/>
      <c r="CT16" s="1423"/>
      <c r="CU16" s="1423"/>
      <c r="CV16" s="1423"/>
      <c r="CW16" s="1423"/>
      <c r="CX16" s="1423"/>
      <c r="CY16" s="1423"/>
      <c r="CZ16" s="1423"/>
      <c r="DA16" s="1423"/>
      <c r="DB16" s="1423"/>
      <c r="DC16" s="1423"/>
      <c r="DD16" s="1423"/>
      <c r="DE16" s="1423"/>
      <c r="DF16" s="1423"/>
      <c r="DG16" s="1423"/>
      <c r="DH16" s="1423"/>
      <c r="DI16" s="1423"/>
      <c r="DJ16" s="1423"/>
      <c r="DK16" s="1423"/>
      <c r="DL16" s="1423"/>
      <c r="DM16" s="1423"/>
      <c r="DN16" s="1423"/>
      <c r="DO16" s="1423"/>
      <c r="DP16" s="1423"/>
      <c r="DQ16" s="1423"/>
      <c r="DR16" s="1423"/>
      <c r="DS16" s="1423"/>
      <c r="DT16" s="1423"/>
      <c r="DU16" s="1423"/>
      <c r="DV16" s="1423"/>
      <c r="DW16" s="1423"/>
      <c r="DX16" s="1423"/>
      <c r="DY16" s="1423"/>
      <c r="DZ16" s="1423"/>
      <c r="EA16" s="1423"/>
      <c r="EB16" s="1423"/>
      <c r="EC16" s="1423"/>
      <c r="ED16" s="1423"/>
      <c r="EE16" s="1423"/>
      <c r="EF16" s="1423"/>
      <c r="EG16" s="1423"/>
      <c r="EH16" s="1423"/>
      <c r="EI16" s="1423"/>
      <c r="EJ16" s="1423"/>
      <c r="EK16" s="1423"/>
      <c r="EL16" s="1423"/>
      <c r="EM16" s="1423"/>
      <c r="EN16" s="1423"/>
      <c r="EO16" s="1423"/>
      <c r="EP16" s="1423"/>
      <c r="EQ16" s="1423"/>
      <c r="ER16" s="1423"/>
      <c r="ES16" s="1423"/>
      <c r="ET16" s="1423"/>
      <c r="EU16" s="1423"/>
      <c r="EV16" s="1423"/>
      <c r="EW16" s="1423"/>
      <c r="EX16" s="1423"/>
      <c r="EY16" s="1423"/>
      <c r="EZ16" s="1423"/>
      <c r="FA16" s="1423"/>
      <c r="FB16" s="1423"/>
      <c r="FC16" s="1423"/>
      <c r="FD16" s="1423"/>
      <c r="FE16" s="1423"/>
      <c r="FF16" s="1423"/>
      <c r="FG16" s="1423"/>
      <c r="FH16" s="1423"/>
      <c r="FI16" s="1423"/>
      <c r="FJ16" s="1423"/>
      <c r="FK16" s="1423"/>
      <c r="FL16" s="1423"/>
      <c r="FM16" s="1423"/>
      <c r="FN16" s="1423"/>
      <c r="FO16" s="1423"/>
      <c r="FP16" s="1423"/>
      <c r="FQ16" s="1423"/>
      <c r="FR16" s="1423"/>
      <c r="FS16" s="1423"/>
      <c r="FT16" s="1423"/>
      <c r="FU16" s="1423"/>
      <c r="FV16" s="1423"/>
      <c r="FW16" s="1423"/>
      <c r="FX16" s="1423"/>
      <c r="FY16" s="1423"/>
      <c r="FZ16" s="1423"/>
      <c r="GA16" s="1423"/>
      <c r="GB16" s="1423"/>
      <c r="GC16" s="1423"/>
      <c r="GD16" s="1423"/>
      <c r="GE16" s="1423"/>
      <c r="GF16" s="1423"/>
      <c r="GG16" s="1221"/>
    </row>
    <row r="17" spans="2:189">
      <c r="B17" s="1223"/>
      <c r="C17" s="1423"/>
      <c r="D17" s="1423"/>
      <c r="E17" s="1423"/>
      <c r="F17" s="1423"/>
      <c r="G17" s="1423"/>
      <c r="H17" s="1423"/>
      <c r="I17" s="1423"/>
      <c r="J17" s="1423"/>
      <c r="K17" s="1423"/>
      <c r="L17" s="1423"/>
      <c r="M17" s="1423"/>
      <c r="N17" s="1423"/>
      <c r="O17" s="1423"/>
      <c r="P17" s="1423"/>
      <c r="Q17" s="1423"/>
      <c r="R17" s="1423"/>
      <c r="S17" s="1423"/>
      <c r="T17" s="1423"/>
      <c r="U17" s="1423"/>
      <c r="V17" s="1423"/>
      <c r="W17" s="1423"/>
      <c r="X17" s="1423"/>
      <c r="Y17" s="1423"/>
      <c r="Z17" s="1423"/>
      <c r="AA17" s="1423"/>
      <c r="AB17" s="1423"/>
      <c r="AC17" s="1423"/>
      <c r="AD17" s="1423"/>
      <c r="AE17" s="1423"/>
      <c r="AF17" s="1423"/>
      <c r="AG17" s="1423"/>
      <c r="AH17" s="1423"/>
      <c r="AI17" s="1423"/>
      <c r="AJ17" s="1423"/>
      <c r="AK17" s="1423"/>
      <c r="AL17" s="1423"/>
      <c r="AM17" s="1423"/>
      <c r="AN17" s="1423"/>
      <c r="AO17" s="1423"/>
      <c r="AP17" s="1423"/>
      <c r="AQ17" s="1423"/>
      <c r="AR17" s="1423"/>
      <c r="AS17" s="1423"/>
      <c r="AT17" s="1423"/>
      <c r="AU17" s="1423"/>
      <c r="AV17" s="1423"/>
      <c r="AW17" s="1423"/>
      <c r="AX17" s="1423"/>
      <c r="AY17" s="1423"/>
      <c r="AZ17" s="1423"/>
      <c r="BA17" s="1423"/>
      <c r="BB17" s="1423"/>
      <c r="BC17" s="1423"/>
      <c r="BD17" s="1423"/>
      <c r="BE17" s="1423"/>
      <c r="BF17" s="1423"/>
      <c r="BG17" s="1423"/>
      <c r="BH17" s="1423"/>
      <c r="BI17" s="1423"/>
      <c r="BJ17" s="1423"/>
      <c r="BK17" s="1423"/>
      <c r="BL17" s="1423"/>
      <c r="BM17" s="1423"/>
      <c r="BN17" s="1423"/>
      <c r="BO17" s="1423"/>
      <c r="BP17" s="1423"/>
      <c r="BQ17" s="1423"/>
      <c r="BR17" s="1423"/>
      <c r="BS17" s="1423"/>
      <c r="BT17" s="1423"/>
      <c r="BU17" s="1423"/>
      <c r="BV17" s="1423"/>
      <c r="BW17" s="1423"/>
      <c r="BX17" s="1423"/>
      <c r="BY17" s="1423"/>
      <c r="BZ17" s="1423"/>
      <c r="CA17" s="1423"/>
      <c r="CB17" s="1423"/>
      <c r="CC17" s="1423"/>
      <c r="CD17" s="1423"/>
      <c r="CE17" s="1423"/>
      <c r="CF17" s="1423"/>
      <c r="CG17" s="1423"/>
      <c r="CH17" s="1423"/>
      <c r="CI17" s="1423"/>
      <c r="CJ17" s="1423"/>
      <c r="CK17" s="1423"/>
      <c r="CL17" s="1423"/>
      <c r="CM17" s="1423"/>
      <c r="CN17" s="1423"/>
      <c r="CO17" s="1423"/>
      <c r="CP17" s="1423"/>
      <c r="CQ17" s="1423"/>
      <c r="CR17" s="1423"/>
      <c r="CS17" s="1423"/>
      <c r="CT17" s="1423"/>
      <c r="CU17" s="1423"/>
      <c r="CV17" s="1423"/>
      <c r="CW17" s="1423"/>
      <c r="CX17" s="1423"/>
      <c r="CY17" s="1423"/>
      <c r="CZ17" s="1423"/>
      <c r="DA17" s="1423"/>
      <c r="DB17" s="1423"/>
      <c r="DC17" s="1423"/>
      <c r="DD17" s="1423"/>
      <c r="DE17" s="1423"/>
      <c r="DF17" s="1423"/>
      <c r="DG17" s="1423"/>
      <c r="DH17" s="1423"/>
      <c r="DI17" s="1423"/>
      <c r="DJ17" s="1423"/>
      <c r="DK17" s="1423"/>
      <c r="DL17" s="1423"/>
      <c r="DM17" s="1423"/>
      <c r="DN17" s="1423"/>
      <c r="DO17" s="1423"/>
      <c r="DP17" s="1423"/>
      <c r="DQ17" s="1423"/>
      <c r="DR17" s="1423"/>
      <c r="DS17" s="1423"/>
      <c r="DT17" s="1423"/>
      <c r="DU17" s="1423"/>
      <c r="DV17" s="1423"/>
      <c r="DW17" s="1423"/>
      <c r="DX17" s="1423"/>
      <c r="DY17" s="1423"/>
      <c r="DZ17" s="1423"/>
      <c r="EA17" s="1423"/>
      <c r="EB17" s="1423"/>
      <c r="EC17" s="1423"/>
      <c r="ED17" s="1423"/>
      <c r="EE17" s="1423"/>
      <c r="EF17" s="1423"/>
      <c r="EG17" s="1423"/>
      <c r="EH17" s="1423"/>
      <c r="EI17" s="1423"/>
      <c r="EJ17" s="1423"/>
      <c r="EK17" s="1423"/>
      <c r="EL17" s="1423"/>
      <c r="EM17" s="1423"/>
      <c r="EN17" s="1423"/>
      <c r="EO17" s="1423"/>
      <c r="EP17" s="1423"/>
      <c r="EQ17" s="1423"/>
      <c r="ER17" s="1423"/>
      <c r="ES17" s="1423"/>
      <c r="ET17" s="1423"/>
      <c r="EU17" s="1423"/>
      <c r="EV17" s="1423"/>
      <c r="EW17" s="1423"/>
      <c r="EX17" s="1423"/>
      <c r="EY17" s="1423"/>
      <c r="EZ17" s="1423"/>
      <c r="FA17" s="1423"/>
      <c r="FB17" s="1423"/>
      <c r="FC17" s="1423"/>
      <c r="FD17" s="1423"/>
      <c r="FE17" s="1423"/>
      <c r="FF17" s="1423"/>
      <c r="FG17" s="1423"/>
      <c r="FH17" s="1423"/>
      <c r="FI17" s="1423"/>
      <c r="FJ17" s="1423"/>
      <c r="FK17" s="1423"/>
      <c r="FL17" s="1423"/>
      <c r="FM17" s="1423"/>
      <c r="FN17" s="1423"/>
      <c r="FO17" s="1423"/>
      <c r="FP17" s="1423"/>
      <c r="FQ17" s="1423"/>
      <c r="FR17" s="1423"/>
      <c r="FS17" s="1423"/>
      <c r="FT17" s="1423"/>
      <c r="FU17" s="1423"/>
      <c r="FV17" s="1423"/>
      <c r="FW17" s="1423"/>
      <c r="FX17" s="1423"/>
      <c r="FY17" s="1423"/>
      <c r="FZ17" s="1423"/>
      <c r="GA17" s="1423"/>
      <c r="GB17" s="1423"/>
      <c r="GC17" s="1423"/>
      <c r="GD17" s="1423"/>
      <c r="GE17" s="1423"/>
      <c r="GF17" s="1423"/>
    </row>
    <row r="18" spans="2:189">
      <c r="B18" s="1223">
        <v>42370</v>
      </c>
      <c r="C18" s="1423"/>
      <c r="D18" s="1423"/>
      <c r="E18" s="1423">
        <v>1891217.8</v>
      </c>
      <c r="F18" s="1423"/>
      <c r="G18" s="1423">
        <v>1891217.8</v>
      </c>
      <c r="H18" s="1423"/>
      <c r="I18" s="1423"/>
      <c r="J18" s="1423">
        <v>0</v>
      </c>
      <c r="K18" s="1423">
        <v>0</v>
      </c>
      <c r="L18" s="1423"/>
      <c r="M18" s="1423"/>
      <c r="N18" s="1423">
        <v>0</v>
      </c>
      <c r="O18" s="1423"/>
      <c r="P18" s="1423"/>
      <c r="Q18" s="1423">
        <v>0</v>
      </c>
      <c r="R18" s="1423"/>
      <c r="S18" s="1423"/>
      <c r="T18" s="1423"/>
      <c r="U18" s="1423">
        <v>0</v>
      </c>
      <c r="V18" s="1423">
        <v>0</v>
      </c>
      <c r="W18" s="1423"/>
      <c r="X18" s="1423"/>
      <c r="Y18" s="1423"/>
      <c r="Z18" s="1423">
        <v>0</v>
      </c>
      <c r="AA18" s="1423"/>
      <c r="AB18" s="1423"/>
      <c r="AC18" s="1423">
        <v>0</v>
      </c>
      <c r="AD18" s="1423"/>
      <c r="AE18" s="1423"/>
      <c r="AF18" s="1423"/>
      <c r="AG18" s="1423">
        <v>0</v>
      </c>
      <c r="AH18" s="1423"/>
      <c r="AI18" s="1423"/>
      <c r="AJ18" s="1423"/>
      <c r="AK18" s="1423"/>
      <c r="AL18" s="1423">
        <v>0</v>
      </c>
      <c r="AM18" s="1423"/>
      <c r="AN18" s="1423"/>
      <c r="AO18" s="1423"/>
      <c r="AP18" s="1423"/>
      <c r="AQ18" s="1423">
        <v>118527.91</v>
      </c>
      <c r="AR18" s="1423">
        <v>95282.510000000009</v>
      </c>
      <c r="AS18" s="1423">
        <v>23245.4</v>
      </c>
      <c r="AT18" s="1423">
        <v>23245.4</v>
      </c>
      <c r="AU18" s="1423"/>
      <c r="AV18" s="1423"/>
      <c r="AW18" s="1423"/>
      <c r="AX18" s="1423"/>
      <c r="AY18" s="1423">
        <v>191391.25</v>
      </c>
      <c r="AZ18" s="1423">
        <v>191391.25</v>
      </c>
      <c r="BA18" s="1423">
        <v>191391.25</v>
      </c>
      <c r="BB18" s="1423"/>
      <c r="BC18" s="1423"/>
      <c r="BD18" s="1423"/>
      <c r="BE18" s="1423">
        <v>0</v>
      </c>
      <c r="BF18" s="1423"/>
      <c r="BG18" s="1423"/>
      <c r="BH18" s="1423"/>
      <c r="BI18" s="1423"/>
      <c r="BJ18" s="1423"/>
      <c r="BK18" s="1423"/>
      <c r="BL18" s="1423">
        <v>0</v>
      </c>
      <c r="BM18" s="1423">
        <v>0</v>
      </c>
      <c r="BN18" s="1423"/>
      <c r="BO18" s="1423"/>
      <c r="BP18" s="1423"/>
      <c r="BQ18" s="1423"/>
      <c r="BR18" s="1423"/>
      <c r="BS18" s="1423"/>
      <c r="BT18" s="1423">
        <v>0</v>
      </c>
      <c r="BU18" s="1423">
        <v>0</v>
      </c>
      <c r="BV18" s="1423"/>
      <c r="BW18" s="1423"/>
      <c r="BX18" s="1423"/>
      <c r="BY18" s="1423"/>
      <c r="BZ18" s="1423">
        <v>0</v>
      </c>
      <c r="CA18" s="1423"/>
      <c r="CB18" s="1423"/>
      <c r="CC18" s="1423"/>
      <c r="CD18" s="1423"/>
      <c r="CE18" s="1423"/>
      <c r="CF18" s="1423"/>
      <c r="CG18" s="1423"/>
      <c r="CH18" s="1423"/>
      <c r="CI18" s="1423"/>
      <c r="CJ18" s="1423"/>
      <c r="CK18" s="1423"/>
      <c r="CL18" s="1423"/>
      <c r="CM18" s="1423"/>
      <c r="CN18" s="1423">
        <v>0</v>
      </c>
      <c r="CO18" s="1423">
        <v>0</v>
      </c>
      <c r="CP18" s="1423"/>
      <c r="CQ18" s="1423"/>
      <c r="CR18" s="1423"/>
      <c r="CS18" s="1423"/>
      <c r="CT18" s="1423"/>
      <c r="CU18" s="1423">
        <v>0</v>
      </c>
      <c r="CV18" s="1423"/>
      <c r="CW18" s="1423"/>
      <c r="CX18" s="1423"/>
      <c r="CY18" s="1423"/>
      <c r="CZ18" s="1423"/>
      <c r="DA18" s="1423"/>
      <c r="DB18" s="1423">
        <v>0</v>
      </c>
      <c r="DC18" s="1423"/>
      <c r="DD18" s="1423"/>
      <c r="DE18" s="1423"/>
      <c r="DF18" s="1423">
        <v>60702096.905645952</v>
      </c>
      <c r="DG18" s="1423">
        <v>0</v>
      </c>
      <c r="DH18" s="1423">
        <v>0</v>
      </c>
      <c r="DI18" s="1423"/>
      <c r="DJ18" s="1423"/>
      <c r="DK18" s="1423">
        <v>0</v>
      </c>
      <c r="DL18" s="1423"/>
      <c r="DM18" s="1423"/>
      <c r="DN18" s="1423">
        <v>0</v>
      </c>
      <c r="DO18" s="1423"/>
      <c r="DP18" s="1423"/>
      <c r="DQ18" s="1423">
        <v>60702096.905645952</v>
      </c>
      <c r="DR18" s="1423">
        <v>1876282.2632788459</v>
      </c>
      <c r="DS18" s="1423">
        <v>58825814.642367102</v>
      </c>
      <c r="DT18" s="1423"/>
      <c r="DU18" s="1423"/>
      <c r="DV18" s="1423">
        <v>0</v>
      </c>
      <c r="DW18" s="1423"/>
      <c r="DX18" s="1423"/>
      <c r="DY18" s="1423"/>
      <c r="DZ18" s="1423">
        <v>0</v>
      </c>
      <c r="EA18" s="1423">
        <v>0</v>
      </c>
      <c r="EB18" s="1423"/>
      <c r="EC18" s="1423"/>
      <c r="ED18" s="1423">
        <v>0</v>
      </c>
      <c r="EE18" s="1423"/>
      <c r="EF18" s="1423"/>
      <c r="EG18" s="1423">
        <v>0</v>
      </c>
      <c r="EH18" s="1423"/>
      <c r="EI18" s="1423"/>
      <c r="EJ18" s="1423"/>
      <c r="EK18" s="1423">
        <v>0</v>
      </c>
      <c r="EL18" s="1423"/>
      <c r="EM18" s="1423">
        <v>0</v>
      </c>
      <c r="EN18" s="1423"/>
      <c r="EO18" s="1423"/>
      <c r="EP18" s="1423"/>
      <c r="EQ18" s="1423">
        <v>0</v>
      </c>
      <c r="ER18" s="1423"/>
      <c r="ES18" s="1423"/>
      <c r="ET18" s="1423"/>
      <c r="EU18" s="1423">
        <v>0</v>
      </c>
      <c r="EV18" s="1423"/>
      <c r="EW18" s="1423"/>
      <c r="EX18" s="1423"/>
      <c r="EY18" s="1423"/>
      <c r="EZ18" s="1423">
        <v>0</v>
      </c>
      <c r="FA18" s="1423"/>
      <c r="FB18" s="1423">
        <v>0</v>
      </c>
      <c r="FC18" s="1423"/>
      <c r="FD18" s="1423"/>
      <c r="FE18" s="1423"/>
      <c r="FF18" s="1423">
        <v>0</v>
      </c>
      <c r="FG18" s="1423"/>
      <c r="FH18" s="1423"/>
      <c r="FI18" s="1423"/>
      <c r="FJ18" s="1423">
        <v>0</v>
      </c>
      <c r="FK18" s="1423"/>
      <c r="FL18" s="1423"/>
      <c r="FM18" s="1423"/>
      <c r="FN18" s="1423"/>
      <c r="FO18" s="1423">
        <v>0</v>
      </c>
      <c r="FP18" s="1423"/>
      <c r="FQ18" s="1423"/>
      <c r="FR18" s="1423"/>
      <c r="FS18" s="1423"/>
      <c r="FT18" s="1423"/>
      <c r="FU18" s="1423"/>
      <c r="FV18" s="1423"/>
      <c r="FW18" s="1423">
        <v>20329498.119999994</v>
      </c>
      <c r="FX18" s="1423">
        <v>15688252.08</v>
      </c>
      <c r="FY18" s="1423">
        <v>4545579.5899999952</v>
      </c>
      <c r="FZ18" s="1423">
        <v>95666.449999999779</v>
      </c>
      <c r="GA18" s="1423"/>
      <c r="GB18" s="1423">
        <v>9302035.7294999976</v>
      </c>
      <c r="GC18" s="1423"/>
      <c r="GD18" s="1423"/>
      <c r="GE18" s="1423"/>
      <c r="GF18" s="1423">
        <v>92534767.715145946</v>
      </c>
    </row>
    <row r="19" spans="2:189">
      <c r="B19" s="1223">
        <v>42401</v>
      </c>
      <c r="C19" s="1423"/>
      <c r="D19" s="1423"/>
      <c r="E19" s="1423">
        <v>852703.73</v>
      </c>
      <c r="F19" s="1423"/>
      <c r="G19" s="1423">
        <v>852703.73</v>
      </c>
      <c r="H19" s="1423"/>
      <c r="I19" s="1423"/>
      <c r="J19" s="1423">
        <v>600000</v>
      </c>
      <c r="K19" s="1423">
        <v>600000</v>
      </c>
      <c r="L19" s="1423">
        <v>600000</v>
      </c>
      <c r="M19" s="1423"/>
      <c r="N19" s="1423">
        <v>0</v>
      </c>
      <c r="O19" s="1423"/>
      <c r="P19" s="1423"/>
      <c r="Q19" s="1423">
        <v>0</v>
      </c>
      <c r="R19" s="1423"/>
      <c r="S19" s="1423"/>
      <c r="T19" s="1423"/>
      <c r="U19" s="1423">
        <v>500000</v>
      </c>
      <c r="V19" s="1423">
        <v>500000</v>
      </c>
      <c r="W19" s="1423">
        <v>500000</v>
      </c>
      <c r="X19" s="1423"/>
      <c r="Y19" s="1423"/>
      <c r="Z19" s="1423">
        <v>0</v>
      </c>
      <c r="AA19" s="1423"/>
      <c r="AB19" s="1423"/>
      <c r="AC19" s="1423">
        <v>0</v>
      </c>
      <c r="AD19" s="1423"/>
      <c r="AE19" s="1423"/>
      <c r="AF19" s="1423"/>
      <c r="AG19" s="1423">
        <v>0</v>
      </c>
      <c r="AH19" s="1423"/>
      <c r="AI19" s="1423"/>
      <c r="AJ19" s="1423"/>
      <c r="AK19" s="1423"/>
      <c r="AL19" s="1423">
        <v>0</v>
      </c>
      <c r="AM19" s="1423"/>
      <c r="AN19" s="1423"/>
      <c r="AO19" s="1423"/>
      <c r="AP19" s="1423"/>
      <c r="AQ19" s="1423">
        <v>161452.56999999998</v>
      </c>
      <c r="AR19" s="1423">
        <v>138207.16999999998</v>
      </c>
      <c r="AS19" s="1423">
        <v>23245.4</v>
      </c>
      <c r="AT19" s="1423">
        <v>23245.4</v>
      </c>
      <c r="AU19" s="1423"/>
      <c r="AV19" s="1423"/>
      <c r="AW19" s="1423"/>
      <c r="AX19" s="1423"/>
      <c r="AY19" s="1423">
        <v>191391.25</v>
      </c>
      <c r="AZ19" s="1423">
        <v>191391.25</v>
      </c>
      <c r="BA19" s="1423">
        <v>191391.25</v>
      </c>
      <c r="BB19" s="1423"/>
      <c r="BC19" s="1423"/>
      <c r="BD19" s="1423"/>
      <c r="BE19" s="1423">
        <v>0</v>
      </c>
      <c r="BF19" s="1423"/>
      <c r="BG19" s="1423"/>
      <c r="BH19" s="1423"/>
      <c r="BI19" s="1423"/>
      <c r="BJ19" s="1423"/>
      <c r="BK19" s="1423"/>
      <c r="BL19" s="1423">
        <v>0</v>
      </c>
      <c r="BM19" s="1423">
        <v>0</v>
      </c>
      <c r="BN19" s="1423"/>
      <c r="BO19" s="1423"/>
      <c r="BP19" s="1423"/>
      <c r="BQ19" s="1423"/>
      <c r="BR19" s="1423"/>
      <c r="BS19" s="1423"/>
      <c r="BT19" s="1423">
        <v>0</v>
      </c>
      <c r="BU19" s="1423">
        <v>0</v>
      </c>
      <c r="BV19" s="1423"/>
      <c r="BW19" s="1423"/>
      <c r="BX19" s="1423"/>
      <c r="BY19" s="1423"/>
      <c r="BZ19" s="1423">
        <v>0</v>
      </c>
      <c r="CA19" s="1423"/>
      <c r="CB19" s="1423"/>
      <c r="CC19" s="1423"/>
      <c r="CD19" s="1423"/>
      <c r="CE19" s="1423"/>
      <c r="CF19" s="1423"/>
      <c r="CG19" s="1423"/>
      <c r="CH19" s="1423"/>
      <c r="CI19" s="1423"/>
      <c r="CJ19" s="1423"/>
      <c r="CK19" s="1423"/>
      <c r="CL19" s="1423"/>
      <c r="CM19" s="1423"/>
      <c r="CN19" s="1423">
        <v>0</v>
      </c>
      <c r="CO19" s="1423">
        <v>0</v>
      </c>
      <c r="CP19" s="1423"/>
      <c r="CQ19" s="1423"/>
      <c r="CR19" s="1423"/>
      <c r="CS19" s="1423"/>
      <c r="CT19" s="1423"/>
      <c r="CU19" s="1423">
        <v>0</v>
      </c>
      <c r="CV19" s="1423"/>
      <c r="CW19" s="1423"/>
      <c r="CX19" s="1423"/>
      <c r="CY19" s="1423"/>
      <c r="CZ19" s="1423"/>
      <c r="DA19" s="1423"/>
      <c r="DB19" s="1423">
        <v>0</v>
      </c>
      <c r="DC19" s="1423"/>
      <c r="DD19" s="1423"/>
      <c r="DE19" s="1423"/>
      <c r="DF19" s="1423">
        <v>61552196.046605401</v>
      </c>
      <c r="DG19" s="1423">
        <v>0</v>
      </c>
      <c r="DH19" s="1423">
        <v>0</v>
      </c>
      <c r="DI19" s="1423"/>
      <c r="DJ19" s="1423"/>
      <c r="DK19" s="1423">
        <v>0</v>
      </c>
      <c r="DL19" s="1423"/>
      <c r="DM19" s="1423"/>
      <c r="DN19" s="1423">
        <v>0</v>
      </c>
      <c r="DO19" s="1423"/>
      <c r="DP19" s="1423"/>
      <c r="DQ19" s="1423">
        <v>61552196.046605401</v>
      </c>
      <c r="DR19" s="1423">
        <v>1902475.9662267517</v>
      </c>
      <c r="DS19" s="1423">
        <v>59649720.080378652</v>
      </c>
      <c r="DT19" s="1423"/>
      <c r="DU19" s="1423"/>
      <c r="DV19" s="1423">
        <v>0</v>
      </c>
      <c r="DW19" s="1423"/>
      <c r="DX19" s="1423"/>
      <c r="DY19" s="1423"/>
      <c r="DZ19" s="1423">
        <v>0</v>
      </c>
      <c r="EA19" s="1423">
        <v>0</v>
      </c>
      <c r="EB19" s="1423"/>
      <c r="EC19" s="1423"/>
      <c r="ED19" s="1423">
        <v>0</v>
      </c>
      <c r="EE19" s="1423"/>
      <c r="EF19" s="1423"/>
      <c r="EG19" s="1423">
        <v>0</v>
      </c>
      <c r="EH19" s="1423"/>
      <c r="EI19" s="1423"/>
      <c r="EJ19" s="1423"/>
      <c r="EK19" s="1423">
        <v>0</v>
      </c>
      <c r="EL19" s="1423"/>
      <c r="EM19" s="1423">
        <v>0</v>
      </c>
      <c r="EN19" s="1423"/>
      <c r="EO19" s="1423"/>
      <c r="EP19" s="1423"/>
      <c r="EQ19" s="1423">
        <v>0</v>
      </c>
      <c r="ER19" s="1423"/>
      <c r="ES19" s="1423"/>
      <c r="ET19" s="1423"/>
      <c r="EU19" s="1423">
        <v>0</v>
      </c>
      <c r="EV19" s="1423"/>
      <c r="EW19" s="1423"/>
      <c r="EX19" s="1423"/>
      <c r="EY19" s="1423"/>
      <c r="EZ19" s="1423">
        <v>0</v>
      </c>
      <c r="FA19" s="1423"/>
      <c r="FB19" s="1423">
        <v>0</v>
      </c>
      <c r="FC19" s="1423"/>
      <c r="FD19" s="1423"/>
      <c r="FE19" s="1423"/>
      <c r="FF19" s="1423">
        <v>0</v>
      </c>
      <c r="FG19" s="1423"/>
      <c r="FH19" s="1423"/>
      <c r="FI19" s="1423"/>
      <c r="FJ19" s="1423">
        <v>0</v>
      </c>
      <c r="FK19" s="1423"/>
      <c r="FL19" s="1423"/>
      <c r="FM19" s="1423"/>
      <c r="FN19" s="1423"/>
      <c r="FO19" s="1423">
        <v>0</v>
      </c>
      <c r="FP19" s="1423"/>
      <c r="FQ19" s="1423"/>
      <c r="FR19" s="1423"/>
      <c r="FS19" s="1423"/>
      <c r="FT19" s="1423"/>
      <c r="FU19" s="1423"/>
      <c r="FV19" s="1423"/>
      <c r="FW19" s="1423">
        <v>20196936.939999994</v>
      </c>
      <c r="FX19" s="1423">
        <v>15683474.140000001</v>
      </c>
      <c r="FY19" s="1423">
        <v>4425868.1499999939</v>
      </c>
      <c r="FZ19" s="1423">
        <v>87594.64999999979</v>
      </c>
      <c r="GA19" s="1423"/>
      <c r="GB19" s="1423">
        <v>9151984.1489499994</v>
      </c>
      <c r="GC19" s="1423"/>
      <c r="GD19" s="1423"/>
      <c r="GE19" s="1423"/>
      <c r="GF19" s="1423">
        <v>93206664.685555384</v>
      </c>
    </row>
    <row r="20" spans="2:189">
      <c r="B20" s="1223">
        <v>42430</v>
      </c>
      <c r="C20" s="1423"/>
      <c r="D20" s="1423"/>
      <c r="E20" s="1423">
        <v>1942229.93</v>
      </c>
      <c r="F20" s="1423"/>
      <c r="G20" s="1423">
        <v>1942229.93</v>
      </c>
      <c r="H20" s="1423"/>
      <c r="I20" s="1423"/>
      <c r="J20" s="1423">
        <v>0</v>
      </c>
      <c r="K20" s="1423">
        <v>0</v>
      </c>
      <c r="L20" s="1423">
        <v>0</v>
      </c>
      <c r="M20" s="1423"/>
      <c r="N20" s="1423">
        <v>0</v>
      </c>
      <c r="O20" s="1423"/>
      <c r="P20" s="1423"/>
      <c r="Q20" s="1423">
        <v>0</v>
      </c>
      <c r="R20" s="1423"/>
      <c r="S20" s="1423"/>
      <c r="T20" s="1423"/>
      <c r="U20" s="1423">
        <v>0</v>
      </c>
      <c r="V20" s="1423">
        <v>0</v>
      </c>
      <c r="W20" s="1423">
        <v>0</v>
      </c>
      <c r="X20" s="1423"/>
      <c r="Y20" s="1423"/>
      <c r="Z20" s="1423">
        <v>0</v>
      </c>
      <c r="AA20" s="1423"/>
      <c r="AB20" s="1423"/>
      <c r="AC20" s="1423">
        <v>0</v>
      </c>
      <c r="AD20" s="1423"/>
      <c r="AE20" s="1423"/>
      <c r="AF20" s="1423"/>
      <c r="AG20" s="1423">
        <v>0</v>
      </c>
      <c r="AH20" s="1423"/>
      <c r="AI20" s="1423"/>
      <c r="AJ20" s="1423"/>
      <c r="AK20" s="1423"/>
      <c r="AL20" s="1423">
        <v>0</v>
      </c>
      <c r="AM20" s="1423"/>
      <c r="AN20" s="1423"/>
      <c r="AO20" s="1423"/>
      <c r="AP20" s="1423"/>
      <c r="AQ20" s="1423">
        <v>153140.20000000001</v>
      </c>
      <c r="AR20" s="1423">
        <v>129894.80000000002</v>
      </c>
      <c r="AS20" s="1423">
        <v>23245.4</v>
      </c>
      <c r="AT20" s="1423">
        <v>23245.4</v>
      </c>
      <c r="AU20" s="1423"/>
      <c r="AV20" s="1423"/>
      <c r="AW20" s="1423"/>
      <c r="AX20" s="1423"/>
      <c r="AY20" s="1423">
        <v>191391.25</v>
      </c>
      <c r="AZ20" s="1423">
        <v>191391.25</v>
      </c>
      <c r="BA20" s="1423">
        <v>191391.25</v>
      </c>
      <c r="BB20" s="1423"/>
      <c r="BC20" s="1423"/>
      <c r="BD20" s="1423"/>
      <c r="BE20" s="1423">
        <v>0</v>
      </c>
      <c r="BF20" s="1423"/>
      <c r="BG20" s="1423"/>
      <c r="BH20" s="1423"/>
      <c r="BI20" s="1423"/>
      <c r="BJ20" s="1423"/>
      <c r="BK20" s="1423"/>
      <c r="BL20" s="1423">
        <v>0</v>
      </c>
      <c r="BM20" s="1423">
        <v>0</v>
      </c>
      <c r="BN20" s="1423"/>
      <c r="BO20" s="1423"/>
      <c r="BP20" s="1423"/>
      <c r="BQ20" s="1423"/>
      <c r="BR20" s="1423"/>
      <c r="BS20" s="1423"/>
      <c r="BT20" s="1423">
        <v>0</v>
      </c>
      <c r="BU20" s="1423">
        <v>0</v>
      </c>
      <c r="BV20" s="1423"/>
      <c r="BW20" s="1423"/>
      <c r="BX20" s="1423"/>
      <c r="BY20" s="1423"/>
      <c r="BZ20" s="1423">
        <v>0</v>
      </c>
      <c r="CA20" s="1423"/>
      <c r="CB20" s="1423"/>
      <c r="CC20" s="1423"/>
      <c r="CD20" s="1423"/>
      <c r="CE20" s="1423"/>
      <c r="CF20" s="1423"/>
      <c r="CG20" s="1423"/>
      <c r="CH20" s="1423"/>
      <c r="CI20" s="1423"/>
      <c r="CJ20" s="1423"/>
      <c r="CK20" s="1423"/>
      <c r="CL20" s="1423"/>
      <c r="CM20" s="1423"/>
      <c r="CN20" s="1423">
        <v>0</v>
      </c>
      <c r="CO20" s="1423">
        <v>0</v>
      </c>
      <c r="CP20" s="1423"/>
      <c r="CQ20" s="1423"/>
      <c r="CR20" s="1423"/>
      <c r="CS20" s="1423"/>
      <c r="CT20" s="1423"/>
      <c r="CU20" s="1423">
        <v>0</v>
      </c>
      <c r="CV20" s="1423"/>
      <c r="CW20" s="1423"/>
      <c r="CX20" s="1423"/>
      <c r="CY20" s="1423"/>
      <c r="CZ20" s="1423"/>
      <c r="DA20" s="1423"/>
      <c r="DB20" s="1423">
        <v>0</v>
      </c>
      <c r="DC20" s="1423"/>
      <c r="DD20" s="1423"/>
      <c r="DE20" s="1423"/>
      <c r="DF20" s="1423">
        <v>61951078.196605399</v>
      </c>
      <c r="DG20" s="1423">
        <v>0</v>
      </c>
      <c r="DH20" s="1423">
        <v>0</v>
      </c>
      <c r="DI20" s="1423"/>
      <c r="DJ20" s="1423"/>
      <c r="DK20" s="1423">
        <v>0</v>
      </c>
      <c r="DL20" s="1423"/>
      <c r="DM20" s="1423"/>
      <c r="DN20" s="1423">
        <v>0</v>
      </c>
      <c r="DO20" s="1423"/>
      <c r="DP20" s="1423"/>
      <c r="DQ20" s="1423">
        <v>61951078.196605399</v>
      </c>
      <c r="DR20" s="1423">
        <v>1914766.5333440525</v>
      </c>
      <c r="DS20" s="1423">
        <v>60036311.663261347</v>
      </c>
      <c r="DT20" s="1423"/>
      <c r="DU20" s="1423"/>
      <c r="DV20" s="1423">
        <v>0</v>
      </c>
      <c r="DW20" s="1423"/>
      <c r="DX20" s="1423"/>
      <c r="DY20" s="1423"/>
      <c r="DZ20" s="1423">
        <v>0</v>
      </c>
      <c r="EA20" s="1423">
        <v>0</v>
      </c>
      <c r="EB20" s="1423"/>
      <c r="EC20" s="1423"/>
      <c r="ED20" s="1423">
        <v>0</v>
      </c>
      <c r="EE20" s="1423"/>
      <c r="EF20" s="1423"/>
      <c r="EG20" s="1423">
        <v>0</v>
      </c>
      <c r="EH20" s="1423"/>
      <c r="EI20" s="1423"/>
      <c r="EJ20" s="1423"/>
      <c r="EK20" s="1423">
        <v>0</v>
      </c>
      <c r="EL20" s="1423"/>
      <c r="EM20" s="1423">
        <v>0</v>
      </c>
      <c r="EN20" s="1423"/>
      <c r="EO20" s="1423"/>
      <c r="EP20" s="1423"/>
      <c r="EQ20" s="1423">
        <v>0</v>
      </c>
      <c r="ER20" s="1423"/>
      <c r="ES20" s="1423"/>
      <c r="ET20" s="1423"/>
      <c r="EU20" s="1423">
        <v>0</v>
      </c>
      <c r="EV20" s="1423"/>
      <c r="EW20" s="1423"/>
      <c r="EX20" s="1423"/>
      <c r="EY20" s="1423"/>
      <c r="EZ20" s="1423">
        <v>0</v>
      </c>
      <c r="FA20" s="1423"/>
      <c r="FB20" s="1423">
        <v>0</v>
      </c>
      <c r="FC20" s="1423"/>
      <c r="FD20" s="1423"/>
      <c r="FE20" s="1423"/>
      <c r="FF20" s="1423">
        <v>0</v>
      </c>
      <c r="FG20" s="1423"/>
      <c r="FH20" s="1423"/>
      <c r="FI20" s="1423"/>
      <c r="FJ20" s="1423">
        <v>0</v>
      </c>
      <c r="FK20" s="1423"/>
      <c r="FL20" s="1423"/>
      <c r="FM20" s="1423"/>
      <c r="FN20" s="1423"/>
      <c r="FO20" s="1423">
        <v>0</v>
      </c>
      <c r="FP20" s="1423"/>
      <c r="FQ20" s="1423"/>
      <c r="FR20" s="1423"/>
      <c r="FS20" s="1423"/>
      <c r="FT20" s="1423"/>
      <c r="FU20" s="1423"/>
      <c r="FV20" s="1423"/>
      <c r="FW20" s="1423">
        <v>20064375.759999994</v>
      </c>
      <c r="FX20" s="1423">
        <v>15678696.199999999</v>
      </c>
      <c r="FY20" s="1423">
        <v>4306156.7099999934</v>
      </c>
      <c r="FZ20" s="1423">
        <v>79522.849999999744</v>
      </c>
      <c r="GA20" s="1423"/>
      <c r="GB20" s="1423">
        <v>9261186.8489500005</v>
      </c>
      <c r="GC20" s="1423"/>
      <c r="GD20" s="1423"/>
      <c r="GE20" s="1423"/>
      <c r="GF20" s="1423">
        <v>93563402.185555398</v>
      </c>
    </row>
    <row r="21" spans="2:189">
      <c r="B21" s="1223">
        <v>42461</v>
      </c>
      <c r="C21" s="1423"/>
      <c r="D21" s="1423"/>
      <c r="E21" s="1423">
        <v>748275</v>
      </c>
      <c r="F21" s="1423"/>
      <c r="G21" s="1423">
        <v>748275</v>
      </c>
      <c r="H21" s="1423"/>
      <c r="I21" s="1423"/>
      <c r="J21" s="1423">
        <v>600000</v>
      </c>
      <c r="K21" s="1423">
        <v>600000</v>
      </c>
      <c r="L21" s="1423">
        <v>600000</v>
      </c>
      <c r="M21" s="1423"/>
      <c r="N21" s="1423">
        <v>0</v>
      </c>
      <c r="O21" s="1423"/>
      <c r="P21" s="1423"/>
      <c r="Q21" s="1423">
        <v>0</v>
      </c>
      <c r="R21" s="1423"/>
      <c r="S21" s="1423"/>
      <c r="T21" s="1423"/>
      <c r="U21" s="1423">
        <v>500000</v>
      </c>
      <c r="V21" s="1423">
        <v>500000</v>
      </c>
      <c r="W21" s="1423">
        <v>500000</v>
      </c>
      <c r="X21" s="1423"/>
      <c r="Y21" s="1423"/>
      <c r="Z21" s="1423">
        <v>0</v>
      </c>
      <c r="AA21" s="1423"/>
      <c r="AB21" s="1423"/>
      <c r="AC21" s="1423">
        <v>0</v>
      </c>
      <c r="AD21" s="1423"/>
      <c r="AE21" s="1423"/>
      <c r="AF21" s="1423"/>
      <c r="AG21" s="1423">
        <v>0</v>
      </c>
      <c r="AH21" s="1423"/>
      <c r="AI21" s="1423"/>
      <c r="AJ21" s="1423"/>
      <c r="AK21" s="1423"/>
      <c r="AL21" s="1423">
        <v>0</v>
      </c>
      <c r="AM21" s="1423"/>
      <c r="AN21" s="1423"/>
      <c r="AO21" s="1423"/>
      <c r="AP21" s="1423"/>
      <c r="AQ21" s="1423">
        <v>196691.4</v>
      </c>
      <c r="AR21" s="1423">
        <v>173446</v>
      </c>
      <c r="AS21" s="1423">
        <v>23245.4</v>
      </c>
      <c r="AT21" s="1423">
        <v>23245.4</v>
      </c>
      <c r="AU21" s="1423"/>
      <c r="AV21" s="1423"/>
      <c r="AW21" s="1423"/>
      <c r="AX21" s="1423"/>
      <c r="AY21" s="1423">
        <v>191391.25</v>
      </c>
      <c r="AZ21" s="1423">
        <v>191391.25</v>
      </c>
      <c r="BA21" s="1423">
        <v>191391.25</v>
      </c>
      <c r="BB21" s="1423"/>
      <c r="BC21" s="1423"/>
      <c r="BD21" s="1423"/>
      <c r="BE21" s="1423">
        <v>0</v>
      </c>
      <c r="BF21" s="1423"/>
      <c r="BG21" s="1423"/>
      <c r="BH21" s="1423"/>
      <c r="BI21" s="1423"/>
      <c r="BJ21" s="1423"/>
      <c r="BK21" s="1423"/>
      <c r="BL21" s="1423">
        <v>0</v>
      </c>
      <c r="BM21" s="1423">
        <v>0</v>
      </c>
      <c r="BN21" s="1423"/>
      <c r="BO21" s="1423"/>
      <c r="BP21" s="1423"/>
      <c r="BQ21" s="1423"/>
      <c r="BR21" s="1423"/>
      <c r="BS21" s="1423"/>
      <c r="BT21" s="1423">
        <v>0</v>
      </c>
      <c r="BU21" s="1423">
        <v>0</v>
      </c>
      <c r="BV21" s="1423"/>
      <c r="BW21" s="1423"/>
      <c r="BX21" s="1423"/>
      <c r="BY21" s="1423"/>
      <c r="BZ21" s="1423">
        <v>0</v>
      </c>
      <c r="CA21" s="1423"/>
      <c r="CB21" s="1423"/>
      <c r="CC21" s="1423"/>
      <c r="CD21" s="1423"/>
      <c r="CE21" s="1423"/>
      <c r="CF21" s="1423"/>
      <c r="CG21" s="1423"/>
      <c r="CH21" s="1423"/>
      <c r="CI21" s="1423"/>
      <c r="CJ21" s="1423"/>
      <c r="CK21" s="1423"/>
      <c r="CL21" s="1423"/>
      <c r="CM21" s="1423"/>
      <c r="CN21" s="1423">
        <v>0</v>
      </c>
      <c r="CO21" s="1423">
        <v>0</v>
      </c>
      <c r="CP21" s="1423"/>
      <c r="CQ21" s="1423"/>
      <c r="CR21" s="1423"/>
      <c r="CS21" s="1423"/>
      <c r="CT21" s="1423"/>
      <c r="CU21" s="1423">
        <v>0</v>
      </c>
      <c r="CV21" s="1423"/>
      <c r="CW21" s="1423"/>
      <c r="CX21" s="1423"/>
      <c r="CY21" s="1423"/>
      <c r="CZ21" s="1423"/>
      <c r="DA21" s="1423"/>
      <c r="DB21" s="1423">
        <v>0</v>
      </c>
      <c r="DC21" s="1423"/>
      <c r="DD21" s="1423"/>
      <c r="DE21" s="1423"/>
      <c r="DF21" s="1423">
        <v>62294302</v>
      </c>
      <c r="DG21" s="1423">
        <v>0</v>
      </c>
      <c r="DH21" s="1423">
        <v>0</v>
      </c>
      <c r="DI21" s="1423"/>
      <c r="DJ21" s="1423"/>
      <c r="DK21" s="1423">
        <v>0</v>
      </c>
      <c r="DL21" s="1423"/>
      <c r="DM21" s="1423"/>
      <c r="DN21" s="1423">
        <v>0</v>
      </c>
      <c r="DO21" s="1423"/>
      <c r="DP21" s="1423"/>
      <c r="DQ21" s="1423">
        <v>62294302</v>
      </c>
      <c r="DR21" s="1423">
        <v>1925342</v>
      </c>
      <c r="DS21" s="1423">
        <v>60368960</v>
      </c>
      <c r="DT21" s="1423"/>
      <c r="DU21" s="1423"/>
      <c r="DV21" s="1423">
        <v>0</v>
      </c>
      <c r="DW21" s="1423"/>
      <c r="DX21" s="1423"/>
      <c r="DY21" s="1423"/>
      <c r="DZ21" s="1423">
        <v>0</v>
      </c>
      <c r="EA21" s="1423">
        <v>0</v>
      </c>
      <c r="EB21" s="1423"/>
      <c r="EC21" s="1423"/>
      <c r="ED21" s="1423">
        <v>0</v>
      </c>
      <c r="EE21" s="1423"/>
      <c r="EF21" s="1423"/>
      <c r="EG21" s="1423">
        <v>0</v>
      </c>
      <c r="EH21" s="1423"/>
      <c r="EI21" s="1423"/>
      <c r="EJ21" s="1423"/>
      <c r="EK21" s="1423">
        <v>0</v>
      </c>
      <c r="EL21" s="1423"/>
      <c r="EM21" s="1423">
        <v>0</v>
      </c>
      <c r="EN21" s="1423"/>
      <c r="EO21" s="1423"/>
      <c r="EP21" s="1423"/>
      <c r="EQ21" s="1423">
        <v>0</v>
      </c>
      <c r="ER21" s="1423"/>
      <c r="ES21" s="1423"/>
      <c r="ET21" s="1423"/>
      <c r="EU21" s="1423">
        <v>0</v>
      </c>
      <c r="EV21" s="1423"/>
      <c r="EW21" s="1423"/>
      <c r="EX21" s="1423"/>
      <c r="EY21" s="1423"/>
      <c r="EZ21" s="1423">
        <v>0</v>
      </c>
      <c r="FA21" s="1423"/>
      <c r="FB21" s="1423">
        <v>0</v>
      </c>
      <c r="FC21" s="1423"/>
      <c r="FD21" s="1423"/>
      <c r="FE21" s="1423"/>
      <c r="FF21" s="1423">
        <v>0</v>
      </c>
      <c r="FG21" s="1423"/>
      <c r="FH21" s="1423"/>
      <c r="FI21" s="1423"/>
      <c r="FJ21" s="1423">
        <v>0</v>
      </c>
      <c r="FK21" s="1423"/>
      <c r="FL21" s="1423"/>
      <c r="FM21" s="1423"/>
      <c r="FN21" s="1423"/>
      <c r="FO21" s="1423">
        <v>0</v>
      </c>
      <c r="FP21" s="1423"/>
      <c r="FQ21" s="1423"/>
      <c r="FR21" s="1423"/>
      <c r="FS21" s="1423"/>
      <c r="FT21" s="1423"/>
      <c r="FU21" s="1423"/>
      <c r="FV21" s="1423"/>
      <c r="FW21" s="1423">
        <v>19931814</v>
      </c>
      <c r="FX21" s="1423">
        <v>15673918</v>
      </c>
      <c r="FY21" s="1423">
        <v>4186445</v>
      </c>
      <c r="FZ21" s="1423">
        <v>71451</v>
      </c>
      <c r="GA21" s="1423"/>
      <c r="GB21" s="1423">
        <v>9370273</v>
      </c>
      <c r="GC21" s="1423"/>
      <c r="GD21" s="1423"/>
      <c r="GE21" s="1423"/>
      <c r="GF21" s="1423">
        <v>93832746.650000006</v>
      </c>
    </row>
    <row r="22" spans="2:189">
      <c r="B22" s="1223">
        <v>42491</v>
      </c>
      <c r="C22" s="1423"/>
      <c r="D22" s="1423"/>
      <c r="E22" s="1423">
        <v>872969.8</v>
      </c>
      <c r="F22" s="1423"/>
      <c r="G22" s="1423">
        <v>872969.8</v>
      </c>
      <c r="H22" s="1423"/>
      <c r="I22" s="1423"/>
      <c r="J22" s="1423">
        <v>600000</v>
      </c>
      <c r="K22" s="1423">
        <v>600000</v>
      </c>
      <c r="L22" s="1423">
        <v>600000</v>
      </c>
      <c r="M22" s="1423"/>
      <c r="N22" s="1423">
        <v>0</v>
      </c>
      <c r="O22" s="1423"/>
      <c r="P22" s="1423"/>
      <c r="Q22" s="1423">
        <v>0</v>
      </c>
      <c r="R22" s="1423"/>
      <c r="S22" s="1423"/>
      <c r="T22" s="1423"/>
      <c r="U22" s="1423">
        <v>600000</v>
      </c>
      <c r="V22" s="1423">
        <v>600000</v>
      </c>
      <c r="W22" s="1423">
        <v>600000</v>
      </c>
      <c r="X22" s="1423"/>
      <c r="Y22" s="1423"/>
      <c r="Z22" s="1423">
        <v>0</v>
      </c>
      <c r="AA22" s="1423"/>
      <c r="AB22" s="1423"/>
      <c r="AC22" s="1423">
        <v>0</v>
      </c>
      <c r="AD22" s="1423"/>
      <c r="AE22" s="1423"/>
      <c r="AF22" s="1423"/>
      <c r="AG22" s="1423">
        <v>0</v>
      </c>
      <c r="AH22" s="1423"/>
      <c r="AI22" s="1423"/>
      <c r="AJ22" s="1423"/>
      <c r="AK22" s="1423"/>
      <c r="AL22" s="1423">
        <v>0</v>
      </c>
      <c r="AM22" s="1423"/>
      <c r="AN22" s="1423"/>
      <c r="AO22" s="1423"/>
      <c r="AP22" s="1423"/>
      <c r="AQ22" s="1423">
        <v>129108.97</v>
      </c>
      <c r="AR22" s="1423">
        <v>105863.57</v>
      </c>
      <c r="AS22" s="1423">
        <v>23245.4</v>
      </c>
      <c r="AT22" s="1423">
        <v>23245.4</v>
      </c>
      <c r="AU22" s="1423"/>
      <c r="AV22" s="1423"/>
      <c r="AW22" s="1423"/>
      <c r="AX22" s="1423"/>
      <c r="AY22" s="1423">
        <v>191391.25</v>
      </c>
      <c r="AZ22" s="1423">
        <v>191391.25</v>
      </c>
      <c r="BA22" s="1423">
        <v>191391.25</v>
      </c>
      <c r="BB22" s="1423"/>
      <c r="BC22" s="1423"/>
      <c r="BD22" s="1423"/>
      <c r="BE22" s="1423">
        <v>0</v>
      </c>
      <c r="BF22" s="1423"/>
      <c r="BG22" s="1423"/>
      <c r="BH22" s="1423"/>
      <c r="BI22" s="1423"/>
      <c r="BJ22" s="1423"/>
      <c r="BK22" s="1423"/>
      <c r="BL22" s="1423">
        <v>0</v>
      </c>
      <c r="BM22" s="1423">
        <v>0</v>
      </c>
      <c r="BN22" s="1423"/>
      <c r="BO22" s="1423"/>
      <c r="BP22" s="1423"/>
      <c r="BQ22" s="1423"/>
      <c r="BR22" s="1423"/>
      <c r="BS22" s="1423"/>
      <c r="BT22" s="1423">
        <v>0</v>
      </c>
      <c r="BU22" s="1423">
        <v>0</v>
      </c>
      <c r="BV22" s="1423"/>
      <c r="BW22" s="1423"/>
      <c r="BX22" s="1423"/>
      <c r="BY22" s="1423"/>
      <c r="BZ22" s="1423">
        <v>0</v>
      </c>
      <c r="CA22" s="1423"/>
      <c r="CB22" s="1423"/>
      <c r="CC22" s="1423"/>
      <c r="CD22" s="1423"/>
      <c r="CE22" s="1423"/>
      <c r="CF22" s="1423"/>
      <c r="CG22" s="1423"/>
      <c r="CH22" s="1423"/>
      <c r="CI22" s="1423"/>
      <c r="CJ22" s="1423"/>
      <c r="CK22" s="1423"/>
      <c r="CL22" s="1423"/>
      <c r="CM22" s="1423"/>
      <c r="CN22" s="1423">
        <v>0</v>
      </c>
      <c r="CO22" s="1423">
        <v>0</v>
      </c>
      <c r="CP22" s="1423"/>
      <c r="CQ22" s="1423"/>
      <c r="CR22" s="1423"/>
      <c r="CS22" s="1423"/>
      <c r="CT22" s="1423"/>
      <c r="CU22" s="1423">
        <v>0</v>
      </c>
      <c r="CV22" s="1423"/>
      <c r="CW22" s="1423"/>
      <c r="CX22" s="1423"/>
      <c r="CY22" s="1423"/>
      <c r="CZ22" s="1423"/>
      <c r="DA22" s="1423"/>
      <c r="DB22" s="1423">
        <v>0</v>
      </c>
      <c r="DC22" s="1423"/>
      <c r="DD22" s="1423"/>
      <c r="DE22" s="1423"/>
      <c r="DF22" s="1423">
        <v>62676402.77660539</v>
      </c>
      <c r="DG22" s="1423">
        <v>0</v>
      </c>
      <c r="DH22" s="1423">
        <v>0</v>
      </c>
      <c r="DI22" s="1423"/>
      <c r="DJ22" s="1423"/>
      <c r="DK22" s="1423">
        <v>0</v>
      </c>
      <c r="DL22" s="1423"/>
      <c r="DM22" s="1423"/>
      <c r="DN22" s="1423">
        <v>0</v>
      </c>
      <c r="DO22" s="1423"/>
      <c r="DP22" s="1423"/>
      <c r="DQ22" s="1423">
        <v>62676402.77660539</v>
      </c>
      <c r="DR22" s="1423">
        <v>1937115.6167320104</v>
      </c>
      <c r="DS22" s="1423">
        <v>60739287.159873381</v>
      </c>
      <c r="DT22" s="1423"/>
      <c r="DU22" s="1423"/>
      <c r="DV22" s="1423">
        <v>0</v>
      </c>
      <c r="DW22" s="1423"/>
      <c r="DX22" s="1423"/>
      <c r="DY22" s="1423"/>
      <c r="DZ22" s="1423">
        <v>0</v>
      </c>
      <c r="EA22" s="1423">
        <v>0</v>
      </c>
      <c r="EB22" s="1423"/>
      <c r="EC22" s="1423"/>
      <c r="ED22" s="1423">
        <v>0</v>
      </c>
      <c r="EE22" s="1423"/>
      <c r="EF22" s="1423"/>
      <c r="EG22" s="1423">
        <v>0</v>
      </c>
      <c r="EH22" s="1423"/>
      <c r="EI22" s="1423"/>
      <c r="EJ22" s="1423"/>
      <c r="EK22" s="1423">
        <v>0</v>
      </c>
      <c r="EL22" s="1423"/>
      <c r="EM22" s="1423">
        <v>0</v>
      </c>
      <c r="EN22" s="1423"/>
      <c r="EO22" s="1423"/>
      <c r="EP22" s="1423"/>
      <c r="EQ22" s="1423">
        <v>0</v>
      </c>
      <c r="ER22" s="1423"/>
      <c r="ES22" s="1423"/>
      <c r="ET22" s="1423"/>
      <c r="EU22" s="1423">
        <v>0</v>
      </c>
      <c r="EV22" s="1423"/>
      <c r="EW22" s="1423"/>
      <c r="EX22" s="1423"/>
      <c r="EY22" s="1423"/>
      <c r="EZ22" s="1423">
        <v>0</v>
      </c>
      <c r="FA22" s="1423"/>
      <c r="FB22" s="1423">
        <v>0</v>
      </c>
      <c r="FC22" s="1423"/>
      <c r="FD22" s="1423"/>
      <c r="FE22" s="1423"/>
      <c r="FF22" s="1423">
        <v>0</v>
      </c>
      <c r="FG22" s="1423"/>
      <c r="FH22" s="1423"/>
      <c r="FI22" s="1423"/>
      <c r="FJ22" s="1423">
        <v>0</v>
      </c>
      <c r="FK22" s="1423"/>
      <c r="FL22" s="1423"/>
      <c r="FM22" s="1423"/>
      <c r="FN22" s="1423"/>
      <c r="FO22" s="1423">
        <v>0</v>
      </c>
      <c r="FP22" s="1423"/>
      <c r="FQ22" s="1423"/>
      <c r="FR22" s="1423"/>
      <c r="FS22" s="1423"/>
      <c r="FT22" s="1423"/>
      <c r="FU22" s="1423"/>
      <c r="FV22" s="1423"/>
      <c r="FW22" s="1423">
        <v>19799253.399999991</v>
      </c>
      <c r="FX22" s="1423">
        <v>15669140.32</v>
      </c>
      <c r="FY22" s="1423">
        <v>4066733.8299999908</v>
      </c>
      <c r="FZ22" s="1423">
        <v>63379.249999999651</v>
      </c>
      <c r="GA22" s="1423"/>
      <c r="GB22" s="1423">
        <v>9300294.8594499975</v>
      </c>
      <c r="GC22" s="1423"/>
      <c r="GD22" s="1423"/>
      <c r="GE22" s="1423"/>
      <c r="GF22" s="1423">
        <v>94169421.056055382</v>
      </c>
    </row>
    <row r="23" spans="2:189">
      <c r="B23" s="1223">
        <v>42522</v>
      </c>
      <c r="C23" s="1423"/>
      <c r="D23" s="1423"/>
      <c r="E23" s="1423">
        <v>872969.8</v>
      </c>
      <c r="F23" s="1423"/>
      <c r="G23" s="1423">
        <v>872969.8</v>
      </c>
      <c r="H23" s="1423"/>
      <c r="I23" s="1423"/>
      <c r="J23" s="1423">
        <v>600000</v>
      </c>
      <c r="K23" s="1423">
        <v>600000</v>
      </c>
      <c r="L23" s="1423">
        <v>600000</v>
      </c>
      <c r="M23" s="1423"/>
      <c r="N23" s="1423">
        <v>0</v>
      </c>
      <c r="O23" s="1423"/>
      <c r="P23" s="1423"/>
      <c r="Q23" s="1423">
        <v>0</v>
      </c>
      <c r="R23" s="1423"/>
      <c r="S23" s="1423"/>
      <c r="T23" s="1423"/>
      <c r="U23" s="1423">
        <v>600000</v>
      </c>
      <c r="V23" s="1423">
        <v>600000</v>
      </c>
      <c r="W23" s="1423">
        <v>600000</v>
      </c>
      <c r="X23" s="1423"/>
      <c r="Y23" s="1423"/>
      <c r="Z23" s="1423">
        <v>0</v>
      </c>
      <c r="AA23" s="1423"/>
      <c r="AB23" s="1423"/>
      <c r="AC23" s="1423">
        <v>0</v>
      </c>
      <c r="AD23" s="1423"/>
      <c r="AE23" s="1423"/>
      <c r="AF23" s="1423"/>
      <c r="AG23" s="1423">
        <v>0</v>
      </c>
      <c r="AH23" s="1423"/>
      <c r="AI23" s="1423"/>
      <c r="AJ23" s="1423"/>
      <c r="AK23" s="1423"/>
      <c r="AL23" s="1423">
        <v>0</v>
      </c>
      <c r="AM23" s="1423"/>
      <c r="AN23" s="1423"/>
      <c r="AO23" s="1423"/>
      <c r="AP23" s="1423"/>
      <c r="AQ23" s="1423">
        <v>129108.97</v>
      </c>
      <c r="AR23" s="1423">
        <v>105863.57</v>
      </c>
      <c r="AS23" s="1423">
        <v>23245.4</v>
      </c>
      <c r="AT23" s="1423">
        <v>23245.4</v>
      </c>
      <c r="AU23" s="1423"/>
      <c r="AV23" s="1423"/>
      <c r="AW23" s="1423"/>
      <c r="AX23" s="1423"/>
      <c r="AY23" s="1423">
        <v>191391.25</v>
      </c>
      <c r="AZ23" s="1423">
        <v>191391.25</v>
      </c>
      <c r="BA23" s="1423">
        <v>191391.25</v>
      </c>
      <c r="BB23" s="1423"/>
      <c r="BC23" s="1423"/>
      <c r="BD23" s="1423"/>
      <c r="BE23" s="1423">
        <v>0</v>
      </c>
      <c r="BF23" s="1423"/>
      <c r="BG23" s="1423"/>
      <c r="BH23" s="1423"/>
      <c r="BI23" s="1423"/>
      <c r="BJ23" s="1423"/>
      <c r="BK23" s="1423"/>
      <c r="BL23" s="1423">
        <v>0</v>
      </c>
      <c r="BM23" s="1423">
        <v>0</v>
      </c>
      <c r="BN23" s="1423"/>
      <c r="BO23" s="1423"/>
      <c r="BP23" s="1423"/>
      <c r="BQ23" s="1423"/>
      <c r="BR23" s="1423"/>
      <c r="BS23" s="1423"/>
      <c r="BT23" s="1423">
        <v>0</v>
      </c>
      <c r="BU23" s="1423">
        <v>0</v>
      </c>
      <c r="BV23" s="1423"/>
      <c r="BW23" s="1423"/>
      <c r="BX23" s="1423"/>
      <c r="BY23" s="1423"/>
      <c r="BZ23" s="1423">
        <v>0</v>
      </c>
      <c r="CA23" s="1423"/>
      <c r="CB23" s="1423"/>
      <c r="CC23" s="1423"/>
      <c r="CD23" s="1423"/>
      <c r="CE23" s="1423"/>
      <c r="CF23" s="1423"/>
      <c r="CG23" s="1423"/>
      <c r="CH23" s="1423"/>
      <c r="CI23" s="1423"/>
      <c r="CJ23" s="1423"/>
      <c r="CK23" s="1423"/>
      <c r="CL23" s="1423"/>
      <c r="CM23" s="1423"/>
      <c r="CN23" s="1423">
        <v>0</v>
      </c>
      <c r="CO23" s="1423">
        <v>0</v>
      </c>
      <c r="CP23" s="1423"/>
      <c r="CQ23" s="1423"/>
      <c r="CR23" s="1423"/>
      <c r="CS23" s="1423"/>
      <c r="CT23" s="1423"/>
      <c r="CU23" s="1423">
        <v>0</v>
      </c>
      <c r="CV23" s="1423"/>
      <c r="CW23" s="1423"/>
      <c r="CX23" s="1423"/>
      <c r="CY23" s="1423"/>
      <c r="CZ23" s="1423"/>
      <c r="DA23" s="1423"/>
      <c r="DB23" s="1423">
        <v>0</v>
      </c>
      <c r="DC23" s="1423"/>
      <c r="DD23" s="1423"/>
      <c r="DE23" s="1423"/>
      <c r="DF23" s="1423">
        <v>62676402.77660539</v>
      </c>
      <c r="DG23" s="1423">
        <v>0</v>
      </c>
      <c r="DH23" s="1423">
        <v>0</v>
      </c>
      <c r="DI23" s="1423"/>
      <c r="DJ23" s="1423"/>
      <c r="DK23" s="1423">
        <v>0</v>
      </c>
      <c r="DL23" s="1423"/>
      <c r="DM23" s="1423"/>
      <c r="DN23" s="1423">
        <v>0</v>
      </c>
      <c r="DO23" s="1423"/>
      <c r="DP23" s="1423"/>
      <c r="DQ23" s="1423">
        <v>62676402.77660539</v>
      </c>
      <c r="DR23" s="1423">
        <v>1937115.6167320104</v>
      </c>
      <c r="DS23" s="1423">
        <v>60739287.159873381</v>
      </c>
      <c r="DT23" s="1423"/>
      <c r="DU23" s="1423"/>
      <c r="DV23" s="1423">
        <v>0</v>
      </c>
      <c r="DW23" s="1423"/>
      <c r="DX23" s="1423"/>
      <c r="DY23" s="1423"/>
      <c r="DZ23" s="1423">
        <v>0</v>
      </c>
      <c r="EA23" s="1423">
        <v>0</v>
      </c>
      <c r="EB23" s="1423"/>
      <c r="EC23" s="1423"/>
      <c r="ED23" s="1423">
        <v>0</v>
      </c>
      <c r="EE23" s="1423"/>
      <c r="EF23" s="1423"/>
      <c r="EG23" s="1423">
        <v>0</v>
      </c>
      <c r="EH23" s="1423"/>
      <c r="EI23" s="1423"/>
      <c r="EJ23" s="1423"/>
      <c r="EK23" s="1423">
        <v>0</v>
      </c>
      <c r="EL23" s="1423"/>
      <c r="EM23" s="1423">
        <v>0</v>
      </c>
      <c r="EN23" s="1423"/>
      <c r="EO23" s="1423"/>
      <c r="EP23" s="1423"/>
      <c r="EQ23" s="1423">
        <v>0</v>
      </c>
      <c r="ER23" s="1423"/>
      <c r="ES23" s="1423"/>
      <c r="ET23" s="1423"/>
      <c r="EU23" s="1423">
        <v>0</v>
      </c>
      <c r="EV23" s="1423"/>
      <c r="EW23" s="1423"/>
      <c r="EX23" s="1423"/>
      <c r="EY23" s="1423"/>
      <c r="EZ23" s="1423">
        <v>0</v>
      </c>
      <c r="FA23" s="1423"/>
      <c r="FB23" s="1423">
        <v>0</v>
      </c>
      <c r="FC23" s="1423"/>
      <c r="FD23" s="1423"/>
      <c r="FE23" s="1423"/>
      <c r="FF23" s="1423">
        <v>0</v>
      </c>
      <c r="FG23" s="1423"/>
      <c r="FH23" s="1423"/>
      <c r="FI23" s="1423"/>
      <c r="FJ23" s="1423">
        <v>0</v>
      </c>
      <c r="FK23" s="1423"/>
      <c r="FL23" s="1423"/>
      <c r="FM23" s="1423"/>
      <c r="FN23" s="1423"/>
      <c r="FO23" s="1423">
        <v>0</v>
      </c>
      <c r="FP23" s="1423"/>
      <c r="FQ23" s="1423"/>
      <c r="FR23" s="1423"/>
      <c r="FS23" s="1423"/>
      <c r="FT23" s="1423"/>
      <c r="FU23" s="1423"/>
      <c r="FV23" s="1423"/>
      <c r="FW23" s="1423">
        <v>19799253.399999991</v>
      </c>
      <c r="FX23" s="1423">
        <v>15669140.32</v>
      </c>
      <c r="FY23" s="1423">
        <v>4066733.8299999908</v>
      </c>
      <c r="FZ23" s="1423">
        <v>63379.249999999651</v>
      </c>
      <c r="GA23" s="1423"/>
      <c r="GB23" s="1423">
        <v>9300294.8594499975</v>
      </c>
      <c r="GC23" s="1423"/>
      <c r="GD23" s="1423"/>
      <c r="GE23" s="1423"/>
      <c r="GF23" s="1423">
        <v>94169421.056055382</v>
      </c>
    </row>
    <row r="24" spans="2:189">
      <c r="B24" s="1223">
        <v>42552</v>
      </c>
      <c r="C24" s="1423"/>
      <c r="D24" s="1423"/>
      <c r="E24" s="1423">
        <v>1821296.1600000001</v>
      </c>
      <c r="F24" s="1423"/>
      <c r="G24" s="1423">
        <v>1821296.1600000001</v>
      </c>
      <c r="H24" s="1423"/>
      <c r="I24" s="1423"/>
      <c r="J24" s="1423">
        <v>600000</v>
      </c>
      <c r="K24" s="1423">
        <v>600000</v>
      </c>
      <c r="L24" s="1423">
        <v>600000</v>
      </c>
      <c r="M24" s="1423"/>
      <c r="N24" s="1423">
        <v>0</v>
      </c>
      <c r="O24" s="1423"/>
      <c r="P24" s="1423"/>
      <c r="Q24" s="1423">
        <v>0</v>
      </c>
      <c r="R24" s="1423"/>
      <c r="S24" s="1423"/>
      <c r="T24" s="1423"/>
      <c r="U24" s="1423">
        <v>0</v>
      </c>
      <c r="V24" s="1423">
        <v>0</v>
      </c>
      <c r="W24" s="1423">
        <v>0</v>
      </c>
      <c r="X24" s="1423"/>
      <c r="Y24" s="1423"/>
      <c r="Z24" s="1423">
        <v>0</v>
      </c>
      <c r="AA24" s="1423"/>
      <c r="AB24" s="1423"/>
      <c r="AC24" s="1423">
        <v>0</v>
      </c>
      <c r="AD24" s="1423"/>
      <c r="AE24" s="1423"/>
      <c r="AF24" s="1423"/>
      <c r="AG24" s="1423">
        <v>0</v>
      </c>
      <c r="AH24" s="1423"/>
      <c r="AI24" s="1423"/>
      <c r="AJ24" s="1423"/>
      <c r="AK24" s="1423"/>
      <c r="AL24" s="1423">
        <v>0</v>
      </c>
      <c r="AM24" s="1423"/>
      <c r="AN24" s="1423"/>
      <c r="AO24" s="1423"/>
      <c r="AP24" s="1423"/>
      <c r="AQ24" s="1423">
        <v>86086.41</v>
      </c>
      <c r="AR24" s="1423">
        <v>62841.01</v>
      </c>
      <c r="AS24" s="1423">
        <v>23245.4</v>
      </c>
      <c r="AT24" s="1423">
        <v>23245.4</v>
      </c>
      <c r="AU24" s="1423"/>
      <c r="AV24" s="1423"/>
      <c r="AW24" s="1423"/>
      <c r="AX24" s="1423"/>
      <c r="AY24" s="1423">
        <v>191391.25</v>
      </c>
      <c r="AZ24" s="1423">
        <v>191391.25</v>
      </c>
      <c r="BA24" s="1423">
        <v>191391.25</v>
      </c>
      <c r="BB24" s="1423"/>
      <c r="BC24" s="1423"/>
      <c r="BD24" s="1423"/>
      <c r="BE24" s="1423">
        <v>0</v>
      </c>
      <c r="BF24" s="1423"/>
      <c r="BG24" s="1423"/>
      <c r="BH24" s="1423"/>
      <c r="BI24" s="1423"/>
      <c r="BJ24" s="1423"/>
      <c r="BK24" s="1423"/>
      <c r="BL24" s="1423">
        <v>0</v>
      </c>
      <c r="BM24" s="1423">
        <v>0</v>
      </c>
      <c r="BN24" s="1423"/>
      <c r="BO24" s="1423"/>
      <c r="BP24" s="1423"/>
      <c r="BQ24" s="1423"/>
      <c r="BR24" s="1423"/>
      <c r="BS24" s="1423"/>
      <c r="BT24" s="1423">
        <v>0</v>
      </c>
      <c r="BU24" s="1423">
        <v>0</v>
      </c>
      <c r="BV24" s="1423"/>
      <c r="BW24" s="1423"/>
      <c r="BX24" s="1423"/>
      <c r="BY24" s="1423"/>
      <c r="BZ24" s="1423">
        <v>0</v>
      </c>
      <c r="CA24" s="1423"/>
      <c r="CB24" s="1423"/>
      <c r="CC24" s="1423"/>
      <c r="CD24" s="1423"/>
      <c r="CE24" s="1423"/>
      <c r="CF24" s="1423"/>
      <c r="CG24" s="1423"/>
      <c r="CH24" s="1423"/>
      <c r="CI24" s="1423"/>
      <c r="CJ24" s="1423"/>
      <c r="CK24" s="1423"/>
      <c r="CL24" s="1423"/>
      <c r="CM24" s="1423"/>
      <c r="CN24" s="1423">
        <v>0</v>
      </c>
      <c r="CO24" s="1423">
        <v>0</v>
      </c>
      <c r="CP24" s="1423"/>
      <c r="CQ24" s="1423"/>
      <c r="CR24" s="1423"/>
      <c r="CS24" s="1423"/>
      <c r="CT24" s="1423"/>
      <c r="CU24" s="1423">
        <v>0</v>
      </c>
      <c r="CV24" s="1423"/>
      <c r="CW24" s="1423"/>
      <c r="CX24" s="1423"/>
      <c r="CY24" s="1423"/>
      <c r="CZ24" s="1423"/>
      <c r="DA24" s="1423"/>
      <c r="DB24" s="1423">
        <v>0</v>
      </c>
      <c r="DC24" s="1423"/>
      <c r="DD24" s="1423"/>
      <c r="DE24" s="1423"/>
      <c r="DF24" s="1423">
        <v>63362616.530096211</v>
      </c>
      <c r="DG24" s="1423">
        <v>0</v>
      </c>
      <c r="DH24" s="1423">
        <v>0</v>
      </c>
      <c r="DI24" s="1423"/>
      <c r="DJ24" s="1423"/>
      <c r="DK24" s="1423">
        <v>0</v>
      </c>
      <c r="DL24" s="1423"/>
      <c r="DM24" s="1423"/>
      <c r="DN24" s="1423">
        <v>0</v>
      </c>
      <c r="DO24" s="1423"/>
      <c r="DP24" s="1423"/>
      <c r="DQ24" s="1423">
        <v>63362616.530096211</v>
      </c>
      <c r="DR24" s="1423">
        <v>1958259.5967122975</v>
      </c>
      <c r="DS24" s="1423">
        <v>61404356.933383912</v>
      </c>
      <c r="DT24" s="1423"/>
      <c r="DU24" s="1423"/>
      <c r="DV24" s="1423">
        <v>0</v>
      </c>
      <c r="DW24" s="1423"/>
      <c r="DX24" s="1423"/>
      <c r="DY24" s="1423"/>
      <c r="DZ24" s="1423">
        <v>0</v>
      </c>
      <c r="EA24" s="1423">
        <v>0</v>
      </c>
      <c r="EB24" s="1423"/>
      <c r="EC24" s="1423"/>
      <c r="ED24" s="1423">
        <v>0</v>
      </c>
      <c r="EE24" s="1423"/>
      <c r="EF24" s="1423"/>
      <c r="EG24" s="1423">
        <v>0</v>
      </c>
      <c r="EH24" s="1423"/>
      <c r="EI24" s="1423"/>
      <c r="EJ24" s="1423"/>
      <c r="EK24" s="1423">
        <v>0</v>
      </c>
      <c r="EL24" s="1423"/>
      <c r="EM24" s="1423">
        <v>0</v>
      </c>
      <c r="EN24" s="1423"/>
      <c r="EO24" s="1423"/>
      <c r="EP24" s="1423"/>
      <c r="EQ24" s="1423">
        <v>0</v>
      </c>
      <c r="ER24" s="1423"/>
      <c r="ES24" s="1423"/>
      <c r="ET24" s="1423"/>
      <c r="EU24" s="1423">
        <v>0</v>
      </c>
      <c r="EV24" s="1423"/>
      <c r="EW24" s="1423"/>
      <c r="EX24" s="1423"/>
      <c r="EY24" s="1423"/>
      <c r="EZ24" s="1423">
        <v>0</v>
      </c>
      <c r="FA24" s="1423"/>
      <c r="FB24" s="1423">
        <v>0</v>
      </c>
      <c r="FC24" s="1423"/>
      <c r="FD24" s="1423"/>
      <c r="FE24" s="1423"/>
      <c r="FF24" s="1423">
        <v>0</v>
      </c>
      <c r="FG24" s="1423"/>
      <c r="FH24" s="1423"/>
      <c r="FI24" s="1423"/>
      <c r="FJ24" s="1423">
        <v>0</v>
      </c>
      <c r="FK24" s="1423"/>
      <c r="FL24" s="1423"/>
      <c r="FM24" s="1423"/>
      <c r="FN24" s="1423"/>
      <c r="FO24" s="1423">
        <v>0</v>
      </c>
      <c r="FP24" s="1423"/>
      <c r="FQ24" s="1423"/>
      <c r="FR24" s="1423"/>
      <c r="FS24" s="1423"/>
      <c r="FT24" s="1423"/>
      <c r="FU24" s="1423"/>
      <c r="FV24" s="1423"/>
      <c r="FW24" s="1423">
        <v>19838131.039999988</v>
      </c>
      <c r="FX24" s="1423">
        <v>15963584.440000001</v>
      </c>
      <c r="FY24" s="1423">
        <v>3827310.9499999885</v>
      </c>
      <c r="FZ24" s="1423">
        <v>47235.649999999558</v>
      </c>
      <c r="GA24" s="1423"/>
      <c r="GB24" s="1423">
        <v>9207647.2509499975</v>
      </c>
      <c r="GC24" s="1423"/>
      <c r="GD24" s="1423"/>
      <c r="GE24" s="1423"/>
      <c r="GF24" s="1423">
        <v>95107168.641046196</v>
      </c>
    </row>
    <row r="25" spans="2:189">
      <c r="B25" s="1223">
        <v>42583</v>
      </c>
      <c r="C25" s="1423"/>
      <c r="D25" s="1423"/>
      <c r="E25" s="1423">
        <v>1742703</v>
      </c>
      <c r="F25" s="1423"/>
      <c r="G25" s="1423">
        <v>1742703</v>
      </c>
      <c r="H25" s="1423"/>
      <c r="I25" s="1423"/>
      <c r="J25" s="1423">
        <v>600000</v>
      </c>
      <c r="K25" s="1423">
        <v>600000</v>
      </c>
      <c r="L25" s="1423">
        <v>600000</v>
      </c>
      <c r="M25" s="1423"/>
      <c r="N25" s="1423">
        <v>0</v>
      </c>
      <c r="O25" s="1423"/>
      <c r="P25" s="1423"/>
      <c r="Q25" s="1423">
        <v>0</v>
      </c>
      <c r="R25" s="1423"/>
      <c r="S25" s="1423"/>
      <c r="T25" s="1423"/>
      <c r="U25" s="1423">
        <v>0</v>
      </c>
      <c r="V25" s="1423">
        <v>0</v>
      </c>
      <c r="W25" s="1423">
        <v>0</v>
      </c>
      <c r="X25" s="1423"/>
      <c r="Y25" s="1423"/>
      <c r="Z25" s="1423">
        <v>0</v>
      </c>
      <c r="AA25" s="1423"/>
      <c r="AB25" s="1423"/>
      <c r="AC25" s="1423">
        <v>0</v>
      </c>
      <c r="AD25" s="1423"/>
      <c r="AE25" s="1423"/>
      <c r="AF25" s="1423"/>
      <c r="AG25" s="1423">
        <v>0</v>
      </c>
      <c r="AH25" s="1423"/>
      <c r="AI25" s="1423"/>
      <c r="AJ25" s="1423"/>
      <c r="AK25" s="1423"/>
      <c r="AL25" s="1423">
        <v>0</v>
      </c>
      <c r="AM25" s="1423"/>
      <c r="AN25" s="1423"/>
      <c r="AO25" s="1423"/>
      <c r="AP25" s="1423"/>
      <c r="AQ25" s="1423">
        <v>78119</v>
      </c>
      <c r="AR25" s="1423">
        <v>77645</v>
      </c>
      <c r="AS25" s="1423">
        <v>474</v>
      </c>
      <c r="AT25" s="1423">
        <v>474</v>
      </c>
      <c r="AU25" s="1423"/>
      <c r="AV25" s="1423"/>
      <c r="AW25" s="1423"/>
      <c r="AX25" s="1423"/>
      <c r="AY25" s="1423">
        <v>191391.25</v>
      </c>
      <c r="AZ25" s="1423">
        <v>191391.25</v>
      </c>
      <c r="BA25" s="1423">
        <v>191391.25</v>
      </c>
      <c r="BB25" s="1423"/>
      <c r="BC25" s="1423"/>
      <c r="BD25" s="1423"/>
      <c r="BE25" s="1423">
        <v>0</v>
      </c>
      <c r="BF25" s="1423"/>
      <c r="BG25" s="1423"/>
      <c r="BH25" s="1423"/>
      <c r="BI25" s="1423"/>
      <c r="BJ25" s="1423"/>
      <c r="BK25" s="1423"/>
      <c r="BL25" s="1423">
        <v>0</v>
      </c>
      <c r="BM25" s="1423">
        <v>0</v>
      </c>
      <c r="BN25" s="1423"/>
      <c r="BO25" s="1423"/>
      <c r="BP25" s="1423"/>
      <c r="BQ25" s="1423"/>
      <c r="BR25" s="1423"/>
      <c r="BS25" s="1423"/>
      <c r="BT25" s="1423">
        <v>0</v>
      </c>
      <c r="BU25" s="1423">
        <v>0</v>
      </c>
      <c r="BV25" s="1423"/>
      <c r="BW25" s="1423"/>
      <c r="BX25" s="1423"/>
      <c r="BY25" s="1423"/>
      <c r="BZ25" s="1423">
        <v>0</v>
      </c>
      <c r="CA25" s="1423"/>
      <c r="CB25" s="1423"/>
      <c r="CC25" s="1423"/>
      <c r="CD25" s="1423"/>
      <c r="CE25" s="1423"/>
      <c r="CF25" s="1423"/>
      <c r="CG25" s="1423"/>
      <c r="CH25" s="1423"/>
      <c r="CI25" s="1423"/>
      <c r="CJ25" s="1423"/>
      <c r="CK25" s="1423"/>
      <c r="CL25" s="1423"/>
      <c r="CM25" s="1423"/>
      <c r="CN25" s="1423">
        <v>0</v>
      </c>
      <c r="CO25" s="1423">
        <v>0</v>
      </c>
      <c r="CP25" s="1423"/>
      <c r="CQ25" s="1423"/>
      <c r="CR25" s="1423"/>
      <c r="CS25" s="1423"/>
      <c r="CT25" s="1423"/>
      <c r="CU25" s="1423">
        <v>0</v>
      </c>
      <c r="CV25" s="1423"/>
      <c r="CW25" s="1423"/>
      <c r="CX25" s="1423"/>
      <c r="CY25" s="1423"/>
      <c r="CZ25" s="1423"/>
      <c r="DA25" s="1423"/>
      <c r="DB25" s="1423">
        <v>0</v>
      </c>
      <c r="DC25" s="1423"/>
      <c r="DD25" s="1423"/>
      <c r="DE25" s="1423"/>
      <c r="DF25" s="1423">
        <v>63567872</v>
      </c>
      <c r="DG25" s="1423">
        <v>0</v>
      </c>
      <c r="DH25" s="1423">
        <v>0</v>
      </c>
      <c r="DI25" s="1423"/>
      <c r="DJ25" s="1423"/>
      <c r="DK25" s="1423">
        <v>0</v>
      </c>
      <c r="DL25" s="1423"/>
      <c r="DM25" s="1423"/>
      <c r="DN25" s="1423">
        <v>0</v>
      </c>
      <c r="DO25" s="1423"/>
      <c r="DP25" s="1423"/>
      <c r="DQ25" s="1423">
        <v>63567872</v>
      </c>
      <c r="DR25" s="1423">
        <v>1964584</v>
      </c>
      <c r="DS25" s="1423">
        <v>61603288</v>
      </c>
      <c r="DT25" s="1423"/>
      <c r="DU25" s="1423"/>
      <c r="DV25" s="1423">
        <v>0</v>
      </c>
      <c r="DW25" s="1423"/>
      <c r="DX25" s="1423"/>
      <c r="DY25" s="1423"/>
      <c r="DZ25" s="1423">
        <v>0</v>
      </c>
      <c r="EA25" s="1423">
        <v>0</v>
      </c>
      <c r="EB25" s="1423"/>
      <c r="EC25" s="1423"/>
      <c r="ED25" s="1423">
        <v>0</v>
      </c>
      <c r="EE25" s="1423"/>
      <c r="EF25" s="1423"/>
      <c r="EG25" s="1423">
        <v>0</v>
      </c>
      <c r="EH25" s="1423"/>
      <c r="EI25" s="1423"/>
      <c r="EJ25" s="1423"/>
      <c r="EK25" s="1423">
        <v>0</v>
      </c>
      <c r="EL25" s="1423"/>
      <c r="EM25" s="1423">
        <v>0</v>
      </c>
      <c r="EN25" s="1423"/>
      <c r="EO25" s="1423"/>
      <c r="EP25" s="1423"/>
      <c r="EQ25" s="1423">
        <v>0</v>
      </c>
      <c r="ER25" s="1423"/>
      <c r="ES25" s="1423"/>
      <c r="ET25" s="1423"/>
      <c r="EU25" s="1423">
        <v>0</v>
      </c>
      <c r="EV25" s="1423"/>
      <c r="EW25" s="1423"/>
      <c r="EX25" s="1423"/>
      <c r="EY25" s="1423"/>
      <c r="EZ25" s="1423">
        <v>0</v>
      </c>
      <c r="FA25" s="1423"/>
      <c r="FB25" s="1423">
        <v>0</v>
      </c>
      <c r="FC25" s="1423"/>
      <c r="FD25" s="1423"/>
      <c r="FE25" s="1423"/>
      <c r="FF25" s="1423">
        <v>0</v>
      </c>
      <c r="FG25" s="1423"/>
      <c r="FH25" s="1423"/>
      <c r="FI25" s="1423"/>
      <c r="FJ25" s="1423">
        <v>0</v>
      </c>
      <c r="FK25" s="1423"/>
      <c r="FL25" s="1423"/>
      <c r="FM25" s="1423"/>
      <c r="FN25" s="1423"/>
      <c r="FO25" s="1423">
        <v>0</v>
      </c>
      <c r="FP25" s="1423"/>
      <c r="FQ25" s="1423"/>
      <c r="FR25" s="1423"/>
      <c r="FS25" s="1423"/>
      <c r="FT25" s="1423"/>
      <c r="FU25" s="1423"/>
      <c r="FV25" s="1423"/>
      <c r="FW25" s="1423">
        <v>19705571</v>
      </c>
      <c r="FX25" s="1423">
        <v>15958807</v>
      </c>
      <c r="FY25" s="1423">
        <v>3707600</v>
      </c>
      <c r="FZ25" s="1423">
        <v>39164</v>
      </c>
      <c r="GA25" s="1423"/>
      <c r="GB25" s="1423">
        <v>9286482</v>
      </c>
      <c r="GC25" s="1423"/>
      <c r="GD25" s="1423"/>
      <c r="GE25" s="1423"/>
      <c r="GF25" s="1423">
        <v>95172138.25</v>
      </c>
    </row>
    <row r="26" spans="2:189">
      <c r="B26" s="1223">
        <v>42614</v>
      </c>
      <c r="C26" s="1423"/>
      <c r="D26" s="1423"/>
      <c r="E26" s="1423">
        <v>1719678</v>
      </c>
      <c r="F26" s="1423"/>
      <c r="G26" s="1423">
        <v>1719678</v>
      </c>
      <c r="H26" s="1423"/>
      <c r="I26" s="1423"/>
      <c r="J26" s="1423">
        <v>600000</v>
      </c>
      <c r="K26" s="1423">
        <v>600000</v>
      </c>
      <c r="L26" s="1423">
        <v>600000</v>
      </c>
      <c r="M26" s="1423"/>
      <c r="N26" s="1423">
        <v>0</v>
      </c>
      <c r="O26" s="1423"/>
      <c r="P26" s="1423"/>
      <c r="Q26" s="1423">
        <v>0</v>
      </c>
      <c r="R26" s="1423"/>
      <c r="S26" s="1423"/>
      <c r="T26" s="1423"/>
      <c r="U26" s="1423">
        <v>0</v>
      </c>
      <c r="V26" s="1423">
        <v>0</v>
      </c>
      <c r="W26" s="1423">
        <v>0</v>
      </c>
      <c r="X26" s="1423"/>
      <c r="Y26" s="1423"/>
      <c r="Z26" s="1423">
        <v>0</v>
      </c>
      <c r="AA26" s="1423"/>
      <c r="AB26" s="1423"/>
      <c r="AC26" s="1423">
        <v>0</v>
      </c>
      <c r="AD26" s="1423"/>
      <c r="AE26" s="1423"/>
      <c r="AF26" s="1423"/>
      <c r="AG26" s="1423">
        <v>0</v>
      </c>
      <c r="AH26" s="1423"/>
      <c r="AI26" s="1423"/>
      <c r="AJ26" s="1423"/>
      <c r="AK26" s="1423"/>
      <c r="AL26" s="1423">
        <v>0</v>
      </c>
      <c r="AM26" s="1423"/>
      <c r="AN26" s="1423"/>
      <c r="AO26" s="1423"/>
      <c r="AP26" s="1423"/>
      <c r="AQ26" s="1423">
        <v>54780</v>
      </c>
      <c r="AR26" s="1423">
        <v>54306</v>
      </c>
      <c r="AS26" s="1423">
        <v>474</v>
      </c>
      <c r="AT26" s="1423">
        <v>474</v>
      </c>
      <c r="AU26" s="1423"/>
      <c r="AV26" s="1423"/>
      <c r="AW26" s="1423"/>
      <c r="AX26" s="1423"/>
      <c r="AY26" s="1423">
        <v>191391.25</v>
      </c>
      <c r="AZ26" s="1423">
        <v>191391.25</v>
      </c>
      <c r="BA26" s="1423">
        <v>191391.25</v>
      </c>
      <c r="BB26" s="1423"/>
      <c r="BC26" s="1423"/>
      <c r="BD26" s="1423"/>
      <c r="BE26" s="1423">
        <v>0</v>
      </c>
      <c r="BF26" s="1423"/>
      <c r="BG26" s="1423"/>
      <c r="BH26" s="1423"/>
      <c r="BI26" s="1423"/>
      <c r="BJ26" s="1423"/>
      <c r="BK26" s="1423"/>
      <c r="BL26" s="1423">
        <v>0</v>
      </c>
      <c r="BM26" s="1423">
        <v>0</v>
      </c>
      <c r="BN26" s="1423"/>
      <c r="BO26" s="1423"/>
      <c r="BP26" s="1423"/>
      <c r="BQ26" s="1423"/>
      <c r="BR26" s="1423"/>
      <c r="BS26" s="1423"/>
      <c r="BT26" s="1423">
        <v>0</v>
      </c>
      <c r="BU26" s="1423">
        <v>0</v>
      </c>
      <c r="BV26" s="1423"/>
      <c r="BW26" s="1423"/>
      <c r="BX26" s="1423"/>
      <c r="BY26" s="1423"/>
      <c r="BZ26" s="1423">
        <v>0</v>
      </c>
      <c r="CA26" s="1423"/>
      <c r="CB26" s="1423"/>
      <c r="CC26" s="1423"/>
      <c r="CD26" s="1423"/>
      <c r="CE26" s="1423"/>
      <c r="CF26" s="1423"/>
      <c r="CG26" s="1423"/>
      <c r="CH26" s="1423"/>
      <c r="CI26" s="1423"/>
      <c r="CJ26" s="1423"/>
      <c r="CK26" s="1423"/>
      <c r="CL26" s="1423"/>
      <c r="CM26" s="1423"/>
      <c r="CN26" s="1423">
        <v>0</v>
      </c>
      <c r="CO26" s="1423">
        <v>0</v>
      </c>
      <c r="CP26" s="1423"/>
      <c r="CQ26" s="1423"/>
      <c r="CR26" s="1423"/>
      <c r="CS26" s="1423"/>
      <c r="CT26" s="1423"/>
      <c r="CU26" s="1423">
        <v>0</v>
      </c>
      <c r="CV26" s="1423"/>
      <c r="CW26" s="1423"/>
      <c r="CX26" s="1423"/>
      <c r="CY26" s="1423"/>
      <c r="CZ26" s="1423"/>
      <c r="DA26" s="1423"/>
      <c r="DB26" s="1423">
        <v>0</v>
      </c>
      <c r="DC26" s="1423"/>
      <c r="DD26" s="1423"/>
      <c r="DE26" s="1423"/>
      <c r="DF26" s="1423">
        <v>63934962</v>
      </c>
      <c r="DG26" s="1423">
        <v>0</v>
      </c>
      <c r="DH26" s="1423">
        <v>0</v>
      </c>
      <c r="DI26" s="1423"/>
      <c r="DJ26" s="1423"/>
      <c r="DK26" s="1423">
        <v>0</v>
      </c>
      <c r="DL26" s="1423"/>
      <c r="DM26" s="1423"/>
      <c r="DN26" s="1423">
        <v>0</v>
      </c>
      <c r="DO26" s="1423"/>
      <c r="DP26" s="1423"/>
      <c r="DQ26" s="1423">
        <v>63934962</v>
      </c>
      <c r="DR26" s="1423">
        <v>1994383</v>
      </c>
      <c r="DS26" s="1423">
        <v>61940579</v>
      </c>
      <c r="DT26" s="1423"/>
      <c r="DU26" s="1423"/>
      <c r="DV26" s="1423">
        <v>0</v>
      </c>
      <c r="DW26" s="1423"/>
      <c r="DX26" s="1423"/>
      <c r="DY26" s="1423"/>
      <c r="DZ26" s="1423">
        <v>0</v>
      </c>
      <c r="EA26" s="1423">
        <v>0</v>
      </c>
      <c r="EB26" s="1423"/>
      <c r="EC26" s="1423"/>
      <c r="ED26" s="1423">
        <v>0</v>
      </c>
      <c r="EE26" s="1423"/>
      <c r="EF26" s="1423"/>
      <c r="EG26" s="1423">
        <v>0</v>
      </c>
      <c r="EH26" s="1423"/>
      <c r="EI26" s="1423"/>
      <c r="EJ26" s="1423"/>
      <c r="EK26" s="1423">
        <v>0</v>
      </c>
      <c r="EL26" s="1423"/>
      <c r="EM26" s="1423">
        <v>0</v>
      </c>
      <c r="EN26" s="1423"/>
      <c r="EO26" s="1423"/>
      <c r="EP26" s="1423"/>
      <c r="EQ26" s="1423">
        <v>0</v>
      </c>
      <c r="ER26" s="1423"/>
      <c r="ES26" s="1423"/>
      <c r="ET26" s="1423"/>
      <c r="EU26" s="1423">
        <v>0</v>
      </c>
      <c r="EV26" s="1423"/>
      <c r="EW26" s="1423"/>
      <c r="EX26" s="1423"/>
      <c r="EY26" s="1423"/>
      <c r="EZ26" s="1423">
        <v>0</v>
      </c>
      <c r="FA26" s="1423"/>
      <c r="FB26" s="1423">
        <v>0</v>
      </c>
      <c r="FC26" s="1423"/>
      <c r="FD26" s="1423"/>
      <c r="FE26" s="1423"/>
      <c r="FF26" s="1423">
        <v>0</v>
      </c>
      <c r="FG26" s="1423"/>
      <c r="FH26" s="1423"/>
      <c r="FI26" s="1423"/>
      <c r="FJ26" s="1423">
        <v>0</v>
      </c>
      <c r="FK26" s="1423"/>
      <c r="FL26" s="1423"/>
      <c r="FM26" s="1423"/>
      <c r="FN26" s="1423"/>
      <c r="FO26" s="1423">
        <v>0</v>
      </c>
      <c r="FP26" s="1423"/>
      <c r="FQ26" s="1423"/>
      <c r="FR26" s="1423"/>
      <c r="FS26" s="1423"/>
      <c r="FT26" s="1423"/>
      <c r="FU26" s="1423"/>
      <c r="FV26" s="1423"/>
      <c r="FW26" s="1423">
        <v>19573009</v>
      </c>
      <c r="FX26" s="1423">
        <v>15954029</v>
      </c>
      <c r="FY26" s="1423">
        <v>3587888</v>
      </c>
      <c r="FZ26" s="1423">
        <v>31092</v>
      </c>
      <c r="GA26" s="1423"/>
      <c r="GB26" s="1423">
        <v>9433357</v>
      </c>
      <c r="GC26" s="1423"/>
      <c r="GD26" s="1423"/>
      <c r="GE26" s="1423"/>
      <c r="GF26" s="1423">
        <v>95507177.25</v>
      </c>
    </row>
    <row r="27" spans="2:189">
      <c r="B27" s="1223">
        <v>42644</v>
      </c>
      <c r="C27" s="1423"/>
      <c r="D27" s="1423"/>
      <c r="E27" s="1423">
        <v>1119678</v>
      </c>
      <c r="F27" s="1423"/>
      <c r="G27" s="1423">
        <v>1119678</v>
      </c>
      <c r="H27" s="1423"/>
      <c r="I27" s="1423"/>
      <c r="J27" s="1423">
        <v>600000</v>
      </c>
      <c r="K27" s="1423">
        <v>600000</v>
      </c>
      <c r="L27" s="1423">
        <v>600000</v>
      </c>
      <c r="M27" s="1423"/>
      <c r="N27" s="1423">
        <v>0</v>
      </c>
      <c r="O27" s="1423"/>
      <c r="P27" s="1423"/>
      <c r="Q27" s="1423">
        <v>0</v>
      </c>
      <c r="R27" s="1423"/>
      <c r="S27" s="1423"/>
      <c r="T27" s="1423"/>
      <c r="U27" s="1423">
        <v>0</v>
      </c>
      <c r="V27" s="1423">
        <v>0</v>
      </c>
      <c r="W27" s="1423">
        <v>0</v>
      </c>
      <c r="X27" s="1423"/>
      <c r="Y27" s="1423"/>
      <c r="Z27" s="1423">
        <v>0</v>
      </c>
      <c r="AA27" s="1423"/>
      <c r="AB27" s="1423"/>
      <c r="AC27" s="1423">
        <v>0</v>
      </c>
      <c r="AD27" s="1423"/>
      <c r="AE27" s="1423"/>
      <c r="AF27" s="1423"/>
      <c r="AG27" s="1423">
        <v>0</v>
      </c>
      <c r="AH27" s="1423"/>
      <c r="AI27" s="1423"/>
      <c r="AJ27" s="1423"/>
      <c r="AK27" s="1423"/>
      <c r="AL27" s="1423">
        <v>0</v>
      </c>
      <c r="AM27" s="1423"/>
      <c r="AN27" s="1423"/>
      <c r="AO27" s="1423"/>
      <c r="AP27" s="1423"/>
      <c r="AQ27" s="1423">
        <v>54780</v>
      </c>
      <c r="AR27" s="1423">
        <v>54306</v>
      </c>
      <c r="AS27" s="1423">
        <v>474</v>
      </c>
      <c r="AT27" s="1423">
        <v>474</v>
      </c>
      <c r="AU27" s="1423"/>
      <c r="AV27" s="1423"/>
      <c r="AW27" s="1423"/>
      <c r="AX27" s="1423"/>
      <c r="AY27" s="1423">
        <v>191391.25</v>
      </c>
      <c r="AZ27" s="1423">
        <v>191391.25</v>
      </c>
      <c r="BA27" s="1423">
        <v>191391.25</v>
      </c>
      <c r="BB27" s="1423"/>
      <c r="BC27" s="1423"/>
      <c r="BD27" s="1423"/>
      <c r="BE27" s="1423">
        <v>0</v>
      </c>
      <c r="BF27" s="1423"/>
      <c r="BG27" s="1423"/>
      <c r="BH27" s="1423"/>
      <c r="BI27" s="1423"/>
      <c r="BJ27" s="1423"/>
      <c r="BK27" s="1423"/>
      <c r="BL27" s="1423">
        <v>0</v>
      </c>
      <c r="BM27" s="1423">
        <v>0</v>
      </c>
      <c r="BN27" s="1423"/>
      <c r="BO27" s="1423"/>
      <c r="BP27" s="1423"/>
      <c r="BQ27" s="1423"/>
      <c r="BR27" s="1423"/>
      <c r="BS27" s="1423"/>
      <c r="BT27" s="1423">
        <v>0</v>
      </c>
      <c r="BU27" s="1423">
        <v>0</v>
      </c>
      <c r="BV27" s="1423"/>
      <c r="BW27" s="1423"/>
      <c r="BX27" s="1423"/>
      <c r="BY27" s="1423"/>
      <c r="BZ27" s="1423">
        <v>0</v>
      </c>
      <c r="CA27" s="1423"/>
      <c r="CB27" s="1423"/>
      <c r="CC27" s="1423"/>
      <c r="CD27" s="1423"/>
      <c r="CE27" s="1423"/>
      <c r="CF27" s="1423"/>
      <c r="CG27" s="1423"/>
      <c r="CH27" s="1423"/>
      <c r="CI27" s="1423"/>
      <c r="CJ27" s="1423"/>
      <c r="CK27" s="1423"/>
      <c r="CL27" s="1423"/>
      <c r="CM27" s="1423"/>
      <c r="CN27" s="1423">
        <v>0</v>
      </c>
      <c r="CO27" s="1423">
        <v>0</v>
      </c>
      <c r="CP27" s="1423"/>
      <c r="CQ27" s="1423"/>
      <c r="CR27" s="1423"/>
      <c r="CS27" s="1423"/>
      <c r="CT27" s="1423"/>
      <c r="CU27" s="1423">
        <v>0</v>
      </c>
      <c r="CV27" s="1423"/>
      <c r="CW27" s="1423"/>
      <c r="CX27" s="1423"/>
      <c r="CY27" s="1423"/>
      <c r="CZ27" s="1423"/>
      <c r="DA27" s="1423"/>
      <c r="DB27" s="1423">
        <v>0</v>
      </c>
      <c r="DC27" s="1423"/>
      <c r="DD27" s="1423"/>
      <c r="DE27" s="1423"/>
      <c r="DF27" s="1423">
        <v>64534962</v>
      </c>
      <c r="DG27" s="1423">
        <v>0</v>
      </c>
      <c r="DH27" s="1423">
        <v>0</v>
      </c>
      <c r="DI27" s="1423"/>
      <c r="DJ27" s="1423"/>
      <c r="DK27" s="1423">
        <v>0</v>
      </c>
      <c r="DL27" s="1423"/>
      <c r="DM27" s="1423"/>
      <c r="DN27" s="1423">
        <v>0</v>
      </c>
      <c r="DO27" s="1423"/>
      <c r="DP27" s="1423"/>
      <c r="DQ27" s="1423">
        <v>64534962</v>
      </c>
      <c r="DR27" s="1423">
        <v>1994383</v>
      </c>
      <c r="DS27" s="1423">
        <v>62540579</v>
      </c>
      <c r="DT27" s="1423"/>
      <c r="DU27" s="1423"/>
      <c r="DV27" s="1423">
        <v>0</v>
      </c>
      <c r="DW27" s="1423"/>
      <c r="DX27" s="1423"/>
      <c r="DY27" s="1423"/>
      <c r="DZ27" s="1423">
        <v>0</v>
      </c>
      <c r="EA27" s="1423">
        <v>0</v>
      </c>
      <c r="EB27" s="1423"/>
      <c r="EC27" s="1423"/>
      <c r="ED27" s="1423">
        <v>0</v>
      </c>
      <c r="EE27" s="1423"/>
      <c r="EF27" s="1423"/>
      <c r="EG27" s="1423">
        <v>0</v>
      </c>
      <c r="EH27" s="1423"/>
      <c r="EI27" s="1423"/>
      <c r="EJ27" s="1423"/>
      <c r="EK27" s="1423">
        <v>0</v>
      </c>
      <c r="EL27" s="1423"/>
      <c r="EM27" s="1423">
        <v>0</v>
      </c>
      <c r="EN27" s="1423"/>
      <c r="EO27" s="1423"/>
      <c r="EP27" s="1423"/>
      <c r="EQ27" s="1423">
        <v>0</v>
      </c>
      <c r="ER27" s="1423"/>
      <c r="ES27" s="1423"/>
      <c r="ET27" s="1423"/>
      <c r="EU27" s="1423">
        <v>0</v>
      </c>
      <c r="EV27" s="1423"/>
      <c r="EW27" s="1423"/>
      <c r="EX27" s="1423"/>
      <c r="EY27" s="1423"/>
      <c r="EZ27" s="1423">
        <v>0</v>
      </c>
      <c r="FA27" s="1423"/>
      <c r="FB27" s="1423">
        <v>0</v>
      </c>
      <c r="FC27" s="1423"/>
      <c r="FD27" s="1423"/>
      <c r="FE27" s="1423"/>
      <c r="FF27" s="1423">
        <v>0</v>
      </c>
      <c r="FG27" s="1423"/>
      <c r="FH27" s="1423"/>
      <c r="FI27" s="1423"/>
      <c r="FJ27" s="1423">
        <v>0</v>
      </c>
      <c r="FK27" s="1423"/>
      <c r="FL27" s="1423"/>
      <c r="FM27" s="1423"/>
      <c r="FN27" s="1423"/>
      <c r="FO27" s="1423">
        <v>0</v>
      </c>
      <c r="FP27" s="1423"/>
      <c r="FQ27" s="1423"/>
      <c r="FR27" s="1423"/>
      <c r="FS27" s="1423"/>
      <c r="FT27" s="1423"/>
      <c r="FU27" s="1423"/>
      <c r="FV27" s="1423"/>
      <c r="FW27" s="1423">
        <v>19573009</v>
      </c>
      <c r="FX27" s="1423">
        <v>15954029</v>
      </c>
      <c r="FY27" s="1423">
        <v>3587888</v>
      </c>
      <c r="FZ27" s="1423">
        <v>31092</v>
      </c>
      <c r="GA27" s="1423"/>
      <c r="GB27" s="1423">
        <v>9433357</v>
      </c>
      <c r="GC27" s="1423"/>
      <c r="GD27" s="1423"/>
      <c r="GE27" s="1423"/>
      <c r="GF27" s="1423">
        <v>95507177.25</v>
      </c>
    </row>
    <row r="28" spans="2:189">
      <c r="B28" s="1223">
        <v>42675</v>
      </c>
      <c r="C28" s="1423"/>
      <c r="D28" s="1423"/>
      <c r="E28" s="1423">
        <v>1719678.39</v>
      </c>
      <c r="F28" s="1423"/>
      <c r="G28" s="1423">
        <v>1719678.39</v>
      </c>
      <c r="H28" s="1423"/>
      <c r="I28" s="1423"/>
      <c r="J28" s="1423">
        <v>652786.14</v>
      </c>
      <c r="K28" s="1423">
        <v>652786.14</v>
      </c>
      <c r="L28" s="1423">
        <v>652786.14</v>
      </c>
      <c r="M28" s="1423"/>
      <c r="N28" s="1423">
        <v>0</v>
      </c>
      <c r="O28" s="1423"/>
      <c r="P28" s="1423"/>
      <c r="Q28" s="1423">
        <v>0</v>
      </c>
      <c r="R28" s="1423"/>
      <c r="S28" s="1423"/>
      <c r="T28" s="1423"/>
      <c r="U28" s="1423">
        <v>0</v>
      </c>
      <c r="V28" s="1423">
        <v>0</v>
      </c>
      <c r="W28" s="1423">
        <v>0</v>
      </c>
      <c r="X28" s="1423"/>
      <c r="Y28" s="1423"/>
      <c r="Z28" s="1423">
        <v>0</v>
      </c>
      <c r="AA28" s="1423"/>
      <c r="AB28" s="1423"/>
      <c r="AC28" s="1423">
        <v>0</v>
      </c>
      <c r="AD28" s="1423"/>
      <c r="AE28" s="1423"/>
      <c r="AF28" s="1423"/>
      <c r="AG28" s="1423">
        <v>0</v>
      </c>
      <c r="AH28" s="1423"/>
      <c r="AI28" s="1423"/>
      <c r="AJ28" s="1423"/>
      <c r="AK28" s="1423"/>
      <c r="AL28" s="1423">
        <v>0</v>
      </c>
      <c r="AM28" s="1423"/>
      <c r="AN28" s="1423"/>
      <c r="AO28" s="1423"/>
      <c r="AP28" s="1423"/>
      <c r="AQ28" s="1423">
        <v>1994</v>
      </c>
      <c r="AR28" s="1423">
        <v>1520</v>
      </c>
      <c r="AS28" s="1423">
        <v>474</v>
      </c>
      <c r="AT28" s="1423">
        <v>474</v>
      </c>
      <c r="AU28" s="1423"/>
      <c r="AV28" s="1423"/>
      <c r="AW28" s="1423"/>
      <c r="AX28" s="1423"/>
      <c r="AY28" s="1423">
        <v>191391.25</v>
      </c>
      <c r="AZ28" s="1423">
        <v>191391.25</v>
      </c>
      <c r="BA28" s="1423">
        <v>191391.25</v>
      </c>
      <c r="BB28" s="1423"/>
      <c r="BC28" s="1423"/>
      <c r="BD28" s="1423"/>
      <c r="BE28" s="1423">
        <v>0</v>
      </c>
      <c r="BF28" s="1423"/>
      <c r="BG28" s="1423"/>
      <c r="BH28" s="1423"/>
      <c r="BI28" s="1423"/>
      <c r="BJ28" s="1423"/>
      <c r="BK28" s="1423"/>
      <c r="BL28" s="1423">
        <v>0</v>
      </c>
      <c r="BM28" s="1423">
        <v>0</v>
      </c>
      <c r="BN28" s="1423"/>
      <c r="BO28" s="1423"/>
      <c r="BP28" s="1423"/>
      <c r="BQ28" s="1423"/>
      <c r="BR28" s="1423"/>
      <c r="BS28" s="1423"/>
      <c r="BT28" s="1423">
        <v>0</v>
      </c>
      <c r="BU28" s="1423">
        <v>0</v>
      </c>
      <c r="BV28" s="1423"/>
      <c r="BW28" s="1423"/>
      <c r="BX28" s="1423"/>
      <c r="BY28" s="1423"/>
      <c r="BZ28" s="1423">
        <v>0</v>
      </c>
      <c r="CA28" s="1423"/>
      <c r="CB28" s="1423"/>
      <c r="CC28" s="1423"/>
      <c r="CD28" s="1423"/>
      <c r="CE28" s="1423"/>
      <c r="CF28" s="1423"/>
      <c r="CG28" s="1423"/>
      <c r="CH28" s="1423"/>
      <c r="CI28" s="1423"/>
      <c r="CJ28" s="1423"/>
      <c r="CK28" s="1423"/>
      <c r="CL28" s="1423"/>
      <c r="CM28" s="1423"/>
      <c r="CN28" s="1423">
        <v>0</v>
      </c>
      <c r="CO28" s="1423">
        <v>0</v>
      </c>
      <c r="CP28" s="1423"/>
      <c r="CQ28" s="1423"/>
      <c r="CR28" s="1423"/>
      <c r="CS28" s="1423"/>
      <c r="CT28" s="1423"/>
      <c r="CU28" s="1423">
        <v>0</v>
      </c>
      <c r="CV28" s="1423"/>
      <c r="CW28" s="1423"/>
      <c r="CX28" s="1423"/>
      <c r="CY28" s="1423"/>
      <c r="CZ28" s="1423"/>
      <c r="DA28" s="1423"/>
      <c r="DB28" s="1423">
        <v>0</v>
      </c>
      <c r="DC28" s="1423"/>
      <c r="DD28" s="1423"/>
      <c r="DE28" s="1423"/>
      <c r="DF28" s="1423">
        <v>63934961.590096213</v>
      </c>
      <c r="DG28" s="1423">
        <v>0</v>
      </c>
      <c r="DH28" s="1423">
        <v>0</v>
      </c>
      <c r="DI28" s="1423"/>
      <c r="DJ28" s="1423"/>
      <c r="DK28" s="1423">
        <v>0</v>
      </c>
      <c r="DL28" s="1423"/>
      <c r="DM28" s="1423"/>
      <c r="DN28" s="1423">
        <v>0</v>
      </c>
      <c r="DO28" s="1423"/>
      <c r="DP28" s="1423"/>
      <c r="DQ28" s="1423">
        <v>63934961.590096213</v>
      </c>
      <c r="DR28" s="1423">
        <v>1994382.5108225583</v>
      </c>
      <c r="DS28" s="1423">
        <v>61940579.079273656</v>
      </c>
      <c r="DT28" s="1423"/>
      <c r="DU28" s="1423"/>
      <c r="DV28" s="1423">
        <v>0</v>
      </c>
      <c r="DW28" s="1423"/>
      <c r="DX28" s="1423"/>
      <c r="DY28" s="1423"/>
      <c r="DZ28" s="1423">
        <v>0</v>
      </c>
      <c r="EA28" s="1423">
        <v>0</v>
      </c>
      <c r="EB28" s="1423"/>
      <c r="EC28" s="1423"/>
      <c r="ED28" s="1423">
        <v>0</v>
      </c>
      <c r="EE28" s="1423"/>
      <c r="EF28" s="1423"/>
      <c r="EG28" s="1423">
        <v>0</v>
      </c>
      <c r="EH28" s="1423"/>
      <c r="EI28" s="1423"/>
      <c r="EJ28" s="1423"/>
      <c r="EK28" s="1423">
        <v>0</v>
      </c>
      <c r="EL28" s="1423"/>
      <c r="EM28" s="1423">
        <v>0</v>
      </c>
      <c r="EN28" s="1423"/>
      <c r="EO28" s="1423"/>
      <c r="EP28" s="1423"/>
      <c r="EQ28" s="1423">
        <v>0</v>
      </c>
      <c r="ER28" s="1423"/>
      <c r="ES28" s="1423"/>
      <c r="ET28" s="1423"/>
      <c r="EU28" s="1423">
        <v>0</v>
      </c>
      <c r="EV28" s="1423"/>
      <c r="EW28" s="1423"/>
      <c r="EX28" s="1423"/>
      <c r="EY28" s="1423"/>
      <c r="EZ28" s="1423">
        <v>0</v>
      </c>
      <c r="FA28" s="1423"/>
      <c r="FB28" s="1423">
        <v>0</v>
      </c>
      <c r="FC28" s="1423"/>
      <c r="FD28" s="1423"/>
      <c r="FE28" s="1423"/>
      <c r="FF28" s="1423">
        <v>0</v>
      </c>
      <c r="FG28" s="1423"/>
      <c r="FH28" s="1423"/>
      <c r="FI28" s="1423"/>
      <c r="FJ28" s="1423">
        <v>0</v>
      </c>
      <c r="FK28" s="1423"/>
      <c r="FL28" s="1423"/>
      <c r="FM28" s="1423"/>
      <c r="FN28" s="1423"/>
      <c r="FO28" s="1423">
        <v>0</v>
      </c>
      <c r="FP28" s="1423"/>
      <c r="FQ28" s="1423"/>
      <c r="FR28" s="1423"/>
      <c r="FS28" s="1423"/>
      <c r="FT28" s="1423"/>
      <c r="FU28" s="1423"/>
      <c r="FV28" s="1423"/>
      <c r="FW28" s="1423">
        <v>19573008.679999989</v>
      </c>
      <c r="FX28" s="1423">
        <v>15954028.560000001</v>
      </c>
      <c r="FY28" s="1423">
        <v>3587888.0699999863</v>
      </c>
      <c r="FZ28" s="1423">
        <v>31092.049999999464</v>
      </c>
      <c r="GA28" s="1423"/>
      <c r="GB28" s="1423">
        <v>9505645.2414500006</v>
      </c>
      <c r="GC28" s="1423"/>
      <c r="GD28" s="1423"/>
      <c r="GE28" s="1423"/>
      <c r="GF28" s="1423">
        <v>95579465.291546196</v>
      </c>
    </row>
    <row r="29" spans="2:189">
      <c r="B29" s="1223">
        <v>42705</v>
      </c>
      <c r="C29" s="1423"/>
      <c r="D29" s="1423"/>
      <c r="E29" s="1423">
        <v>1591234.04</v>
      </c>
      <c r="F29" s="1423"/>
      <c r="G29" s="1423">
        <v>1591234.04</v>
      </c>
      <c r="H29" s="1423"/>
      <c r="I29" s="1423"/>
      <c r="J29" s="1423">
        <v>0</v>
      </c>
      <c r="K29" s="1423">
        <v>0</v>
      </c>
      <c r="L29" s="1423">
        <v>0</v>
      </c>
      <c r="M29" s="1423"/>
      <c r="N29" s="1423">
        <v>0</v>
      </c>
      <c r="O29" s="1423"/>
      <c r="P29" s="1423"/>
      <c r="Q29" s="1423">
        <v>0</v>
      </c>
      <c r="R29" s="1423"/>
      <c r="S29" s="1423"/>
      <c r="T29" s="1423"/>
      <c r="U29" s="1423">
        <v>0</v>
      </c>
      <c r="V29" s="1423">
        <v>0</v>
      </c>
      <c r="W29" s="1423">
        <v>0</v>
      </c>
      <c r="X29" s="1423"/>
      <c r="Y29" s="1423"/>
      <c r="Z29" s="1423">
        <v>0</v>
      </c>
      <c r="AA29" s="1423"/>
      <c r="AB29" s="1423"/>
      <c r="AC29" s="1423">
        <v>0</v>
      </c>
      <c r="AD29" s="1423"/>
      <c r="AE29" s="1423"/>
      <c r="AF29" s="1423"/>
      <c r="AG29" s="1423">
        <v>0</v>
      </c>
      <c r="AH29" s="1423"/>
      <c r="AI29" s="1423"/>
      <c r="AJ29" s="1423"/>
      <c r="AK29" s="1423"/>
      <c r="AL29" s="1423">
        <v>0</v>
      </c>
      <c r="AM29" s="1423"/>
      <c r="AN29" s="1423"/>
      <c r="AO29" s="1423"/>
      <c r="AP29" s="1423"/>
      <c r="AQ29" s="1423">
        <v>131972.23000000001</v>
      </c>
      <c r="AR29" s="1423">
        <v>110726.37000000001</v>
      </c>
      <c r="AS29" s="1423">
        <v>21245.859999999997</v>
      </c>
      <c r="AT29" s="1423">
        <v>21245.859999999997</v>
      </c>
      <c r="AU29" s="1423"/>
      <c r="AV29" s="1423"/>
      <c r="AW29" s="1423"/>
      <c r="AX29" s="1423"/>
      <c r="AY29" s="1423">
        <v>191391.25</v>
      </c>
      <c r="AZ29" s="1423">
        <v>191391.25</v>
      </c>
      <c r="BA29" s="1423">
        <v>191391.25</v>
      </c>
      <c r="BB29" s="1423"/>
      <c r="BC29" s="1423"/>
      <c r="BD29" s="1423"/>
      <c r="BE29" s="1423">
        <v>0</v>
      </c>
      <c r="BF29" s="1423"/>
      <c r="BG29" s="1423"/>
      <c r="BH29" s="1423"/>
      <c r="BI29" s="1423"/>
      <c r="BJ29" s="1423"/>
      <c r="BK29" s="1423"/>
      <c r="BL29" s="1423">
        <v>0</v>
      </c>
      <c r="BM29" s="1423">
        <v>0</v>
      </c>
      <c r="BN29" s="1423"/>
      <c r="BO29" s="1423"/>
      <c r="BP29" s="1423"/>
      <c r="BQ29" s="1423"/>
      <c r="BR29" s="1423"/>
      <c r="BS29" s="1423"/>
      <c r="BT29" s="1423">
        <v>0</v>
      </c>
      <c r="BU29" s="1423">
        <v>0</v>
      </c>
      <c r="BV29" s="1423"/>
      <c r="BW29" s="1423"/>
      <c r="BX29" s="1423"/>
      <c r="BY29" s="1423"/>
      <c r="BZ29" s="1423">
        <v>0</v>
      </c>
      <c r="CA29" s="1423"/>
      <c r="CB29" s="1423"/>
      <c r="CC29" s="1423"/>
      <c r="CD29" s="1423"/>
      <c r="CE29" s="1423"/>
      <c r="CF29" s="1423"/>
      <c r="CG29" s="1423"/>
      <c r="CH29" s="1423"/>
      <c r="CI29" s="1423"/>
      <c r="CJ29" s="1423"/>
      <c r="CK29" s="1423"/>
      <c r="CL29" s="1423"/>
      <c r="CM29" s="1423"/>
      <c r="CN29" s="1423">
        <v>0</v>
      </c>
      <c r="CO29" s="1423">
        <v>0</v>
      </c>
      <c r="CP29" s="1423"/>
      <c r="CQ29" s="1423"/>
      <c r="CR29" s="1423"/>
      <c r="CS29" s="1423"/>
      <c r="CT29" s="1423"/>
      <c r="CU29" s="1423">
        <v>0</v>
      </c>
      <c r="CV29" s="1423"/>
      <c r="CW29" s="1423"/>
      <c r="CX29" s="1423"/>
      <c r="CY29" s="1423"/>
      <c r="CZ29" s="1423"/>
      <c r="DA29" s="1423"/>
      <c r="DB29" s="1423">
        <v>0</v>
      </c>
      <c r="DC29" s="1423"/>
      <c r="DD29" s="1423"/>
      <c r="DE29" s="1423"/>
      <c r="DF29" s="1423">
        <v>59829207.695590526</v>
      </c>
      <c r="DG29" s="1423">
        <v>0</v>
      </c>
      <c r="DH29" s="1423">
        <v>0</v>
      </c>
      <c r="DI29" s="1423"/>
      <c r="DJ29" s="1423"/>
      <c r="DK29" s="1423">
        <v>0</v>
      </c>
      <c r="DL29" s="1423"/>
      <c r="DM29" s="1423"/>
      <c r="DN29" s="1423">
        <v>0</v>
      </c>
      <c r="DO29" s="1423"/>
      <c r="DP29" s="1423"/>
      <c r="DQ29" s="1423">
        <v>59829207.695590526</v>
      </c>
      <c r="DR29" s="1423">
        <v>1849386.3407058406</v>
      </c>
      <c r="DS29" s="1423">
        <v>57979821.354884684</v>
      </c>
      <c r="DT29" s="1423"/>
      <c r="DU29" s="1423"/>
      <c r="DV29" s="1423">
        <v>0</v>
      </c>
      <c r="DW29" s="1423"/>
      <c r="DX29" s="1423"/>
      <c r="DY29" s="1423"/>
      <c r="DZ29" s="1423">
        <v>0</v>
      </c>
      <c r="EA29" s="1423">
        <v>0</v>
      </c>
      <c r="EB29" s="1423"/>
      <c r="EC29" s="1423"/>
      <c r="ED29" s="1423">
        <v>0</v>
      </c>
      <c r="EE29" s="1423"/>
      <c r="EF29" s="1423"/>
      <c r="EG29" s="1423">
        <v>0</v>
      </c>
      <c r="EH29" s="1423"/>
      <c r="EI29" s="1423"/>
      <c r="EJ29" s="1423"/>
      <c r="EK29" s="1423">
        <v>0</v>
      </c>
      <c r="EL29" s="1423"/>
      <c r="EM29" s="1423">
        <v>0</v>
      </c>
      <c r="EN29" s="1423"/>
      <c r="EO29" s="1423"/>
      <c r="EP29" s="1423"/>
      <c r="EQ29" s="1423">
        <v>0</v>
      </c>
      <c r="ER29" s="1423"/>
      <c r="ES29" s="1423"/>
      <c r="ET29" s="1423"/>
      <c r="EU29" s="1423">
        <v>0</v>
      </c>
      <c r="EV29" s="1423"/>
      <c r="EW29" s="1423"/>
      <c r="EX29" s="1423"/>
      <c r="EY29" s="1423"/>
      <c r="EZ29" s="1423">
        <v>0</v>
      </c>
      <c r="FA29" s="1423"/>
      <c r="FB29" s="1423">
        <v>0</v>
      </c>
      <c r="FC29" s="1423"/>
      <c r="FD29" s="1423"/>
      <c r="FE29" s="1423"/>
      <c r="FF29" s="1423">
        <v>0</v>
      </c>
      <c r="FG29" s="1423"/>
      <c r="FH29" s="1423"/>
      <c r="FI29" s="1423"/>
      <c r="FJ29" s="1423">
        <v>0</v>
      </c>
      <c r="FK29" s="1423"/>
      <c r="FL29" s="1423"/>
      <c r="FM29" s="1423"/>
      <c r="FN29" s="1423"/>
      <c r="FO29" s="1423">
        <v>0</v>
      </c>
      <c r="FP29" s="1423"/>
      <c r="FQ29" s="1423"/>
      <c r="FR29" s="1423"/>
      <c r="FS29" s="1423"/>
      <c r="FT29" s="1423"/>
      <c r="FU29" s="1423"/>
      <c r="FV29" s="1423"/>
      <c r="FW29" s="1423">
        <v>20462059.299999997</v>
      </c>
      <c r="FX29" s="1423">
        <v>15693030.02</v>
      </c>
      <c r="FY29" s="1423">
        <v>4665291.0299999965</v>
      </c>
      <c r="FZ29" s="1423">
        <v>103738.24999999983</v>
      </c>
      <c r="GA29" s="1423"/>
      <c r="GB29" s="1423">
        <v>9358866.4334999993</v>
      </c>
      <c r="GC29" s="1423"/>
      <c r="GD29" s="1423"/>
      <c r="GE29" s="1423"/>
      <c r="GF29" s="1423">
        <v>91564730.949090511</v>
      </c>
    </row>
    <row r="30" spans="2:189">
      <c r="C30" s="1424"/>
      <c r="D30" s="1424"/>
      <c r="E30" s="1424"/>
      <c r="F30" s="1424"/>
      <c r="G30" s="1424"/>
      <c r="H30" s="1424"/>
      <c r="I30" s="1424"/>
      <c r="J30" s="1424"/>
      <c r="K30" s="1424"/>
      <c r="L30" s="1424"/>
      <c r="M30" s="1424"/>
      <c r="N30" s="1424"/>
      <c r="O30" s="1424"/>
      <c r="P30" s="1424"/>
      <c r="Q30" s="1424"/>
      <c r="R30" s="1424"/>
      <c r="S30" s="1424"/>
      <c r="T30" s="1424"/>
      <c r="U30" s="1424"/>
      <c r="V30" s="1424"/>
      <c r="W30" s="1424"/>
      <c r="X30" s="1424"/>
      <c r="Y30" s="1424"/>
      <c r="Z30" s="1424"/>
      <c r="AA30" s="1424"/>
      <c r="AB30" s="1424"/>
      <c r="AC30" s="1424"/>
      <c r="AD30" s="1424"/>
      <c r="AE30" s="1424"/>
      <c r="AF30" s="1424"/>
      <c r="AG30" s="1424"/>
      <c r="AH30" s="1424"/>
      <c r="AI30" s="1424"/>
      <c r="AJ30" s="1424"/>
      <c r="AK30" s="1424"/>
      <c r="AL30" s="1424"/>
      <c r="AM30" s="1424"/>
      <c r="AN30" s="1424"/>
      <c r="AO30" s="1424"/>
      <c r="AP30" s="1424"/>
      <c r="AQ30" s="1424"/>
      <c r="AR30" s="1424"/>
      <c r="AS30" s="1424"/>
      <c r="AT30" s="1424"/>
      <c r="AU30" s="1424"/>
      <c r="AV30" s="1424"/>
      <c r="AW30" s="1424"/>
      <c r="AX30" s="1424"/>
      <c r="AY30" s="1424"/>
      <c r="AZ30" s="1424"/>
      <c r="BA30" s="1424"/>
      <c r="BB30" s="1424"/>
      <c r="BC30" s="1424"/>
      <c r="BD30" s="1424"/>
      <c r="BE30" s="1424"/>
      <c r="BF30" s="1424"/>
      <c r="BG30" s="1424"/>
      <c r="BH30" s="1424"/>
      <c r="BI30" s="1424"/>
      <c r="BJ30" s="1424"/>
      <c r="BK30" s="1424"/>
      <c r="BL30" s="1424"/>
      <c r="BM30" s="1424"/>
      <c r="BN30" s="1424"/>
      <c r="BO30" s="1424"/>
      <c r="BP30" s="1424"/>
      <c r="BQ30" s="1424"/>
      <c r="BR30" s="1424"/>
      <c r="BS30" s="1424"/>
      <c r="BT30" s="1424"/>
      <c r="BU30" s="1424"/>
      <c r="BV30" s="1424"/>
      <c r="BW30" s="1424"/>
      <c r="BX30" s="1424"/>
      <c r="BY30" s="1424"/>
      <c r="BZ30" s="1424"/>
      <c r="CA30" s="1424"/>
      <c r="CB30" s="1424"/>
      <c r="CC30" s="1424"/>
      <c r="CD30" s="1424"/>
      <c r="CE30" s="1424"/>
      <c r="CF30" s="1424"/>
      <c r="CG30" s="1424"/>
      <c r="CH30" s="1424"/>
      <c r="CI30" s="1424"/>
      <c r="CJ30" s="1424"/>
      <c r="CK30" s="1424"/>
      <c r="CL30" s="1424"/>
      <c r="CM30" s="1424"/>
      <c r="CN30" s="1424"/>
      <c r="CO30" s="1424"/>
      <c r="CP30" s="1424"/>
      <c r="CQ30" s="1424"/>
      <c r="CR30" s="1424"/>
      <c r="CS30" s="1424"/>
      <c r="CT30" s="1424"/>
      <c r="CU30" s="1424"/>
      <c r="CV30" s="1424"/>
      <c r="CW30" s="1424"/>
      <c r="CX30" s="1424"/>
      <c r="CY30" s="1424"/>
      <c r="CZ30" s="1424"/>
      <c r="DA30" s="1424"/>
      <c r="DB30" s="1424"/>
      <c r="DC30" s="1424"/>
      <c r="DD30" s="1424"/>
      <c r="DE30" s="1424"/>
      <c r="DF30" s="1424"/>
      <c r="DG30" s="1424"/>
      <c r="DH30" s="1424"/>
      <c r="DI30" s="1424"/>
      <c r="DJ30" s="1424"/>
      <c r="DK30" s="1424"/>
      <c r="DL30" s="1424"/>
      <c r="DM30" s="1424"/>
      <c r="DN30" s="1424"/>
      <c r="DO30" s="1424"/>
      <c r="DP30" s="1424"/>
      <c r="DQ30" s="1424"/>
      <c r="DR30" s="1424"/>
      <c r="DS30" s="1424"/>
      <c r="DT30" s="1424"/>
      <c r="DU30" s="1424"/>
      <c r="DV30" s="1424"/>
      <c r="DW30" s="1424"/>
      <c r="DX30" s="1424"/>
      <c r="DY30" s="1424"/>
      <c r="DZ30" s="1424"/>
      <c r="EA30" s="1424"/>
      <c r="EB30" s="1424"/>
      <c r="EC30" s="1424"/>
      <c r="ED30" s="1424"/>
      <c r="EE30" s="1424"/>
      <c r="EF30" s="1424"/>
      <c r="EG30" s="1424"/>
      <c r="EH30" s="1424"/>
      <c r="EI30" s="1424"/>
      <c r="EJ30" s="1424"/>
      <c r="EK30" s="1424"/>
      <c r="EL30" s="1424"/>
      <c r="EM30" s="1424"/>
      <c r="EN30" s="1424"/>
      <c r="EO30" s="1424"/>
      <c r="EP30" s="1424"/>
      <c r="EQ30" s="1424"/>
      <c r="ER30" s="1424"/>
      <c r="ES30" s="1424"/>
      <c r="ET30" s="1424"/>
      <c r="EU30" s="1424"/>
      <c r="EV30" s="1424"/>
      <c r="EW30" s="1424"/>
      <c r="EX30" s="1424"/>
      <c r="EY30" s="1424"/>
      <c r="EZ30" s="1424"/>
      <c r="FA30" s="1424"/>
      <c r="FB30" s="1424"/>
      <c r="FC30" s="1424"/>
      <c r="FD30" s="1424"/>
      <c r="FE30" s="1424"/>
      <c r="FF30" s="1424"/>
      <c r="FG30" s="1424"/>
      <c r="FH30" s="1424"/>
      <c r="FI30" s="1424"/>
      <c r="FJ30" s="1424"/>
      <c r="FK30" s="1424"/>
      <c r="FL30" s="1424"/>
      <c r="FM30" s="1424"/>
      <c r="FN30" s="1424"/>
      <c r="FO30" s="1424"/>
      <c r="FP30" s="1424"/>
      <c r="FQ30" s="1424"/>
      <c r="FR30" s="1424"/>
      <c r="FS30" s="1424"/>
      <c r="FT30" s="1424"/>
      <c r="FU30" s="1424"/>
      <c r="FV30" s="1424"/>
      <c r="FW30" s="1424"/>
      <c r="FX30" s="1424"/>
      <c r="FY30" s="1424"/>
      <c r="FZ30" s="1424"/>
      <c r="GA30" s="1424"/>
      <c r="GB30" s="1424"/>
      <c r="GC30" s="1424"/>
      <c r="GD30" s="1424"/>
      <c r="GE30" s="1424"/>
      <c r="GF30" s="1424"/>
    </row>
    <row r="31" spans="2:189">
      <c r="C31" s="1424"/>
      <c r="D31" s="1424"/>
      <c r="E31" s="1424"/>
      <c r="F31" s="1424"/>
      <c r="G31" s="1424"/>
      <c r="H31" s="1424"/>
      <c r="I31" s="1424"/>
      <c r="J31" s="1424"/>
      <c r="K31" s="1424"/>
      <c r="L31" s="1424"/>
      <c r="M31" s="1424"/>
      <c r="N31" s="1424"/>
      <c r="O31" s="1424"/>
      <c r="P31" s="1424"/>
      <c r="Q31" s="1424"/>
      <c r="R31" s="1424"/>
      <c r="S31" s="1424"/>
      <c r="T31" s="1424"/>
      <c r="U31" s="1424"/>
      <c r="V31" s="1424"/>
      <c r="W31" s="1424"/>
      <c r="X31" s="1424"/>
      <c r="Y31" s="1424"/>
      <c r="Z31" s="1424"/>
      <c r="AA31" s="1424"/>
      <c r="AB31" s="1424"/>
      <c r="AC31" s="1424"/>
      <c r="AD31" s="1424"/>
      <c r="AE31" s="1424"/>
      <c r="AF31" s="1424"/>
      <c r="AG31" s="1424"/>
      <c r="AH31" s="1424"/>
      <c r="AI31" s="1424"/>
      <c r="AJ31" s="1424"/>
      <c r="AK31" s="1424"/>
      <c r="AL31" s="1424"/>
      <c r="AM31" s="1424"/>
      <c r="AN31" s="1424"/>
      <c r="AO31" s="1424"/>
      <c r="AP31" s="1424"/>
      <c r="AQ31" s="1424"/>
      <c r="AR31" s="1424"/>
      <c r="AS31" s="1424"/>
      <c r="AT31" s="1424"/>
      <c r="AU31" s="1424"/>
      <c r="AV31" s="1424"/>
      <c r="AW31" s="1424"/>
      <c r="AX31" s="1424"/>
      <c r="AY31" s="1424"/>
      <c r="AZ31" s="1424"/>
      <c r="BA31" s="1424"/>
      <c r="BB31" s="1424"/>
      <c r="BC31" s="1424"/>
      <c r="BD31" s="1424"/>
      <c r="BE31" s="1424"/>
      <c r="BF31" s="1424"/>
      <c r="BG31" s="1424"/>
      <c r="BH31" s="1424"/>
      <c r="BI31" s="1424"/>
      <c r="BJ31" s="1424"/>
      <c r="BK31" s="1424"/>
      <c r="BL31" s="1424"/>
      <c r="BM31" s="1424"/>
      <c r="BN31" s="1424"/>
      <c r="BO31" s="1424"/>
      <c r="BP31" s="1424"/>
      <c r="BQ31" s="1424"/>
      <c r="BR31" s="1424"/>
      <c r="BS31" s="1424"/>
      <c r="BT31" s="1424"/>
      <c r="BU31" s="1424"/>
      <c r="BV31" s="1424"/>
      <c r="BW31" s="1424"/>
      <c r="BX31" s="1424"/>
      <c r="BY31" s="1424"/>
      <c r="BZ31" s="1424"/>
      <c r="CA31" s="1424"/>
      <c r="CB31" s="1424"/>
      <c r="CC31" s="1424"/>
      <c r="CD31" s="1424"/>
      <c r="CE31" s="1424"/>
      <c r="CF31" s="1424"/>
      <c r="CG31" s="1424"/>
      <c r="CH31" s="1424"/>
      <c r="CI31" s="1424"/>
      <c r="CJ31" s="1424"/>
      <c r="CK31" s="1424"/>
      <c r="CL31" s="1424"/>
      <c r="CM31" s="1424"/>
      <c r="CN31" s="1424"/>
      <c r="CO31" s="1424"/>
      <c r="CP31" s="1424"/>
      <c r="CQ31" s="1424"/>
      <c r="CR31" s="1424"/>
      <c r="CS31" s="1424"/>
      <c r="CT31" s="1424"/>
      <c r="CU31" s="1424"/>
      <c r="CV31" s="1424"/>
      <c r="CW31" s="1424"/>
      <c r="CX31" s="1424"/>
      <c r="CY31" s="1424"/>
      <c r="CZ31" s="1424"/>
      <c r="DA31" s="1424"/>
      <c r="DB31" s="1424"/>
      <c r="DC31" s="1424"/>
      <c r="DD31" s="1424"/>
      <c r="DE31" s="1424"/>
      <c r="DF31" s="1424"/>
      <c r="DG31" s="1424"/>
      <c r="DH31" s="1424"/>
      <c r="DI31" s="1424"/>
      <c r="DJ31" s="1424"/>
      <c r="DK31" s="1424"/>
      <c r="DL31" s="1424"/>
      <c r="DM31" s="1424"/>
      <c r="DN31" s="1424"/>
      <c r="DO31" s="1424"/>
      <c r="DP31" s="1424"/>
      <c r="DQ31" s="1424"/>
      <c r="DR31" s="1424"/>
      <c r="DS31" s="1424"/>
      <c r="DT31" s="1424"/>
      <c r="DU31" s="1424"/>
      <c r="DV31" s="1424"/>
      <c r="DW31" s="1424"/>
      <c r="DX31" s="1424"/>
      <c r="DY31" s="1424"/>
      <c r="DZ31" s="1424"/>
      <c r="EA31" s="1424"/>
      <c r="EB31" s="1424"/>
      <c r="EC31" s="1424"/>
      <c r="ED31" s="1424"/>
      <c r="EE31" s="1424"/>
      <c r="EF31" s="1424"/>
      <c r="EG31" s="1424"/>
      <c r="EH31" s="1424"/>
      <c r="EI31" s="1424"/>
      <c r="EJ31" s="1424"/>
      <c r="EK31" s="1424"/>
      <c r="EL31" s="1424"/>
      <c r="EM31" s="1424"/>
      <c r="EN31" s="1424"/>
      <c r="EO31" s="1424"/>
      <c r="EP31" s="1424"/>
      <c r="EQ31" s="1424"/>
      <c r="ER31" s="1424"/>
      <c r="ES31" s="1424"/>
      <c r="ET31" s="1424"/>
      <c r="EU31" s="1424"/>
      <c r="EV31" s="1424"/>
      <c r="EW31" s="1424"/>
      <c r="EX31" s="1424"/>
      <c r="EY31" s="1424"/>
      <c r="EZ31" s="1424"/>
      <c r="FA31" s="1424"/>
      <c r="FB31" s="1424"/>
      <c r="FC31" s="1424"/>
      <c r="FD31" s="1424"/>
      <c r="FE31" s="1424"/>
      <c r="FF31" s="1424"/>
      <c r="FG31" s="1424"/>
      <c r="FH31" s="1424"/>
      <c r="FI31" s="1424"/>
      <c r="FJ31" s="1424"/>
      <c r="FK31" s="1424"/>
      <c r="FL31" s="1424"/>
      <c r="FM31" s="1424"/>
      <c r="FN31" s="1424"/>
      <c r="FO31" s="1424"/>
      <c r="FP31" s="1424"/>
      <c r="FQ31" s="1424"/>
      <c r="FR31" s="1424"/>
      <c r="FS31" s="1424"/>
      <c r="FT31" s="1424"/>
      <c r="FU31" s="1424"/>
      <c r="FV31" s="1424"/>
      <c r="FW31" s="1424"/>
      <c r="FX31" s="1424"/>
      <c r="FY31" s="1424"/>
      <c r="FZ31" s="1424"/>
      <c r="GA31" s="1424"/>
      <c r="GB31" s="1424"/>
      <c r="GC31" s="1424"/>
      <c r="GD31" s="1424"/>
      <c r="GE31" s="1424"/>
      <c r="GF31" s="1424"/>
    </row>
    <row r="32" spans="2:189" s="1" customFormat="1" ht="15.75">
      <c r="B32" s="1223">
        <v>42736</v>
      </c>
      <c r="C32" s="1423"/>
      <c r="D32" s="1423"/>
      <c r="E32" s="1423">
        <v>2127928.73</v>
      </c>
      <c r="F32" s="1423"/>
      <c r="G32" s="1423">
        <v>2127928.73</v>
      </c>
      <c r="H32" s="1423"/>
      <c r="I32" s="1423"/>
      <c r="J32" s="1423">
        <v>53024</v>
      </c>
      <c r="K32" s="1423">
        <v>53024</v>
      </c>
      <c r="L32" s="1423">
        <v>53024</v>
      </c>
      <c r="M32" s="1423"/>
      <c r="N32" s="1423">
        <v>0</v>
      </c>
      <c r="O32" s="1423"/>
      <c r="P32" s="1423"/>
      <c r="Q32" s="1423">
        <v>0</v>
      </c>
      <c r="R32" s="1423"/>
      <c r="S32" s="1423"/>
      <c r="T32" s="1423"/>
      <c r="U32" s="1423">
        <v>0</v>
      </c>
      <c r="V32" s="1423">
        <v>0</v>
      </c>
      <c r="W32" s="1423">
        <v>0</v>
      </c>
      <c r="X32" s="1423"/>
      <c r="Y32" s="1423"/>
      <c r="Z32" s="1423">
        <v>0</v>
      </c>
      <c r="AA32" s="1423"/>
      <c r="AB32" s="1423"/>
      <c r="AC32" s="1423">
        <v>0</v>
      </c>
      <c r="AD32" s="1423"/>
      <c r="AE32" s="1423"/>
      <c r="AF32" s="1423"/>
      <c r="AG32" s="1423">
        <v>0</v>
      </c>
      <c r="AH32" s="1423"/>
      <c r="AI32" s="1423"/>
      <c r="AJ32" s="1423"/>
      <c r="AK32" s="1423"/>
      <c r="AL32" s="1423">
        <v>0</v>
      </c>
      <c r="AM32" s="1423"/>
      <c r="AN32" s="1423"/>
      <c r="AO32" s="1423"/>
      <c r="AP32" s="1423"/>
      <c r="AQ32" s="1423">
        <v>1756.3599999999922</v>
      </c>
      <c r="AR32" s="1423">
        <v>1282.1399999999921</v>
      </c>
      <c r="AS32" s="1423">
        <v>474.22</v>
      </c>
      <c r="AT32" s="1423">
        <v>474.22</v>
      </c>
      <c r="AU32" s="1423"/>
      <c r="AV32" s="1423"/>
      <c r="AW32" s="1423"/>
      <c r="AX32" s="1423"/>
      <c r="AY32" s="1423">
        <v>191391.25</v>
      </c>
      <c r="AZ32" s="1423">
        <v>191391.25</v>
      </c>
      <c r="BA32" s="1423">
        <v>191391.25</v>
      </c>
      <c r="BB32" s="1423"/>
      <c r="BC32" s="1423"/>
      <c r="BD32" s="1423"/>
      <c r="BE32" s="1423">
        <v>0</v>
      </c>
      <c r="BF32" s="1423"/>
      <c r="BG32" s="1423"/>
      <c r="BH32" s="1423"/>
      <c r="BI32" s="1423"/>
      <c r="BJ32" s="1423"/>
      <c r="BK32" s="1423"/>
      <c r="BL32" s="1423">
        <v>0</v>
      </c>
      <c r="BM32" s="1423">
        <v>0</v>
      </c>
      <c r="BN32" s="1423"/>
      <c r="BO32" s="1423"/>
      <c r="BP32" s="1423"/>
      <c r="BQ32" s="1423"/>
      <c r="BR32" s="1423"/>
      <c r="BS32" s="1423"/>
      <c r="BT32" s="1423">
        <v>0</v>
      </c>
      <c r="BU32" s="1423">
        <v>0</v>
      </c>
      <c r="BV32" s="1423"/>
      <c r="BW32" s="1423"/>
      <c r="BX32" s="1423"/>
      <c r="BY32" s="1423"/>
      <c r="BZ32" s="1423">
        <v>0</v>
      </c>
      <c r="CA32" s="1423"/>
      <c r="CB32" s="1423"/>
      <c r="CC32" s="1423"/>
      <c r="CD32" s="1423"/>
      <c r="CE32" s="1423"/>
      <c r="CF32" s="1423"/>
      <c r="CG32" s="1423"/>
      <c r="CH32" s="1423"/>
      <c r="CI32" s="1423"/>
      <c r="CJ32" s="1423"/>
      <c r="CK32" s="1423"/>
      <c r="CL32" s="1423"/>
      <c r="CM32" s="1423"/>
      <c r="CN32" s="1423">
        <v>0</v>
      </c>
      <c r="CO32" s="1423">
        <v>0</v>
      </c>
      <c r="CP32" s="1423"/>
      <c r="CQ32" s="1423"/>
      <c r="CR32" s="1423"/>
      <c r="CS32" s="1423"/>
      <c r="CT32" s="1423"/>
      <c r="CU32" s="1423">
        <v>0</v>
      </c>
      <c r="CV32" s="1423"/>
      <c r="CW32" s="1423"/>
      <c r="CX32" s="1423"/>
      <c r="CY32" s="1423"/>
      <c r="CZ32" s="1423"/>
      <c r="DA32" s="1423"/>
      <c r="DB32" s="1423">
        <v>0</v>
      </c>
      <c r="DC32" s="1423"/>
      <c r="DD32" s="1423"/>
      <c r="DE32" s="1423"/>
      <c r="DF32" s="1423">
        <v>64534961.590096213</v>
      </c>
      <c r="DG32" s="1423">
        <v>0</v>
      </c>
      <c r="DH32" s="1423">
        <v>0</v>
      </c>
      <c r="DI32" s="1423"/>
      <c r="DJ32" s="1423"/>
      <c r="DK32" s="1423">
        <v>0</v>
      </c>
      <c r="DL32" s="1423"/>
      <c r="DM32" s="1423"/>
      <c r="DN32" s="1423">
        <v>0</v>
      </c>
      <c r="DO32" s="1423"/>
      <c r="DP32" s="1423"/>
      <c r="DQ32" s="1423">
        <v>64534961.590096213</v>
      </c>
      <c r="DR32" s="1423">
        <v>1994382.5108225583</v>
      </c>
      <c r="DS32" s="1423">
        <v>62540579.079273656</v>
      </c>
      <c r="DT32" s="1423"/>
      <c r="DU32" s="1423"/>
      <c r="DV32" s="1423">
        <v>0</v>
      </c>
      <c r="DW32" s="1423"/>
      <c r="DX32" s="1423"/>
      <c r="DY32" s="1423"/>
      <c r="DZ32" s="1423">
        <v>0</v>
      </c>
      <c r="EA32" s="1423">
        <v>0</v>
      </c>
      <c r="EB32" s="1423"/>
      <c r="EC32" s="1423"/>
      <c r="ED32" s="1423">
        <v>0</v>
      </c>
      <c r="EE32" s="1423"/>
      <c r="EF32" s="1423"/>
      <c r="EG32" s="1423">
        <v>0</v>
      </c>
      <c r="EH32" s="1423"/>
      <c r="EI32" s="1423"/>
      <c r="EJ32" s="1423"/>
      <c r="EK32" s="1423">
        <v>0</v>
      </c>
      <c r="EL32" s="1423"/>
      <c r="EM32" s="1423">
        <v>0</v>
      </c>
      <c r="EN32" s="1423"/>
      <c r="EO32" s="1423"/>
      <c r="EP32" s="1423"/>
      <c r="EQ32" s="1423">
        <v>0</v>
      </c>
      <c r="ER32" s="1423"/>
      <c r="ES32" s="1423"/>
      <c r="ET32" s="1423"/>
      <c r="EU32" s="1423">
        <v>0</v>
      </c>
      <c r="EV32" s="1423"/>
      <c r="EW32" s="1423"/>
      <c r="EX32" s="1423"/>
      <c r="EY32" s="1423"/>
      <c r="EZ32" s="1423">
        <v>0</v>
      </c>
      <c r="FA32" s="1423"/>
      <c r="FB32" s="1423">
        <v>0</v>
      </c>
      <c r="FC32" s="1423"/>
      <c r="FD32" s="1423"/>
      <c r="FE32" s="1423"/>
      <c r="FF32" s="1423">
        <v>0</v>
      </c>
      <c r="FG32" s="1423"/>
      <c r="FH32" s="1423"/>
      <c r="FI32" s="1423"/>
      <c r="FJ32" s="1423">
        <v>0</v>
      </c>
      <c r="FK32" s="1423"/>
      <c r="FL32" s="1423"/>
      <c r="FM32" s="1423"/>
      <c r="FN32" s="1423"/>
      <c r="FO32" s="1423">
        <v>0</v>
      </c>
      <c r="FP32" s="1423"/>
      <c r="FQ32" s="1423"/>
      <c r="FR32" s="1423"/>
      <c r="FS32" s="1423"/>
      <c r="FT32" s="1423"/>
      <c r="FU32" s="1423"/>
      <c r="FV32" s="1423"/>
      <c r="FW32" s="1423">
        <v>19048502.119999971</v>
      </c>
      <c r="FX32" s="1423">
        <v>15896693.280000001</v>
      </c>
      <c r="FY32" s="1423">
        <v>3120716.7899999702</v>
      </c>
      <c r="FZ32" s="1423">
        <v>31092.049999999464</v>
      </c>
      <c r="GA32" s="1423"/>
      <c r="GB32" s="1423">
        <v>9881986.2414500006</v>
      </c>
      <c r="GC32" s="1423"/>
      <c r="GD32" s="1423"/>
      <c r="GE32" s="1423"/>
      <c r="GF32" s="1423">
        <v>95839550.291546181</v>
      </c>
      <c r="GG32" s="1210"/>
    </row>
    <row r="33" spans="2:189" s="1" customFormat="1" ht="15.75">
      <c r="B33" s="1223">
        <v>42767</v>
      </c>
      <c r="C33" s="1423"/>
      <c r="D33" s="1423"/>
      <c r="E33" s="1423">
        <v>2041234</v>
      </c>
      <c r="F33" s="1423"/>
      <c r="G33" s="1423">
        <v>2041234</v>
      </c>
      <c r="H33" s="1423"/>
      <c r="I33" s="1423"/>
      <c r="J33" s="1423">
        <v>53024</v>
      </c>
      <c r="K33" s="1423">
        <v>53024</v>
      </c>
      <c r="L33" s="1423">
        <v>53024</v>
      </c>
      <c r="M33" s="1423"/>
      <c r="N33" s="1423">
        <v>0</v>
      </c>
      <c r="O33" s="1423"/>
      <c r="P33" s="1423"/>
      <c r="Q33" s="1423">
        <v>0</v>
      </c>
      <c r="R33" s="1423"/>
      <c r="S33" s="1423"/>
      <c r="T33" s="1423"/>
      <c r="U33" s="1423">
        <v>0</v>
      </c>
      <c r="V33" s="1423">
        <v>0</v>
      </c>
      <c r="W33" s="1423">
        <v>0</v>
      </c>
      <c r="X33" s="1423"/>
      <c r="Y33" s="1423"/>
      <c r="Z33" s="1423">
        <v>0</v>
      </c>
      <c r="AA33" s="1423"/>
      <c r="AB33" s="1423"/>
      <c r="AC33" s="1423">
        <v>0</v>
      </c>
      <c r="AD33" s="1423"/>
      <c r="AE33" s="1423"/>
      <c r="AF33" s="1423"/>
      <c r="AG33" s="1423">
        <v>0</v>
      </c>
      <c r="AH33" s="1423"/>
      <c r="AI33" s="1423"/>
      <c r="AJ33" s="1423"/>
      <c r="AK33" s="1423"/>
      <c r="AL33" s="1423">
        <v>0</v>
      </c>
      <c r="AM33" s="1423"/>
      <c r="AN33" s="1423"/>
      <c r="AO33" s="1423"/>
      <c r="AP33" s="1423"/>
      <c r="AQ33" s="1423">
        <v>1756.3599999999922</v>
      </c>
      <c r="AR33" s="1423">
        <v>1282.1399999999921</v>
      </c>
      <c r="AS33" s="1423">
        <v>474.22</v>
      </c>
      <c r="AT33" s="1423">
        <v>474.22</v>
      </c>
      <c r="AU33" s="1423"/>
      <c r="AV33" s="1423"/>
      <c r="AW33" s="1423"/>
      <c r="AX33" s="1423"/>
      <c r="AY33" s="1423">
        <v>191391.25</v>
      </c>
      <c r="AZ33" s="1423">
        <v>191391.25</v>
      </c>
      <c r="BA33" s="1423">
        <v>191391.25</v>
      </c>
      <c r="BB33" s="1423"/>
      <c r="BC33" s="1423"/>
      <c r="BD33" s="1423"/>
      <c r="BE33" s="1423">
        <v>0</v>
      </c>
      <c r="BF33" s="1423"/>
      <c r="BG33" s="1423"/>
      <c r="BH33" s="1423"/>
      <c r="BI33" s="1423"/>
      <c r="BJ33" s="1423"/>
      <c r="BK33" s="1423"/>
      <c r="BL33" s="1423">
        <v>0</v>
      </c>
      <c r="BM33" s="1423">
        <v>0</v>
      </c>
      <c r="BN33" s="1423"/>
      <c r="BO33" s="1423"/>
      <c r="BP33" s="1423"/>
      <c r="BQ33" s="1423"/>
      <c r="BR33" s="1423"/>
      <c r="BS33" s="1423"/>
      <c r="BT33" s="1423">
        <v>0</v>
      </c>
      <c r="BU33" s="1423">
        <v>0</v>
      </c>
      <c r="BV33" s="1423"/>
      <c r="BW33" s="1423"/>
      <c r="BX33" s="1423"/>
      <c r="BY33" s="1423"/>
      <c r="BZ33" s="1423">
        <v>0</v>
      </c>
      <c r="CA33" s="1423"/>
      <c r="CB33" s="1423"/>
      <c r="CC33" s="1423"/>
      <c r="CD33" s="1423"/>
      <c r="CE33" s="1423"/>
      <c r="CF33" s="1423"/>
      <c r="CG33" s="1423"/>
      <c r="CH33" s="1423"/>
      <c r="CI33" s="1423"/>
      <c r="CJ33" s="1423"/>
      <c r="CK33" s="1423"/>
      <c r="CL33" s="1423"/>
      <c r="CM33" s="1423"/>
      <c r="CN33" s="1423">
        <v>0</v>
      </c>
      <c r="CO33" s="1423">
        <v>0</v>
      </c>
      <c r="CP33" s="1423"/>
      <c r="CQ33" s="1423"/>
      <c r="CR33" s="1423"/>
      <c r="CS33" s="1423"/>
      <c r="CT33" s="1423"/>
      <c r="CU33" s="1423">
        <v>0</v>
      </c>
      <c r="CV33" s="1423"/>
      <c r="CW33" s="1423"/>
      <c r="CX33" s="1423"/>
      <c r="CY33" s="1423"/>
      <c r="CZ33" s="1423"/>
      <c r="DA33" s="1423"/>
      <c r="DB33" s="1423">
        <v>0</v>
      </c>
      <c r="DC33" s="1423"/>
      <c r="DD33" s="1423"/>
      <c r="DE33" s="1423"/>
      <c r="DF33" s="1423">
        <v>64534961.590096213</v>
      </c>
      <c r="DG33" s="1423">
        <v>0</v>
      </c>
      <c r="DH33" s="1423">
        <v>0</v>
      </c>
      <c r="DI33" s="1423"/>
      <c r="DJ33" s="1423"/>
      <c r="DK33" s="1423">
        <v>0</v>
      </c>
      <c r="DL33" s="1423"/>
      <c r="DM33" s="1423"/>
      <c r="DN33" s="1423">
        <v>0</v>
      </c>
      <c r="DO33" s="1423"/>
      <c r="DP33" s="1423"/>
      <c r="DQ33" s="1423">
        <v>64534961.590096213</v>
      </c>
      <c r="DR33" s="1423">
        <v>1994382.5108225583</v>
      </c>
      <c r="DS33" s="1423">
        <v>62540579.079273656</v>
      </c>
      <c r="DT33" s="1423"/>
      <c r="DU33" s="1423"/>
      <c r="DV33" s="1423">
        <v>0</v>
      </c>
      <c r="DW33" s="1423"/>
      <c r="DX33" s="1423"/>
      <c r="DY33" s="1423"/>
      <c r="DZ33" s="1423">
        <v>0</v>
      </c>
      <c r="EA33" s="1423">
        <v>0</v>
      </c>
      <c r="EB33" s="1423"/>
      <c r="EC33" s="1423"/>
      <c r="ED33" s="1423">
        <v>0</v>
      </c>
      <c r="EE33" s="1423"/>
      <c r="EF33" s="1423"/>
      <c r="EG33" s="1423">
        <v>0</v>
      </c>
      <c r="EH33" s="1423"/>
      <c r="EI33" s="1423"/>
      <c r="EJ33" s="1423"/>
      <c r="EK33" s="1423">
        <v>0</v>
      </c>
      <c r="EL33" s="1423"/>
      <c r="EM33" s="1423">
        <v>0</v>
      </c>
      <c r="EN33" s="1423"/>
      <c r="EO33" s="1423"/>
      <c r="EP33" s="1423"/>
      <c r="EQ33" s="1423">
        <v>0</v>
      </c>
      <c r="ER33" s="1423"/>
      <c r="ES33" s="1423"/>
      <c r="ET33" s="1423"/>
      <c r="EU33" s="1423">
        <v>0</v>
      </c>
      <c r="EV33" s="1423"/>
      <c r="EW33" s="1423"/>
      <c r="EX33" s="1423"/>
      <c r="EY33" s="1423"/>
      <c r="EZ33" s="1423">
        <v>0</v>
      </c>
      <c r="FA33" s="1423"/>
      <c r="FB33" s="1423">
        <v>0</v>
      </c>
      <c r="FC33" s="1423"/>
      <c r="FD33" s="1423"/>
      <c r="FE33" s="1423"/>
      <c r="FF33" s="1423">
        <v>0</v>
      </c>
      <c r="FG33" s="1423"/>
      <c r="FH33" s="1423"/>
      <c r="FI33" s="1423"/>
      <c r="FJ33" s="1423">
        <v>0</v>
      </c>
      <c r="FK33" s="1423"/>
      <c r="FL33" s="1423"/>
      <c r="FM33" s="1423"/>
      <c r="FN33" s="1423"/>
      <c r="FO33" s="1423">
        <v>0</v>
      </c>
      <c r="FP33" s="1423"/>
      <c r="FQ33" s="1423"/>
      <c r="FR33" s="1423"/>
      <c r="FS33" s="1423"/>
      <c r="FT33" s="1423"/>
      <c r="FU33" s="1423"/>
      <c r="FV33" s="1423"/>
      <c r="FW33" s="1423">
        <v>19048502.119999971</v>
      </c>
      <c r="FX33" s="1423">
        <v>15896693.280000001</v>
      </c>
      <c r="FY33" s="1423">
        <v>3120716.7899999702</v>
      </c>
      <c r="FZ33" s="1423">
        <v>31092.049999999464</v>
      </c>
      <c r="GA33" s="1423"/>
      <c r="GB33" s="1423">
        <v>9881986.2414500006</v>
      </c>
      <c r="GC33" s="1423"/>
      <c r="GD33" s="1423"/>
      <c r="GE33" s="1423"/>
      <c r="GF33" s="1423">
        <v>95752855.561546177</v>
      </c>
      <c r="GG33" s="1210"/>
    </row>
    <row r="34" spans="2:189" s="1" customFormat="1" ht="15.75">
      <c r="B34" s="1223">
        <v>42795</v>
      </c>
      <c r="C34" s="1423"/>
      <c r="D34" s="1423"/>
      <c r="E34" s="1423">
        <v>1939929.73</v>
      </c>
      <c r="F34" s="1423"/>
      <c r="G34" s="1423">
        <v>1939929.73</v>
      </c>
      <c r="H34" s="1423"/>
      <c r="I34" s="1423"/>
      <c r="J34" s="1423">
        <v>53024</v>
      </c>
      <c r="K34" s="1423">
        <v>53024</v>
      </c>
      <c r="L34" s="1423">
        <v>53024</v>
      </c>
      <c r="M34" s="1423"/>
      <c r="N34" s="1423">
        <v>0</v>
      </c>
      <c r="O34" s="1423"/>
      <c r="P34" s="1423"/>
      <c r="Q34" s="1423">
        <v>0</v>
      </c>
      <c r="R34" s="1423"/>
      <c r="S34" s="1423"/>
      <c r="T34" s="1423"/>
      <c r="U34" s="1423">
        <v>0</v>
      </c>
      <c r="V34" s="1423">
        <v>0</v>
      </c>
      <c r="W34" s="1423">
        <v>0</v>
      </c>
      <c r="X34" s="1423"/>
      <c r="Y34" s="1423"/>
      <c r="Z34" s="1423">
        <v>0</v>
      </c>
      <c r="AA34" s="1423"/>
      <c r="AB34" s="1423"/>
      <c r="AC34" s="1423">
        <v>0</v>
      </c>
      <c r="AD34" s="1423"/>
      <c r="AE34" s="1423"/>
      <c r="AF34" s="1423"/>
      <c r="AG34" s="1423">
        <v>0</v>
      </c>
      <c r="AH34" s="1423"/>
      <c r="AI34" s="1423"/>
      <c r="AJ34" s="1423"/>
      <c r="AK34" s="1423"/>
      <c r="AL34" s="1423">
        <v>0</v>
      </c>
      <c r="AM34" s="1423"/>
      <c r="AN34" s="1423"/>
      <c r="AO34" s="1423"/>
      <c r="AP34" s="1423"/>
      <c r="AQ34" s="1423">
        <v>1756.3599999999922</v>
      </c>
      <c r="AR34" s="1423">
        <v>1282.1399999999921</v>
      </c>
      <c r="AS34" s="1423">
        <v>474.22</v>
      </c>
      <c r="AT34" s="1423">
        <v>474.22</v>
      </c>
      <c r="AU34" s="1423"/>
      <c r="AV34" s="1423"/>
      <c r="AW34" s="1423"/>
      <c r="AX34" s="1423"/>
      <c r="AY34" s="1423">
        <v>191391.25</v>
      </c>
      <c r="AZ34" s="1423">
        <v>191391.25</v>
      </c>
      <c r="BA34" s="1423">
        <v>191391.25</v>
      </c>
      <c r="BB34" s="1423"/>
      <c r="BC34" s="1423"/>
      <c r="BD34" s="1423"/>
      <c r="BE34" s="1423">
        <v>0</v>
      </c>
      <c r="BF34" s="1423"/>
      <c r="BG34" s="1423"/>
      <c r="BH34" s="1423"/>
      <c r="BI34" s="1423"/>
      <c r="BJ34" s="1423"/>
      <c r="BK34" s="1423"/>
      <c r="BL34" s="1423">
        <v>0</v>
      </c>
      <c r="BM34" s="1423">
        <v>0</v>
      </c>
      <c r="BN34" s="1423"/>
      <c r="BO34" s="1423"/>
      <c r="BP34" s="1423"/>
      <c r="BQ34" s="1423"/>
      <c r="BR34" s="1423"/>
      <c r="BS34" s="1423"/>
      <c r="BT34" s="1423">
        <v>0</v>
      </c>
      <c r="BU34" s="1423">
        <v>0</v>
      </c>
      <c r="BV34" s="1423"/>
      <c r="BW34" s="1423"/>
      <c r="BX34" s="1423"/>
      <c r="BY34" s="1423"/>
      <c r="BZ34" s="1423">
        <v>0</v>
      </c>
      <c r="CA34" s="1423"/>
      <c r="CB34" s="1423"/>
      <c r="CC34" s="1423"/>
      <c r="CD34" s="1423"/>
      <c r="CE34" s="1423"/>
      <c r="CF34" s="1423"/>
      <c r="CG34" s="1423"/>
      <c r="CH34" s="1423"/>
      <c r="CI34" s="1423"/>
      <c r="CJ34" s="1423"/>
      <c r="CK34" s="1423"/>
      <c r="CL34" s="1423"/>
      <c r="CM34" s="1423"/>
      <c r="CN34" s="1423">
        <v>0</v>
      </c>
      <c r="CO34" s="1423">
        <v>0</v>
      </c>
      <c r="CP34" s="1423"/>
      <c r="CQ34" s="1423"/>
      <c r="CR34" s="1423"/>
      <c r="CS34" s="1423"/>
      <c r="CT34" s="1423"/>
      <c r="CU34" s="1423">
        <v>0</v>
      </c>
      <c r="CV34" s="1423"/>
      <c r="CW34" s="1423"/>
      <c r="CX34" s="1423"/>
      <c r="CY34" s="1423"/>
      <c r="CZ34" s="1423"/>
      <c r="DA34" s="1423"/>
      <c r="DB34" s="1423">
        <v>0</v>
      </c>
      <c r="DC34" s="1423"/>
      <c r="DD34" s="1423"/>
      <c r="DE34" s="1423"/>
      <c r="DF34" s="1423">
        <v>64534961.590096213</v>
      </c>
      <c r="DG34" s="1423">
        <v>0</v>
      </c>
      <c r="DH34" s="1423">
        <v>0</v>
      </c>
      <c r="DI34" s="1423"/>
      <c r="DJ34" s="1423"/>
      <c r="DK34" s="1423">
        <v>0</v>
      </c>
      <c r="DL34" s="1423"/>
      <c r="DM34" s="1423"/>
      <c r="DN34" s="1423">
        <v>0</v>
      </c>
      <c r="DO34" s="1423"/>
      <c r="DP34" s="1423"/>
      <c r="DQ34" s="1423">
        <v>64534961.590096213</v>
      </c>
      <c r="DR34" s="1423">
        <v>1994382.5108225583</v>
      </c>
      <c r="DS34" s="1423">
        <v>62540579.079273656</v>
      </c>
      <c r="DT34" s="1423"/>
      <c r="DU34" s="1423"/>
      <c r="DV34" s="1423">
        <v>0</v>
      </c>
      <c r="DW34" s="1423"/>
      <c r="DX34" s="1423"/>
      <c r="DY34" s="1423"/>
      <c r="DZ34" s="1423">
        <v>0</v>
      </c>
      <c r="EA34" s="1423">
        <v>0</v>
      </c>
      <c r="EB34" s="1423"/>
      <c r="EC34" s="1423"/>
      <c r="ED34" s="1423">
        <v>0</v>
      </c>
      <c r="EE34" s="1423"/>
      <c r="EF34" s="1423"/>
      <c r="EG34" s="1423">
        <v>0</v>
      </c>
      <c r="EH34" s="1423"/>
      <c r="EI34" s="1423"/>
      <c r="EJ34" s="1423"/>
      <c r="EK34" s="1423">
        <v>0</v>
      </c>
      <c r="EL34" s="1423"/>
      <c r="EM34" s="1423">
        <v>0</v>
      </c>
      <c r="EN34" s="1423"/>
      <c r="EO34" s="1423"/>
      <c r="EP34" s="1423"/>
      <c r="EQ34" s="1423">
        <v>0</v>
      </c>
      <c r="ER34" s="1423"/>
      <c r="ES34" s="1423"/>
      <c r="ET34" s="1423"/>
      <c r="EU34" s="1423">
        <v>0</v>
      </c>
      <c r="EV34" s="1423"/>
      <c r="EW34" s="1423"/>
      <c r="EX34" s="1423"/>
      <c r="EY34" s="1423"/>
      <c r="EZ34" s="1423">
        <v>0</v>
      </c>
      <c r="FA34" s="1423"/>
      <c r="FB34" s="1423">
        <v>0</v>
      </c>
      <c r="FC34" s="1423"/>
      <c r="FD34" s="1423"/>
      <c r="FE34" s="1423"/>
      <c r="FF34" s="1423">
        <v>0</v>
      </c>
      <c r="FG34" s="1423"/>
      <c r="FH34" s="1423"/>
      <c r="FI34" s="1423"/>
      <c r="FJ34" s="1423">
        <v>0</v>
      </c>
      <c r="FK34" s="1423"/>
      <c r="FL34" s="1423"/>
      <c r="FM34" s="1423"/>
      <c r="FN34" s="1423"/>
      <c r="FO34" s="1423">
        <v>0</v>
      </c>
      <c r="FP34" s="1423"/>
      <c r="FQ34" s="1423"/>
      <c r="FR34" s="1423"/>
      <c r="FS34" s="1423"/>
      <c r="FT34" s="1423"/>
      <c r="FU34" s="1423"/>
      <c r="FV34" s="1423"/>
      <c r="FW34" s="1423">
        <v>19048502.119999971</v>
      </c>
      <c r="FX34" s="1423">
        <v>15896693.280000001</v>
      </c>
      <c r="FY34" s="1423">
        <v>3120716.7899999702</v>
      </c>
      <c r="FZ34" s="1423">
        <v>31092.049999999464</v>
      </c>
      <c r="GA34" s="1423"/>
      <c r="GB34" s="1423">
        <v>9997696.2414500006</v>
      </c>
      <c r="GC34" s="1423"/>
      <c r="GD34" s="1423"/>
      <c r="GE34" s="1423"/>
      <c r="GF34" s="1423">
        <v>95767261.291546181</v>
      </c>
      <c r="GG34" s="1210"/>
    </row>
    <row r="35" spans="2:189" s="1" customFormat="1" ht="15.75">
      <c r="B35" s="1223">
        <v>42826</v>
      </c>
      <c r="C35" s="1423"/>
      <c r="D35" s="1423"/>
      <c r="E35" s="1423">
        <v>1853235</v>
      </c>
      <c r="F35" s="1423"/>
      <c r="G35" s="1423">
        <v>1853235</v>
      </c>
      <c r="H35" s="1423"/>
      <c r="I35" s="1423"/>
      <c r="J35" s="1423">
        <v>53024</v>
      </c>
      <c r="K35" s="1423">
        <v>53024</v>
      </c>
      <c r="L35" s="1423">
        <v>53024</v>
      </c>
      <c r="M35" s="1423"/>
      <c r="N35" s="1423">
        <v>0</v>
      </c>
      <c r="O35" s="1423"/>
      <c r="P35" s="1423"/>
      <c r="Q35" s="1423">
        <v>0</v>
      </c>
      <c r="R35" s="1423"/>
      <c r="S35" s="1423"/>
      <c r="T35" s="1423"/>
      <c r="U35" s="1423">
        <v>0</v>
      </c>
      <c r="V35" s="1423">
        <v>0</v>
      </c>
      <c r="W35" s="1423">
        <v>0</v>
      </c>
      <c r="X35" s="1423"/>
      <c r="Y35" s="1423"/>
      <c r="Z35" s="1423">
        <v>0</v>
      </c>
      <c r="AA35" s="1423"/>
      <c r="AB35" s="1423"/>
      <c r="AC35" s="1423">
        <v>0</v>
      </c>
      <c r="AD35" s="1423"/>
      <c r="AE35" s="1423"/>
      <c r="AF35" s="1423"/>
      <c r="AG35" s="1423">
        <v>0</v>
      </c>
      <c r="AH35" s="1423"/>
      <c r="AI35" s="1423"/>
      <c r="AJ35" s="1423"/>
      <c r="AK35" s="1423"/>
      <c r="AL35" s="1423">
        <v>0</v>
      </c>
      <c r="AM35" s="1423"/>
      <c r="AN35" s="1423"/>
      <c r="AO35" s="1423"/>
      <c r="AP35" s="1423"/>
      <c r="AQ35" s="1423">
        <v>1756.3599999999922</v>
      </c>
      <c r="AR35" s="1423">
        <v>1282.1399999999921</v>
      </c>
      <c r="AS35" s="1423">
        <v>474.22</v>
      </c>
      <c r="AT35" s="1423">
        <v>474.22</v>
      </c>
      <c r="AU35" s="1423"/>
      <c r="AV35" s="1423"/>
      <c r="AW35" s="1423"/>
      <c r="AX35" s="1423"/>
      <c r="AY35" s="1423">
        <v>191391.25</v>
      </c>
      <c r="AZ35" s="1423">
        <v>191391.25</v>
      </c>
      <c r="BA35" s="1423">
        <v>191391.25</v>
      </c>
      <c r="BB35" s="1423"/>
      <c r="BC35" s="1423"/>
      <c r="BD35" s="1423"/>
      <c r="BE35" s="1423">
        <v>0</v>
      </c>
      <c r="BF35" s="1423"/>
      <c r="BG35" s="1423"/>
      <c r="BH35" s="1423"/>
      <c r="BI35" s="1423"/>
      <c r="BJ35" s="1423"/>
      <c r="BK35" s="1423"/>
      <c r="BL35" s="1423">
        <v>0</v>
      </c>
      <c r="BM35" s="1423">
        <v>0</v>
      </c>
      <c r="BN35" s="1423"/>
      <c r="BO35" s="1423"/>
      <c r="BP35" s="1423"/>
      <c r="BQ35" s="1423"/>
      <c r="BR35" s="1423"/>
      <c r="BS35" s="1423"/>
      <c r="BT35" s="1423">
        <v>0</v>
      </c>
      <c r="BU35" s="1423">
        <v>0</v>
      </c>
      <c r="BV35" s="1423"/>
      <c r="BW35" s="1423"/>
      <c r="BX35" s="1423"/>
      <c r="BY35" s="1423"/>
      <c r="BZ35" s="1423">
        <v>0</v>
      </c>
      <c r="CA35" s="1423"/>
      <c r="CB35" s="1423"/>
      <c r="CC35" s="1423"/>
      <c r="CD35" s="1423"/>
      <c r="CE35" s="1423"/>
      <c r="CF35" s="1423"/>
      <c r="CG35" s="1423"/>
      <c r="CH35" s="1423"/>
      <c r="CI35" s="1423"/>
      <c r="CJ35" s="1423"/>
      <c r="CK35" s="1423"/>
      <c r="CL35" s="1423"/>
      <c r="CM35" s="1423"/>
      <c r="CN35" s="1423">
        <v>0</v>
      </c>
      <c r="CO35" s="1423">
        <v>0</v>
      </c>
      <c r="CP35" s="1423"/>
      <c r="CQ35" s="1423"/>
      <c r="CR35" s="1423"/>
      <c r="CS35" s="1423"/>
      <c r="CT35" s="1423"/>
      <c r="CU35" s="1423">
        <v>0</v>
      </c>
      <c r="CV35" s="1423"/>
      <c r="CW35" s="1423"/>
      <c r="CX35" s="1423"/>
      <c r="CY35" s="1423"/>
      <c r="CZ35" s="1423"/>
      <c r="DA35" s="1423"/>
      <c r="DB35" s="1423">
        <v>0</v>
      </c>
      <c r="DC35" s="1423"/>
      <c r="DD35" s="1423"/>
      <c r="DE35" s="1423"/>
      <c r="DF35" s="1423">
        <v>64534961.590096213</v>
      </c>
      <c r="DG35" s="1423">
        <v>0</v>
      </c>
      <c r="DH35" s="1423">
        <v>0</v>
      </c>
      <c r="DI35" s="1423"/>
      <c r="DJ35" s="1423"/>
      <c r="DK35" s="1423">
        <v>0</v>
      </c>
      <c r="DL35" s="1423"/>
      <c r="DM35" s="1423"/>
      <c r="DN35" s="1423">
        <v>0</v>
      </c>
      <c r="DO35" s="1423"/>
      <c r="DP35" s="1423"/>
      <c r="DQ35" s="1423">
        <v>64534961.590096213</v>
      </c>
      <c r="DR35" s="1423">
        <v>1994382.5108225583</v>
      </c>
      <c r="DS35" s="1423">
        <v>62540579.079273656</v>
      </c>
      <c r="DT35" s="1423"/>
      <c r="DU35" s="1423"/>
      <c r="DV35" s="1423">
        <v>0</v>
      </c>
      <c r="DW35" s="1423"/>
      <c r="DX35" s="1423"/>
      <c r="DY35" s="1423"/>
      <c r="DZ35" s="1423">
        <v>0</v>
      </c>
      <c r="EA35" s="1423">
        <v>0</v>
      </c>
      <c r="EB35" s="1423"/>
      <c r="EC35" s="1423"/>
      <c r="ED35" s="1423">
        <v>0</v>
      </c>
      <c r="EE35" s="1423"/>
      <c r="EF35" s="1423"/>
      <c r="EG35" s="1423">
        <v>0</v>
      </c>
      <c r="EH35" s="1423"/>
      <c r="EI35" s="1423"/>
      <c r="EJ35" s="1423"/>
      <c r="EK35" s="1423">
        <v>0</v>
      </c>
      <c r="EL35" s="1423"/>
      <c r="EM35" s="1423">
        <v>0</v>
      </c>
      <c r="EN35" s="1423"/>
      <c r="EO35" s="1423"/>
      <c r="EP35" s="1423"/>
      <c r="EQ35" s="1423">
        <v>0</v>
      </c>
      <c r="ER35" s="1423"/>
      <c r="ES35" s="1423"/>
      <c r="ET35" s="1423"/>
      <c r="EU35" s="1423">
        <v>0</v>
      </c>
      <c r="EV35" s="1423"/>
      <c r="EW35" s="1423"/>
      <c r="EX35" s="1423"/>
      <c r="EY35" s="1423"/>
      <c r="EZ35" s="1423">
        <v>0</v>
      </c>
      <c r="FA35" s="1423"/>
      <c r="FB35" s="1423">
        <v>0</v>
      </c>
      <c r="FC35" s="1423"/>
      <c r="FD35" s="1423"/>
      <c r="FE35" s="1423"/>
      <c r="FF35" s="1423">
        <v>0</v>
      </c>
      <c r="FG35" s="1423"/>
      <c r="FH35" s="1423"/>
      <c r="FI35" s="1423"/>
      <c r="FJ35" s="1423">
        <v>0</v>
      </c>
      <c r="FK35" s="1423"/>
      <c r="FL35" s="1423"/>
      <c r="FM35" s="1423"/>
      <c r="FN35" s="1423"/>
      <c r="FO35" s="1423">
        <v>0</v>
      </c>
      <c r="FP35" s="1423"/>
      <c r="FQ35" s="1423"/>
      <c r="FR35" s="1423"/>
      <c r="FS35" s="1423"/>
      <c r="FT35" s="1423"/>
      <c r="FU35" s="1423"/>
      <c r="FV35" s="1423"/>
      <c r="FW35" s="1423">
        <v>19048502.119999971</v>
      </c>
      <c r="FX35" s="1423">
        <v>15896693.280000001</v>
      </c>
      <c r="FY35" s="1423">
        <v>3120716.7899999702</v>
      </c>
      <c r="FZ35" s="1423">
        <v>31092.049999999464</v>
      </c>
      <c r="GA35" s="1423"/>
      <c r="GB35" s="1423">
        <v>10171086</v>
      </c>
      <c r="GC35" s="1423"/>
      <c r="GD35" s="1423"/>
      <c r="GE35" s="1423"/>
      <c r="GF35" s="1423">
        <v>95853956.32009618</v>
      </c>
      <c r="GG35" s="1210"/>
    </row>
    <row r="36" spans="2:189" s="1" customFormat="1" ht="15.75">
      <c r="B36" s="1223">
        <v>42856</v>
      </c>
      <c r="C36" s="1423"/>
      <c r="D36" s="1423"/>
      <c r="E36" s="1423">
        <v>735188.73</v>
      </c>
      <c r="F36" s="1423"/>
      <c r="G36" s="1423">
        <v>735188.73</v>
      </c>
      <c r="H36" s="1423"/>
      <c r="I36" s="1423"/>
      <c r="J36" s="1423">
        <v>53024</v>
      </c>
      <c r="K36" s="1423">
        <v>53024</v>
      </c>
      <c r="L36" s="1423">
        <v>53024</v>
      </c>
      <c r="M36" s="1423"/>
      <c r="N36" s="1423">
        <v>0</v>
      </c>
      <c r="O36" s="1423"/>
      <c r="P36" s="1423"/>
      <c r="Q36" s="1423">
        <v>0</v>
      </c>
      <c r="R36" s="1423"/>
      <c r="S36" s="1423"/>
      <c r="T36" s="1423"/>
      <c r="U36" s="1423">
        <v>0</v>
      </c>
      <c r="V36" s="1423">
        <v>0</v>
      </c>
      <c r="W36" s="1423">
        <v>0</v>
      </c>
      <c r="X36" s="1423"/>
      <c r="Y36" s="1423"/>
      <c r="Z36" s="1423">
        <v>0</v>
      </c>
      <c r="AA36" s="1423"/>
      <c r="AB36" s="1423"/>
      <c r="AC36" s="1423">
        <v>0</v>
      </c>
      <c r="AD36" s="1423"/>
      <c r="AE36" s="1423"/>
      <c r="AF36" s="1423"/>
      <c r="AG36" s="1423">
        <v>0</v>
      </c>
      <c r="AH36" s="1423"/>
      <c r="AI36" s="1423"/>
      <c r="AJ36" s="1423"/>
      <c r="AK36" s="1423"/>
      <c r="AL36" s="1423">
        <v>0</v>
      </c>
      <c r="AM36" s="1423"/>
      <c r="AN36" s="1423"/>
      <c r="AO36" s="1423"/>
      <c r="AP36" s="1423"/>
      <c r="AQ36" s="1423">
        <v>1756.3599999999922</v>
      </c>
      <c r="AR36" s="1423">
        <v>1282.1399999999921</v>
      </c>
      <c r="AS36" s="1423">
        <v>474.22</v>
      </c>
      <c r="AT36" s="1423">
        <v>474.22</v>
      </c>
      <c r="AU36" s="1423"/>
      <c r="AV36" s="1423"/>
      <c r="AW36" s="1423"/>
      <c r="AX36" s="1423"/>
      <c r="AY36" s="1423">
        <v>6579757.9700000007</v>
      </c>
      <c r="AZ36" s="1423">
        <v>191391.25</v>
      </c>
      <c r="BA36" s="1423">
        <v>191391.25</v>
      </c>
      <c r="BB36" s="1423"/>
      <c r="BC36" s="1423"/>
      <c r="BD36" s="1423">
        <v>6388366.7200000007</v>
      </c>
      <c r="BE36" s="1423">
        <v>0</v>
      </c>
      <c r="BF36" s="1423"/>
      <c r="BG36" s="1423"/>
      <c r="BH36" s="1423"/>
      <c r="BI36" s="1423"/>
      <c r="BJ36" s="1423"/>
      <c r="BK36" s="1423"/>
      <c r="BL36" s="1423">
        <v>0</v>
      </c>
      <c r="BM36" s="1423">
        <v>0</v>
      </c>
      <c r="BN36" s="1423"/>
      <c r="BO36" s="1423"/>
      <c r="BP36" s="1423"/>
      <c r="BQ36" s="1423"/>
      <c r="BR36" s="1423"/>
      <c r="BS36" s="1423"/>
      <c r="BT36" s="1423">
        <v>0</v>
      </c>
      <c r="BU36" s="1423">
        <v>0</v>
      </c>
      <c r="BV36" s="1423"/>
      <c r="BW36" s="1423"/>
      <c r="BX36" s="1423"/>
      <c r="BY36" s="1423"/>
      <c r="BZ36" s="1423">
        <v>0</v>
      </c>
      <c r="CA36" s="1423"/>
      <c r="CB36" s="1423"/>
      <c r="CC36" s="1423"/>
      <c r="CD36" s="1423"/>
      <c r="CE36" s="1423"/>
      <c r="CF36" s="1423"/>
      <c r="CG36" s="1423"/>
      <c r="CH36" s="1423"/>
      <c r="CI36" s="1423"/>
      <c r="CJ36" s="1423"/>
      <c r="CK36" s="1423"/>
      <c r="CL36" s="1423"/>
      <c r="CM36" s="1423"/>
      <c r="CN36" s="1423">
        <v>0</v>
      </c>
      <c r="CO36" s="1423">
        <v>0</v>
      </c>
      <c r="CP36" s="1423"/>
      <c r="CQ36" s="1423"/>
      <c r="CR36" s="1423"/>
      <c r="CS36" s="1423"/>
      <c r="CT36" s="1423"/>
      <c r="CU36" s="1423">
        <v>0</v>
      </c>
      <c r="CV36" s="1423"/>
      <c r="CW36" s="1423"/>
      <c r="CX36" s="1423"/>
      <c r="CY36" s="1423"/>
      <c r="CZ36" s="1423"/>
      <c r="DA36" s="1423"/>
      <c r="DB36" s="1423">
        <v>0</v>
      </c>
      <c r="DC36" s="1423"/>
      <c r="DD36" s="1423"/>
      <c r="DE36" s="1423"/>
      <c r="DF36" s="1423">
        <v>60146594.870096207</v>
      </c>
      <c r="DG36" s="1423">
        <v>0</v>
      </c>
      <c r="DH36" s="1423">
        <v>0</v>
      </c>
      <c r="DI36" s="1423"/>
      <c r="DJ36" s="1423"/>
      <c r="DK36" s="1423">
        <v>0</v>
      </c>
      <c r="DL36" s="1423"/>
      <c r="DM36" s="1423"/>
      <c r="DN36" s="1423">
        <v>0</v>
      </c>
      <c r="DO36" s="1423"/>
      <c r="DP36" s="1423"/>
      <c r="DQ36" s="1423">
        <v>60146594.870096207</v>
      </c>
      <c r="DR36" s="1423">
        <v>1859165.8416698033</v>
      </c>
      <c r="DS36" s="1423">
        <v>58287429.028426401</v>
      </c>
      <c r="DT36" s="1423"/>
      <c r="DU36" s="1423"/>
      <c r="DV36" s="1423">
        <v>0</v>
      </c>
      <c r="DW36" s="1423"/>
      <c r="DX36" s="1423"/>
      <c r="DY36" s="1423"/>
      <c r="DZ36" s="1423">
        <v>0</v>
      </c>
      <c r="EA36" s="1423">
        <v>0</v>
      </c>
      <c r="EB36" s="1423"/>
      <c r="EC36" s="1423"/>
      <c r="ED36" s="1423">
        <v>0</v>
      </c>
      <c r="EE36" s="1423"/>
      <c r="EF36" s="1423"/>
      <c r="EG36" s="1423">
        <v>0</v>
      </c>
      <c r="EH36" s="1423"/>
      <c r="EI36" s="1423"/>
      <c r="EJ36" s="1423"/>
      <c r="EK36" s="1423">
        <v>0</v>
      </c>
      <c r="EL36" s="1423"/>
      <c r="EM36" s="1423">
        <v>0</v>
      </c>
      <c r="EN36" s="1423"/>
      <c r="EO36" s="1423"/>
      <c r="EP36" s="1423"/>
      <c r="EQ36" s="1423">
        <v>0</v>
      </c>
      <c r="ER36" s="1423"/>
      <c r="ES36" s="1423"/>
      <c r="ET36" s="1423"/>
      <c r="EU36" s="1423">
        <v>0</v>
      </c>
      <c r="EV36" s="1423"/>
      <c r="EW36" s="1423"/>
      <c r="EX36" s="1423"/>
      <c r="EY36" s="1423"/>
      <c r="EZ36" s="1423">
        <v>0</v>
      </c>
      <c r="FA36" s="1423"/>
      <c r="FB36" s="1423">
        <v>0</v>
      </c>
      <c r="FC36" s="1423"/>
      <c r="FD36" s="1423"/>
      <c r="FE36" s="1423"/>
      <c r="FF36" s="1423">
        <v>0</v>
      </c>
      <c r="FG36" s="1423"/>
      <c r="FH36" s="1423"/>
      <c r="FI36" s="1423"/>
      <c r="FJ36" s="1423">
        <v>0</v>
      </c>
      <c r="FK36" s="1423"/>
      <c r="FL36" s="1423"/>
      <c r="FM36" s="1423"/>
      <c r="FN36" s="1423"/>
      <c r="FO36" s="1423">
        <v>0</v>
      </c>
      <c r="FP36" s="1423"/>
      <c r="FQ36" s="1423"/>
      <c r="FR36" s="1423"/>
      <c r="FS36" s="1423"/>
      <c r="FT36" s="1423"/>
      <c r="FU36" s="1423"/>
      <c r="FV36" s="1423"/>
      <c r="FW36" s="1423">
        <v>18329743.615782265</v>
      </c>
      <c r="FX36" s="1423">
        <v>15896693.280000001</v>
      </c>
      <c r="FY36" s="1423">
        <v>2413727.5241506575</v>
      </c>
      <c r="FZ36" s="1423">
        <v>19322.811631605331</v>
      </c>
      <c r="GA36" s="1423"/>
      <c r="GB36" s="1423">
        <v>10171241.241450001</v>
      </c>
      <c r="GC36" s="1423"/>
      <c r="GD36" s="1423"/>
      <c r="GE36" s="1423"/>
      <c r="GF36" s="1423">
        <v>96017306.787328467</v>
      </c>
      <c r="GG36" s="1210"/>
    </row>
    <row r="37" spans="2:189" s="947" customFormat="1" ht="15.75">
      <c r="B37" s="1223">
        <v>42887</v>
      </c>
      <c r="C37" s="1423"/>
      <c r="D37" s="1423"/>
      <c r="E37" s="1423">
        <v>763439.73</v>
      </c>
      <c r="F37" s="1423"/>
      <c r="G37" s="1423">
        <v>763439.73</v>
      </c>
      <c r="H37" s="1423"/>
      <c r="I37" s="1423"/>
      <c r="J37" s="1423">
        <v>53024</v>
      </c>
      <c r="K37" s="1423">
        <v>53024</v>
      </c>
      <c r="L37" s="1423">
        <v>53024</v>
      </c>
      <c r="M37" s="1423"/>
      <c r="N37" s="1423">
        <v>0</v>
      </c>
      <c r="O37" s="1423"/>
      <c r="P37" s="1423"/>
      <c r="Q37" s="1423">
        <v>0</v>
      </c>
      <c r="R37" s="1423"/>
      <c r="S37" s="1423"/>
      <c r="T37" s="1423"/>
      <c r="U37" s="1423">
        <v>0</v>
      </c>
      <c r="V37" s="1423">
        <v>0</v>
      </c>
      <c r="W37" s="1423">
        <v>0</v>
      </c>
      <c r="X37" s="1423"/>
      <c r="Y37" s="1423"/>
      <c r="Z37" s="1423">
        <v>0</v>
      </c>
      <c r="AA37" s="1423"/>
      <c r="AB37" s="1423"/>
      <c r="AC37" s="1423">
        <v>0</v>
      </c>
      <c r="AD37" s="1423"/>
      <c r="AE37" s="1423"/>
      <c r="AF37" s="1423"/>
      <c r="AG37" s="1423">
        <v>0</v>
      </c>
      <c r="AH37" s="1423"/>
      <c r="AI37" s="1423"/>
      <c r="AJ37" s="1423"/>
      <c r="AK37" s="1423"/>
      <c r="AL37" s="1423">
        <v>0</v>
      </c>
      <c r="AM37" s="1423"/>
      <c r="AN37" s="1423"/>
      <c r="AO37" s="1423"/>
      <c r="AP37" s="1423"/>
      <c r="AQ37" s="1423">
        <v>1756.3599999999922</v>
      </c>
      <c r="AR37" s="1423">
        <v>1282.1399999999921</v>
      </c>
      <c r="AS37" s="1423">
        <v>474.22</v>
      </c>
      <c r="AT37" s="1423">
        <v>474.22</v>
      </c>
      <c r="AU37" s="1423"/>
      <c r="AV37" s="1423"/>
      <c r="AW37" s="1423"/>
      <c r="AX37" s="1423"/>
      <c r="AY37" s="1423">
        <v>6579757.9700000007</v>
      </c>
      <c r="AZ37" s="1423">
        <v>191391.25</v>
      </c>
      <c r="BA37" s="1423">
        <v>191391.25</v>
      </c>
      <c r="BB37" s="1423"/>
      <c r="BC37" s="1423"/>
      <c r="BD37" s="1423">
        <v>6388366.7200000007</v>
      </c>
      <c r="BE37" s="1423">
        <v>0</v>
      </c>
      <c r="BF37" s="1423"/>
      <c r="BG37" s="1423"/>
      <c r="BH37" s="1423"/>
      <c r="BI37" s="1423"/>
      <c r="BJ37" s="1423"/>
      <c r="BK37" s="1423"/>
      <c r="BL37" s="1423">
        <v>0</v>
      </c>
      <c r="BM37" s="1423">
        <v>0</v>
      </c>
      <c r="BN37" s="1423"/>
      <c r="BO37" s="1423"/>
      <c r="BP37" s="1423"/>
      <c r="BQ37" s="1423"/>
      <c r="BR37" s="1423"/>
      <c r="BS37" s="1423"/>
      <c r="BT37" s="1423">
        <v>0</v>
      </c>
      <c r="BU37" s="1423">
        <v>0</v>
      </c>
      <c r="BV37" s="1423"/>
      <c r="BW37" s="1423"/>
      <c r="BX37" s="1423"/>
      <c r="BY37" s="1423"/>
      <c r="BZ37" s="1423">
        <v>0</v>
      </c>
      <c r="CA37" s="1423"/>
      <c r="CB37" s="1423"/>
      <c r="CC37" s="1423"/>
      <c r="CD37" s="1423"/>
      <c r="CE37" s="1423"/>
      <c r="CF37" s="1423"/>
      <c r="CG37" s="1423"/>
      <c r="CH37" s="1423"/>
      <c r="CI37" s="1423"/>
      <c r="CJ37" s="1423"/>
      <c r="CK37" s="1423"/>
      <c r="CL37" s="1423"/>
      <c r="CM37" s="1423"/>
      <c r="CN37" s="1423">
        <v>0</v>
      </c>
      <c r="CO37" s="1423">
        <v>0</v>
      </c>
      <c r="CP37" s="1423"/>
      <c r="CQ37" s="1423"/>
      <c r="CR37" s="1423"/>
      <c r="CS37" s="1423"/>
      <c r="CT37" s="1423"/>
      <c r="CU37" s="1423">
        <v>0</v>
      </c>
      <c r="CV37" s="1423"/>
      <c r="CW37" s="1423"/>
      <c r="CX37" s="1423"/>
      <c r="CY37" s="1423"/>
      <c r="CZ37" s="1423"/>
      <c r="DA37" s="1423"/>
      <c r="DB37" s="1423">
        <v>0</v>
      </c>
      <c r="DC37" s="1423"/>
      <c r="DD37" s="1423"/>
      <c r="DE37" s="1423"/>
      <c r="DF37" s="1423">
        <v>60146594.870096207</v>
      </c>
      <c r="DG37" s="1423">
        <v>0</v>
      </c>
      <c r="DH37" s="1423">
        <v>0</v>
      </c>
      <c r="DI37" s="1423"/>
      <c r="DJ37" s="1423"/>
      <c r="DK37" s="1423">
        <v>0</v>
      </c>
      <c r="DL37" s="1423"/>
      <c r="DM37" s="1423"/>
      <c r="DN37" s="1423">
        <v>0</v>
      </c>
      <c r="DO37" s="1423"/>
      <c r="DP37" s="1423"/>
      <c r="DQ37" s="1423">
        <v>60146594.870096207</v>
      </c>
      <c r="DR37" s="1423">
        <v>1859165.8416698033</v>
      </c>
      <c r="DS37" s="1423">
        <v>58287429.028426401</v>
      </c>
      <c r="DT37" s="1423"/>
      <c r="DU37" s="1423"/>
      <c r="DV37" s="1423">
        <v>0</v>
      </c>
      <c r="DW37" s="1423"/>
      <c r="DX37" s="1423"/>
      <c r="DY37" s="1423"/>
      <c r="DZ37" s="1423">
        <v>0</v>
      </c>
      <c r="EA37" s="1423">
        <v>0</v>
      </c>
      <c r="EB37" s="1423"/>
      <c r="EC37" s="1423"/>
      <c r="ED37" s="1423">
        <v>0</v>
      </c>
      <c r="EE37" s="1423"/>
      <c r="EF37" s="1423"/>
      <c r="EG37" s="1423">
        <v>0</v>
      </c>
      <c r="EH37" s="1423"/>
      <c r="EI37" s="1423"/>
      <c r="EJ37" s="1423"/>
      <c r="EK37" s="1423">
        <v>0</v>
      </c>
      <c r="EL37" s="1423"/>
      <c r="EM37" s="1423">
        <v>0</v>
      </c>
      <c r="EN37" s="1423"/>
      <c r="EO37" s="1423"/>
      <c r="EP37" s="1423"/>
      <c r="EQ37" s="1423">
        <v>0</v>
      </c>
      <c r="ER37" s="1423"/>
      <c r="ES37" s="1423"/>
      <c r="ET37" s="1423"/>
      <c r="EU37" s="1423">
        <v>0</v>
      </c>
      <c r="EV37" s="1423"/>
      <c r="EW37" s="1423"/>
      <c r="EX37" s="1423"/>
      <c r="EY37" s="1423"/>
      <c r="EZ37" s="1423">
        <v>0</v>
      </c>
      <c r="FA37" s="1423"/>
      <c r="FB37" s="1423">
        <v>0</v>
      </c>
      <c r="FC37" s="1423"/>
      <c r="FD37" s="1423"/>
      <c r="FE37" s="1423"/>
      <c r="FF37" s="1423">
        <v>0</v>
      </c>
      <c r="FG37" s="1423"/>
      <c r="FH37" s="1423"/>
      <c r="FI37" s="1423"/>
      <c r="FJ37" s="1423">
        <v>0</v>
      </c>
      <c r="FK37" s="1423"/>
      <c r="FL37" s="1423"/>
      <c r="FM37" s="1423"/>
      <c r="FN37" s="1423"/>
      <c r="FO37" s="1423">
        <v>0</v>
      </c>
      <c r="FP37" s="1423"/>
      <c r="FQ37" s="1423"/>
      <c r="FR37" s="1423"/>
      <c r="FS37" s="1423"/>
      <c r="FT37" s="1423"/>
      <c r="FU37" s="1423"/>
      <c r="FV37" s="1423"/>
      <c r="FW37" s="1423">
        <v>18329743.615782265</v>
      </c>
      <c r="FX37" s="1423">
        <v>15896693.280000001</v>
      </c>
      <c r="FY37" s="1423">
        <v>2413727.5241506575</v>
      </c>
      <c r="FZ37" s="1423">
        <v>19322.811631605331</v>
      </c>
      <c r="GA37" s="1423"/>
      <c r="GB37" s="1423">
        <v>10171241.241450001</v>
      </c>
      <c r="GC37" s="1423"/>
      <c r="GD37" s="1423"/>
      <c r="GE37" s="1423"/>
      <c r="GF37" s="1423">
        <v>96045557.787328467</v>
      </c>
    </row>
    <row r="38" spans="2:189" s="947" customFormat="1" ht="15.75">
      <c r="B38" s="1223">
        <v>42917</v>
      </c>
      <c r="C38" s="1423"/>
      <c r="D38" s="1423"/>
      <c r="E38" s="1423">
        <v>763439.73</v>
      </c>
      <c r="F38" s="1423"/>
      <c r="G38" s="1423">
        <v>763439.73</v>
      </c>
      <c r="H38" s="1423"/>
      <c r="I38" s="1423"/>
      <c r="J38" s="1423">
        <v>53024</v>
      </c>
      <c r="K38" s="1423">
        <v>53024</v>
      </c>
      <c r="L38" s="1423">
        <v>53024</v>
      </c>
      <c r="M38" s="1423"/>
      <c r="N38" s="1423">
        <v>0</v>
      </c>
      <c r="O38" s="1423"/>
      <c r="P38" s="1423"/>
      <c r="Q38" s="1423">
        <v>0</v>
      </c>
      <c r="R38" s="1423"/>
      <c r="S38" s="1423"/>
      <c r="T38" s="1423"/>
      <c r="U38" s="1423">
        <v>0</v>
      </c>
      <c r="V38" s="1423">
        <v>0</v>
      </c>
      <c r="W38" s="1423">
        <v>0</v>
      </c>
      <c r="X38" s="1423"/>
      <c r="Y38" s="1423"/>
      <c r="Z38" s="1423">
        <v>0</v>
      </c>
      <c r="AA38" s="1423"/>
      <c r="AB38" s="1423"/>
      <c r="AC38" s="1423">
        <v>0</v>
      </c>
      <c r="AD38" s="1423"/>
      <c r="AE38" s="1423"/>
      <c r="AF38" s="1423"/>
      <c r="AG38" s="1423">
        <v>0</v>
      </c>
      <c r="AH38" s="1423"/>
      <c r="AI38" s="1423"/>
      <c r="AJ38" s="1423"/>
      <c r="AK38" s="1423"/>
      <c r="AL38" s="1423">
        <v>0</v>
      </c>
      <c r="AM38" s="1423"/>
      <c r="AN38" s="1423"/>
      <c r="AO38" s="1423"/>
      <c r="AP38" s="1423"/>
      <c r="AQ38" s="1423">
        <v>1756.3599999999922</v>
      </c>
      <c r="AR38" s="1423">
        <v>1282.1399999999921</v>
      </c>
      <c r="AS38" s="1423">
        <v>474.22</v>
      </c>
      <c r="AT38" s="1423">
        <v>474.22</v>
      </c>
      <c r="AU38" s="1423"/>
      <c r="AV38" s="1423"/>
      <c r="AW38" s="1423"/>
      <c r="AX38" s="1423"/>
      <c r="AY38" s="1423">
        <v>6579757.9700000007</v>
      </c>
      <c r="AZ38" s="1423">
        <v>191391.25</v>
      </c>
      <c r="BA38" s="1423">
        <v>191391.25</v>
      </c>
      <c r="BB38" s="1423"/>
      <c r="BC38" s="1423"/>
      <c r="BD38" s="1423">
        <v>6388366.7200000007</v>
      </c>
      <c r="BE38" s="1423">
        <v>0</v>
      </c>
      <c r="BF38" s="1423"/>
      <c r="BG38" s="1423"/>
      <c r="BH38" s="1423"/>
      <c r="BI38" s="1423"/>
      <c r="BJ38" s="1423"/>
      <c r="BK38" s="1423"/>
      <c r="BL38" s="1423">
        <v>0</v>
      </c>
      <c r="BM38" s="1423">
        <v>0</v>
      </c>
      <c r="BN38" s="1423"/>
      <c r="BO38" s="1423"/>
      <c r="BP38" s="1423"/>
      <c r="BQ38" s="1423"/>
      <c r="BR38" s="1423"/>
      <c r="BS38" s="1423"/>
      <c r="BT38" s="1423">
        <v>0</v>
      </c>
      <c r="BU38" s="1423">
        <v>0</v>
      </c>
      <c r="BV38" s="1423"/>
      <c r="BW38" s="1423"/>
      <c r="BX38" s="1423"/>
      <c r="BY38" s="1423"/>
      <c r="BZ38" s="1423">
        <v>0</v>
      </c>
      <c r="CA38" s="1423"/>
      <c r="CB38" s="1423"/>
      <c r="CC38" s="1423"/>
      <c r="CD38" s="1423"/>
      <c r="CE38" s="1423"/>
      <c r="CF38" s="1423"/>
      <c r="CG38" s="1423"/>
      <c r="CH38" s="1423"/>
      <c r="CI38" s="1423"/>
      <c r="CJ38" s="1423"/>
      <c r="CK38" s="1423"/>
      <c r="CL38" s="1423"/>
      <c r="CM38" s="1423"/>
      <c r="CN38" s="1423">
        <v>0</v>
      </c>
      <c r="CO38" s="1423">
        <v>0</v>
      </c>
      <c r="CP38" s="1423"/>
      <c r="CQ38" s="1423"/>
      <c r="CR38" s="1423"/>
      <c r="CS38" s="1423"/>
      <c r="CT38" s="1423"/>
      <c r="CU38" s="1423">
        <v>0</v>
      </c>
      <c r="CV38" s="1423"/>
      <c r="CW38" s="1423"/>
      <c r="CX38" s="1423"/>
      <c r="CY38" s="1423"/>
      <c r="CZ38" s="1423"/>
      <c r="DA38" s="1423"/>
      <c r="DB38" s="1423">
        <v>0</v>
      </c>
      <c r="DC38" s="1423"/>
      <c r="DD38" s="1423"/>
      <c r="DE38" s="1423"/>
      <c r="DF38" s="1423">
        <v>60146594.870096207</v>
      </c>
      <c r="DG38" s="1423">
        <v>0</v>
      </c>
      <c r="DH38" s="1423">
        <v>0</v>
      </c>
      <c r="DI38" s="1423"/>
      <c r="DJ38" s="1423"/>
      <c r="DK38" s="1423">
        <v>0</v>
      </c>
      <c r="DL38" s="1423"/>
      <c r="DM38" s="1423"/>
      <c r="DN38" s="1423">
        <v>0</v>
      </c>
      <c r="DO38" s="1423"/>
      <c r="DP38" s="1423"/>
      <c r="DQ38" s="1423">
        <v>60146594.870096207</v>
      </c>
      <c r="DR38" s="1423">
        <v>1859165.8416698033</v>
      </c>
      <c r="DS38" s="1423">
        <v>58287429.028426401</v>
      </c>
      <c r="DT38" s="1423"/>
      <c r="DU38" s="1423"/>
      <c r="DV38" s="1423">
        <v>0</v>
      </c>
      <c r="DW38" s="1423"/>
      <c r="DX38" s="1423"/>
      <c r="DY38" s="1423"/>
      <c r="DZ38" s="1423">
        <v>0</v>
      </c>
      <c r="EA38" s="1423">
        <v>0</v>
      </c>
      <c r="EB38" s="1423"/>
      <c r="EC38" s="1423"/>
      <c r="ED38" s="1423">
        <v>0</v>
      </c>
      <c r="EE38" s="1423"/>
      <c r="EF38" s="1423"/>
      <c r="EG38" s="1423">
        <v>0</v>
      </c>
      <c r="EH38" s="1423"/>
      <c r="EI38" s="1423"/>
      <c r="EJ38" s="1423"/>
      <c r="EK38" s="1423">
        <v>0</v>
      </c>
      <c r="EL38" s="1423"/>
      <c r="EM38" s="1423">
        <v>0</v>
      </c>
      <c r="EN38" s="1423"/>
      <c r="EO38" s="1423"/>
      <c r="EP38" s="1423"/>
      <c r="EQ38" s="1423">
        <v>0</v>
      </c>
      <c r="ER38" s="1423"/>
      <c r="ES38" s="1423"/>
      <c r="ET38" s="1423"/>
      <c r="EU38" s="1423">
        <v>0</v>
      </c>
      <c r="EV38" s="1423"/>
      <c r="EW38" s="1423"/>
      <c r="EX38" s="1423"/>
      <c r="EY38" s="1423"/>
      <c r="EZ38" s="1423">
        <v>0</v>
      </c>
      <c r="FA38" s="1423"/>
      <c r="FB38" s="1423">
        <v>0</v>
      </c>
      <c r="FC38" s="1423"/>
      <c r="FD38" s="1423"/>
      <c r="FE38" s="1423"/>
      <c r="FF38" s="1423">
        <v>0</v>
      </c>
      <c r="FG38" s="1423"/>
      <c r="FH38" s="1423"/>
      <c r="FI38" s="1423"/>
      <c r="FJ38" s="1423">
        <v>0</v>
      </c>
      <c r="FK38" s="1423"/>
      <c r="FL38" s="1423"/>
      <c r="FM38" s="1423"/>
      <c r="FN38" s="1423"/>
      <c r="FO38" s="1423">
        <v>0</v>
      </c>
      <c r="FP38" s="1423"/>
      <c r="FQ38" s="1423"/>
      <c r="FR38" s="1423"/>
      <c r="FS38" s="1423"/>
      <c r="FT38" s="1423"/>
      <c r="FU38" s="1423"/>
      <c r="FV38" s="1423"/>
      <c r="FW38" s="1423">
        <v>18329743.615782265</v>
      </c>
      <c r="FX38" s="1423">
        <v>15896693.280000001</v>
      </c>
      <c r="FY38" s="1423">
        <v>2413727.5241506575</v>
      </c>
      <c r="FZ38" s="1423">
        <v>19322.811631605331</v>
      </c>
      <c r="GA38" s="1423"/>
      <c r="GB38" s="1423">
        <v>10171241.241450001</v>
      </c>
      <c r="GC38" s="1423"/>
      <c r="GD38" s="1423"/>
      <c r="GE38" s="1423"/>
      <c r="GF38" s="1423">
        <v>96045557.787328467</v>
      </c>
    </row>
    <row r="39" spans="2:189">
      <c r="B39" s="1223">
        <v>42948</v>
      </c>
      <c r="C39" s="1423"/>
      <c r="D39" s="1423"/>
      <c r="E39" s="1423">
        <v>644879.73</v>
      </c>
      <c r="F39" s="1423"/>
      <c r="G39" s="1423">
        <v>644879.73</v>
      </c>
      <c r="H39" s="1423"/>
      <c r="I39" s="1423"/>
      <c r="J39" s="1423">
        <v>53024</v>
      </c>
      <c r="K39" s="1423">
        <v>53024</v>
      </c>
      <c r="L39" s="1423">
        <v>53024</v>
      </c>
      <c r="M39" s="1423"/>
      <c r="N39" s="1423">
        <v>0</v>
      </c>
      <c r="O39" s="1423"/>
      <c r="P39" s="1423"/>
      <c r="Q39" s="1423">
        <v>0</v>
      </c>
      <c r="R39" s="1423"/>
      <c r="S39" s="1423"/>
      <c r="T39" s="1423"/>
      <c r="U39" s="1423">
        <v>0</v>
      </c>
      <c r="V39" s="1423">
        <v>0</v>
      </c>
      <c r="W39" s="1423">
        <v>0</v>
      </c>
      <c r="X39" s="1423"/>
      <c r="Y39" s="1423"/>
      <c r="Z39" s="1423">
        <v>0</v>
      </c>
      <c r="AA39" s="1423"/>
      <c r="AB39" s="1423"/>
      <c r="AC39" s="1423">
        <v>0</v>
      </c>
      <c r="AD39" s="1423"/>
      <c r="AE39" s="1423"/>
      <c r="AF39" s="1423"/>
      <c r="AG39" s="1423">
        <v>0</v>
      </c>
      <c r="AH39" s="1423"/>
      <c r="AI39" s="1423"/>
      <c r="AJ39" s="1423"/>
      <c r="AK39" s="1423"/>
      <c r="AL39" s="1423">
        <v>0</v>
      </c>
      <c r="AM39" s="1423"/>
      <c r="AN39" s="1423"/>
      <c r="AO39" s="1423"/>
      <c r="AP39" s="1423"/>
      <c r="AQ39" s="1423">
        <v>1756.3599999999922</v>
      </c>
      <c r="AR39" s="1423">
        <v>1282.1399999999921</v>
      </c>
      <c r="AS39" s="1423">
        <v>474.22</v>
      </c>
      <c r="AT39" s="1423">
        <v>474.22</v>
      </c>
      <c r="AU39" s="1423"/>
      <c r="AV39" s="1423"/>
      <c r="AW39" s="1423"/>
      <c r="AX39" s="1423"/>
      <c r="AY39" s="1423">
        <v>6579757.9699999997</v>
      </c>
      <c r="AZ39" s="1423">
        <v>0</v>
      </c>
      <c r="BA39" s="1423">
        <v>0</v>
      </c>
      <c r="BB39" s="1423"/>
      <c r="BC39" s="1423">
        <v>191391.25</v>
      </c>
      <c r="BD39" s="1423">
        <v>6388366.7199999997</v>
      </c>
      <c r="BE39" s="1423">
        <v>0</v>
      </c>
      <c r="BF39" s="1423"/>
      <c r="BG39" s="1423"/>
      <c r="BH39" s="1423"/>
      <c r="BI39" s="1423"/>
      <c r="BJ39" s="1423"/>
      <c r="BK39" s="1423"/>
      <c r="BL39" s="1423">
        <v>0</v>
      </c>
      <c r="BM39" s="1423">
        <v>0</v>
      </c>
      <c r="BN39" s="1423"/>
      <c r="BO39" s="1423"/>
      <c r="BP39" s="1423"/>
      <c r="BQ39" s="1423"/>
      <c r="BR39" s="1423"/>
      <c r="BS39" s="1423"/>
      <c r="BT39" s="1423">
        <v>0</v>
      </c>
      <c r="BU39" s="1423">
        <v>0</v>
      </c>
      <c r="BV39" s="1423"/>
      <c r="BW39" s="1423"/>
      <c r="BX39" s="1423"/>
      <c r="BY39" s="1423"/>
      <c r="BZ39" s="1423">
        <v>0</v>
      </c>
      <c r="CA39" s="1423"/>
      <c r="CB39" s="1423"/>
      <c r="CC39" s="1423"/>
      <c r="CD39" s="1423"/>
      <c r="CE39" s="1423"/>
      <c r="CF39" s="1423"/>
      <c r="CG39" s="1423"/>
      <c r="CH39" s="1423"/>
      <c r="CI39" s="1423"/>
      <c r="CJ39" s="1423"/>
      <c r="CK39" s="1423"/>
      <c r="CL39" s="1423"/>
      <c r="CM39" s="1423"/>
      <c r="CN39" s="1423">
        <v>0</v>
      </c>
      <c r="CO39" s="1423">
        <v>0</v>
      </c>
      <c r="CP39" s="1423"/>
      <c r="CQ39" s="1423"/>
      <c r="CR39" s="1423"/>
      <c r="CS39" s="1423"/>
      <c r="CT39" s="1423"/>
      <c r="CU39" s="1423">
        <v>0</v>
      </c>
      <c r="CV39" s="1423"/>
      <c r="CW39" s="1423"/>
      <c r="CX39" s="1423"/>
      <c r="CY39" s="1423"/>
      <c r="CZ39" s="1423"/>
      <c r="DA39" s="1423"/>
      <c r="DB39" s="1423">
        <v>0</v>
      </c>
      <c r="DC39" s="1423"/>
      <c r="DD39" s="1423"/>
      <c r="DE39" s="1423"/>
      <c r="DF39" s="1423">
        <v>60146594.870096207</v>
      </c>
      <c r="DG39" s="1423">
        <v>0</v>
      </c>
      <c r="DH39" s="1423">
        <v>0</v>
      </c>
      <c r="DI39" s="1423"/>
      <c r="DJ39" s="1423"/>
      <c r="DK39" s="1423">
        <v>0</v>
      </c>
      <c r="DL39" s="1423"/>
      <c r="DM39" s="1423"/>
      <c r="DN39" s="1423">
        <v>0</v>
      </c>
      <c r="DO39" s="1423"/>
      <c r="DP39" s="1423"/>
      <c r="DQ39" s="1423">
        <v>60146594.870096207</v>
      </c>
      <c r="DR39" s="1423">
        <v>1859165.8416698033</v>
      </c>
      <c r="DS39" s="1423">
        <v>58287429.028426401</v>
      </c>
      <c r="DT39" s="1423"/>
      <c r="DU39" s="1423"/>
      <c r="DV39" s="1423">
        <v>0</v>
      </c>
      <c r="DW39" s="1423"/>
      <c r="DX39" s="1423"/>
      <c r="DY39" s="1423"/>
      <c r="DZ39" s="1423">
        <v>0</v>
      </c>
      <c r="EA39" s="1423">
        <v>0</v>
      </c>
      <c r="EB39" s="1423"/>
      <c r="EC39" s="1423"/>
      <c r="ED39" s="1423">
        <v>0</v>
      </c>
      <c r="EE39" s="1423"/>
      <c r="EF39" s="1423"/>
      <c r="EG39" s="1423">
        <v>0</v>
      </c>
      <c r="EH39" s="1423"/>
      <c r="EI39" s="1423"/>
      <c r="EJ39" s="1423"/>
      <c r="EK39" s="1423">
        <v>0</v>
      </c>
      <c r="EL39" s="1423"/>
      <c r="EM39" s="1423">
        <v>0</v>
      </c>
      <c r="EN39" s="1423"/>
      <c r="EO39" s="1423"/>
      <c r="EP39" s="1423"/>
      <c r="EQ39" s="1423">
        <v>0</v>
      </c>
      <c r="ER39" s="1423"/>
      <c r="ES39" s="1423"/>
      <c r="ET39" s="1423"/>
      <c r="EU39" s="1423">
        <v>0</v>
      </c>
      <c r="EV39" s="1423"/>
      <c r="EW39" s="1423"/>
      <c r="EX39" s="1423"/>
      <c r="EY39" s="1423"/>
      <c r="EZ39" s="1423">
        <v>0</v>
      </c>
      <c r="FA39" s="1423"/>
      <c r="FB39" s="1423">
        <v>0</v>
      </c>
      <c r="FC39" s="1423"/>
      <c r="FD39" s="1423"/>
      <c r="FE39" s="1423"/>
      <c r="FF39" s="1423">
        <v>0</v>
      </c>
      <c r="FG39" s="1423"/>
      <c r="FH39" s="1423"/>
      <c r="FI39" s="1423"/>
      <c r="FJ39" s="1423">
        <v>0</v>
      </c>
      <c r="FK39" s="1423"/>
      <c r="FL39" s="1423"/>
      <c r="FM39" s="1423"/>
      <c r="FN39" s="1423"/>
      <c r="FO39" s="1423">
        <v>0</v>
      </c>
      <c r="FP39" s="1423"/>
      <c r="FQ39" s="1423"/>
      <c r="FR39" s="1423"/>
      <c r="FS39" s="1423"/>
      <c r="FT39" s="1423"/>
      <c r="FU39" s="1423"/>
      <c r="FV39" s="1423"/>
      <c r="FW39" s="1423">
        <v>18329743.615782265</v>
      </c>
      <c r="FX39" s="1423">
        <v>15896693.280000001</v>
      </c>
      <c r="FY39" s="1423">
        <v>2413727.5241506575</v>
      </c>
      <c r="FZ39" s="1423">
        <v>19322.811631605331</v>
      </c>
      <c r="GA39" s="1423"/>
      <c r="GB39" s="1423">
        <v>10302057.241450001</v>
      </c>
      <c r="GC39" s="1423"/>
      <c r="GD39" s="1423"/>
      <c r="GE39" s="1423"/>
      <c r="GF39" s="1423">
        <v>96057813.787328467</v>
      </c>
    </row>
    <row r="40" spans="2:189">
      <c r="B40" s="1223">
        <v>42979</v>
      </c>
      <c r="C40" s="1424"/>
      <c r="D40" s="1424"/>
      <c r="E40" s="1424">
        <v>2518466.2000000002</v>
      </c>
      <c r="F40" s="1424"/>
      <c r="G40" s="1424">
        <v>2518466.2000000002</v>
      </c>
      <c r="H40" s="1424"/>
      <c r="I40" s="1424"/>
      <c r="J40" s="1424">
        <v>53024</v>
      </c>
      <c r="K40" s="1424">
        <v>53024</v>
      </c>
      <c r="L40" s="1424">
        <v>53024</v>
      </c>
      <c r="M40" s="1424"/>
      <c r="N40" s="1424">
        <v>0</v>
      </c>
      <c r="O40" s="1424"/>
      <c r="P40" s="1424"/>
      <c r="Q40" s="1424">
        <v>0</v>
      </c>
      <c r="R40" s="1424"/>
      <c r="S40" s="1424"/>
      <c r="T40" s="1424"/>
      <c r="U40" s="1424">
        <v>0</v>
      </c>
      <c r="V40" s="1424">
        <v>0</v>
      </c>
      <c r="W40" s="1424">
        <v>0</v>
      </c>
      <c r="X40" s="1424"/>
      <c r="Y40" s="1424"/>
      <c r="Z40" s="1424">
        <v>0</v>
      </c>
      <c r="AA40" s="1424"/>
      <c r="AB40" s="1424"/>
      <c r="AC40" s="1424">
        <v>0</v>
      </c>
      <c r="AD40" s="1424"/>
      <c r="AE40" s="1424"/>
      <c r="AF40" s="1424"/>
      <c r="AG40" s="1424">
        <v>0</v>
      </c>
      <c r="AH40" s="1424"/>
      <c r="AI40" s="1424"/>
      <c r="AJ40" s="1424"/>
      <c r="AK40" s="1424"/>
      <c r="AL40" s="1424">
        <v>0</v>
      </c>
      <c r="AM40" s="1424"/>
      <c r="AN40" s="1424"/>
      <c r="AO40" s="1424"/>
      <c r="AP40" s="1424"/>
      <c r="AQ40" s="1424">
        <v>167637.85999999996</v>
      </c>
      <c r="AR40" s="1424">
        <v>167163.63999999996</v>
      </c>
      <c r="AS40" s="1424">
        <v>474.22</v>
      </c>
      <c r="AT40" s="1424">
        <v>474.22</v>
      </c>
      <c r="AU40" s="1424"/>
      <c r="AV40" s="1424"/>
      <c r="AW40" s="1424"/>
      <c r="AX40" s="1424"/>
      <c r="AY40" s="1424">
        <v>6579757.9699999997</v>
      </c>
      <c r="AZ40" s="1424">
        <v>0</v>
      </c>
      <c r="BA40" s="1424">
        <v>0</v>
      </c>
      <c r="BB40" s="1424"/>
      <c r="BC40" s="1424">
        <v>191391.25</v>
      </c>
      <c r="BD40" s="1424">
        <v>6388366.7199999997</v>
      </c>
      <c r="BE40" s="1424">
        <v>0</v>
      </c>
      <c r="BF40" s="1424"/>
      <c r="BG40" s="1424"/>
      <c r="BH40" s="1424"/>
      <c r="BI40" s="1424"/>
      <c r="BJ40" s="1424"/>
      <c r="BK40" s="1424"/>
      <c r="BL40" s="1424">
        <v>0</v>
      </c>
      <c r="BM40" s="1424">
        <v>0</v>
      </c>
      <c r="BN40" s="1424"/>
      <c r="BO40" s="1424"/>
      <c r="BP40" s="1424"/>
      <c r="BQ40" s="1424"/>
      <c r="BR40" s="1424"/>
      <c r="BS40" s="1424"/>
      <c r="BT40" s="1424">
        <v>0</v>
      </c>
      <c r="BU40" s="1424">
        <v>0</v>
      </c>
      <c r="BV40" s="1424"/>
      <c r="BW40" s="1424"/>
      <c r="BX40" s="1424"/>
      <c r="BY40" s="1424"/>
      <c r="BZ40" s="1424">
        <v>0</v>
      </c>
      <c r="CA40" s="1424"/>
      <c r="CB40" s="1424"/>
      <c r="CC40" s="1424"/>
      <c r="CD40" s="1424"/>
      <c r="CE40" s="1424"/>
      <c r="CF40" s="1424"/>
      <c r="CG40" s="1424"/>
      <c r="CH40" s="1424"/>
      <c r="CI40" s="1424"/>
      <c r="CJ40" s="1424"/>
      <c r="CK40" s="1424"/>
      <c r="CL40" s="1424"/>
      <c r="CM40" s="1424"/>
      <c r="CN40" s="1424">
        <v>0</v>
      </c>
      <c r="CO40" s="1424">
        <v>0</v>
      </c>
      <c r="CP40" s="1424"/>
      <c r="CQ40" s="1424"/>
      <c r="CR40" s="1424"/>
      <c r="CS40" s="1424"/>
      <c r="CT40" s="1424"/>
      <c r="CU40" s="1424">
        <v>0</v>
      </c>
      <c r="CV40" s="1424"/>
      <c r="CW40" s="1424"/>
      <c r="CX40" s="1424"/>
      <c r="CY40" s="1424"/>
      <c r="CZ40" s="1424"/>
      <c r="DA40" s="1424"/>
      <c r="DB40" s="1424">
        <v>0</v>
      </c>
      <c r="DC40" s="1424"/>
      <c r="DD40" s="1424"/>
      <c r="DE40" s="1424"/>
      <c r="DF40" s="1424">
        <v>52426284.279999994</v>
      </c>
      <c r="DG40" s="1424">
        <v>0</v>
      </c>
      <c r="DH40" s="1424">
        <v>0</v>
      </c>
      <c r="DI40" s="1424"/>
      <c r="DJ40" s="1424"/>
      <c r="DK40" s="1424">
        <v>0</v>
      </c>
      <c r="DL40" s="1424"/>
      <c r="DM40" s="1424"/>
      <c r="DN40" s="1424">
        <v>0</v>
      </c>
      <c r="DO40" s="1424"/>
      <c r="DP40" s="1424"/>
      <c r="DQ40" s="1424">
        <v>52426284.279999994</v>
      </c>
      <c r="DR40" s="1424">
        <v>1621283.561216827</v>
      </c>
      <c r="DS40" s="1424">
        <v>50805000.71878317</v>
      </c>
      <c r="DT40" s="1424"/>
      <c r="DU40" s="1424"/>
      <c r="DV40" s="1424">
        <v>0</v>
      </c>
      <c r="DW40" s="1424"/>
      <c r="DX40" s="1424"/>
      <c r="DY40" s="1424"/>
      <c r="DZ40" s="1424">
        <v>0</v>
      </c>
      <c r="EA40" s="1424">
        <v>0</v>
      </c>
      <c r="EB40" s="1424"/>
      <c r="EC40" s="1424"/>
      <c r="ED40" s="1424">
        <v>0</v>
      </c>
      <c r="EE40" s="1424"/>
      <c r="EF40" s="1424"/>
      <c r="EG40" s="1424">
        <v>0</v>
      </c>
      <c r="EH40" s="1424"/>
      <c r="EI40" s="1424"/>
      <c r="EJ40" s="1424"/>
      <c r="EK40" s="1424">
        <v>0</v>
      </c>
      <c r="EL40" s="1424"/>
      <c r="EM40" s="1424">
        <v>0</v>
      </c>
      <c r="EN40" s="1424"/>
      <c r="EO40" s="1424"/>
      <c r="EP40" s="1424"/>
      <c r="EQ40" s="1424">
        <v>0</v>
      </c>
      <c r="ER40" s="1424"/>
      <c r="ES40" s="1424"/>
      <c r="ET40" s="1424"/>
      <c r="EU40" s="1424">
        <v>0</v>
      </c>
      <c r="EV40" s="1424"/>
      <c r="EW40" s="1424"/>
      <c r="EX40" s="1424"/>
      <c r="EY40" s="1424"/>
      <c r="EZ40" s="1424">
        <v>0</v>
      </c>
      <c r="FA40" s="1424"/>
      <c r="FB40" s="1424">
        <v>0</v>
      </c>
      <c r="FC40" s="1424"/>
      <c r="FD40" s="1424"/>
      <c r="FE40" s="1424"/>
      <c r="FF40" s="1424">
        <v>0</v>
      </c>
      <c r="FG40" s="1424"/>
      <c r="FH40" s="1424"/>
      <c r="FI40" s="1424"/>
      <c r="FJ40" s="1424">
        <v>0</v>
      </c>
      <c r="FK40" s="1424"/>
      <c r="FL40" s="1424"/>
      <c r="FM40" s="1424"/>
      <c r="FN40" s="1424"/>
      <c r="FO40" s="1424">
        <v>0</v>
      </c>
      <c r="FP40" s="1424"/>
      <c r="FQ40" s="1424"/>
      <c r="FR40" s="1424"/>
      <c r="FS40" s="1424"/>
      <c r="FT40" s="1424"/>
      <c r="FU40" s="1424"/>
      <c r="FV40" s="1424"/>
      <c r="FW40" s="1424">
        <v>29240612.77</v>
      </c>
      <c r="FX40" s="1424">
        <v>26986518.400000002</v>
      </c>
      <c r="FY40" s="1424">
        <v>2159270.7200000002</v>
      </c>
      <c r="FZ40" s="1424">
        <v>94823.650000000023</v>
      </c>
      <c r="GA40" s="1424"/>
      <c r="GB40" s="1424">
        <v>4287963.0600000136</v>
      </c>
      <c r="GC40" s="1424"/>
      <c r="GD40" s="1424"/>
      <c r="GE40" s="1424"/>
      <c r="GF40" s="1424">
        <v>95273746.140000015</v>
      </c>
    </row>
    <row r="41" spans="2:189">
      <c r="B41" s="1226">
        <v>43009</v>
      </c>
      <c r="C41" s="1425"/>
      <c r="D41" s="1425"/>
      <c r="E41" s="1425">
        <v>2253881.4900000002</v>
      </c>
      <c r="F41" s="1425"/>
      <c r="G41" s="1425">
        <v>2253881.4900000002</v>
      </c>
      <c r="H41" s="1425"/>
      <c r="I41" s="1425"/>
      <c r="J41" s="1425">
        <v>128233.88999999998</v>
      </c>
      <c r="K41" s="1425">
        <v>128233.88999999998</v>
      </c>
      <c r="L41" s="1425">
        <v>128233.88999999998</v>
      </c>
      <c r="M41" s="1425"/>
      <c r="N41" s="1425">
        <v>0</v>
      </c>
      <c r="O41" s="1425"/>
      <c r="P41" s="1425"/>
      <c r="Q41" s="1425">
        <v>0</v>
      </c>
      <c r="R41" s="1425"/>
      <c r="S41" s="1425"/>
      <c r="T41" s="1425"/>
      <c r="U41" s="1425">
        <v>0</v>
      </c>
      <c r="V41" s="1425">
        <v>0</v>
      </c>
      <c r="W41" s="1425">
        <v>0</v>
      </c>
      <c r="X41" s="1425"/>
      <c r="Y41" s="1425"/>
      <c r="Z41" s="1425">
        <v>0</v>
      </c>
      <c r="AA41" s="1425"/>
      <c r="AB41" s="1425"/>
      <c r="AC41" s="1425">
        <v>0</v>
      </c>
      <c r="AD41" s="1425"/>
      <c r="AE41" s="1425"/>
      <c r="AF41" s="1425"/>
      <c r="AG41" s="1425">
        <v>0</v>
      </c>
      <c r="AH41" s="1425"/>
      <c r="AI41" s="1425"/>
      <c r="AJ41" s="1425"/>
      <c r="AK41" s="1425"/>
      <c r="AL41" s="1425">
        <v>0</v>
      </c>
      <c r="AM41" s="1425"/>
      <c r="AN41" s="1425"/>
      <c r="AO41" s="1425"/>
      <c r="AP41" s="1425"/>
      <c r="AQ41" s="1425">
        <v>0</v>
      </c>
      <c r="AR41" s="1425">
        <v>0</v>
      </c>
      <c r="AS41" s="1425">
        <v>0</v>
      </c>
      <c r="AT41" s="1425">
        <v>0</v>
      </c>
      <c r="AU41" s="1425"/>
      <c r="AV41" s="1425"/>
      <c r="AW41" s="1425"/>
      <c r="AX41" s="1425"/>
      <c r="AY41" s="1425">
        <v>6579757.9699999997</v>
      </c>
      <c r="AZ41" s="1425">
        <v>0</v>
      </c>
      <c r="BA41" s="1425">
        <v>0</v>
      </c>
      <c r="BB41" s="1425"/>
      <c r="BC41" s="1425">
        <v>191391.25</v>
      </c>
      <c r="BD41" s="1425">
        <v>6388366.7199999997</v>
      </c>
      <c r="BE41" s="1425">
        <v>0</v>
      </c>
      <c r="BF41" s="1425"/>
      <c r="BG41" s="1425"/>
      <c r="BH41" s="1425"/>
      <c r="BI41" s="1425"/>
      <c r="BJ41" s="1425"/>
      <c r="BK41" s="1425"/>
      <c r="BL41" s="1425">
        <v>0</v>
      </c>
      <c r="BM41" s="1425">
        <v>0</v>
      </c>
      <c r="BN41" s="1425"/>
      <c r="BO41" s="1425"/>
      <c r="BP41" s="1425"/>
      <c r="BQ41" s="1425"/>
      <c r="BR41" s="1425"/>
      <c r="BS41" s="1425"/>
      <c r="BT41" s="1425">
        <v>0</v>
      </c>
      <c r="BU41" s="1425">
        <v>0</v>
      </c>
      <c r="BV41" s="1425"/>
      <c r="BW41" s="1425"/>
      <c r="BX41" s="1425"/>
      <c r="BY41" s="1425"/>
      <c r="BZ41" s="1425">
        <v>0</v>
      </c>
      <c r="CA41" s="1425"/>
      <c r="CB41" s="1425"/>
      <c r="CC41" s="1425"/>
      <c r="CD41" s="1425"/>
      <c r="CE41" s="1425"/>
      <c r="CF41" s="1425"/>
      <c r="CG41" s="1425"/>
      <c r="CH41" s="1425"/>
      <c r="CI41" s="1425"/>
      <c r="CJ41" s="1425"/>
      <c r="CK41" s="1425"/>
      <c r="CL41" s="1425"/>
      <c r="CM41" s="1425"/>
      <c r="CN41" s="1425">
        <v>0</v>
      </c>
      <c r="CO41" s="1425">
        <v>0</v>
      </c>
      <c r="CP41" s="1425"/>
      <c r="CQ41" s="1425"/>
      <c r="CR41" s="1425"/>
      <c r="CS41" s="1425"/>
      <c r="CT41" s="1425"/>
      <c r="CU41" s="1425">
        <v>0</v>
      </c>
      <c r="CV41" s="1425"/>
      <c r="CW41" s="1425"/>
      <c r="CX41" s="1425"/>
      <c r="CY41" s="1425"/>
      <c r="CZ41" s="1425"/>
      <c r="DA41" s="1425"/>
      <c r="DB41" s="1425">
        <v>0</v>
      </c>
      <c r="DC41" s="1425"/>
      <c r="DD41" s="1425"/>
      <c r="DE41" s="1425"/>
      <c r="DF41" s="1425">
        <v>48296889.82</v>
      </c>
      <c r="DG41" s="1425">
        <v>0</v>
      </c>
      <c r="DH41" s="1425">
        <v>0</v>
      </c>
      <c r="DI41" s="1425"/>
      <c r="DJ41" s="1425"/>
      <c r="DK41" s="1425">
        <v>0</v>
      </c>
      <c r="DL41" s="1425"/>
      <c r="DM41" s="1425"/>
      <c r="DN41" s="1425">
        <v>0</v>
      </c>
      <c r="DO41" s="1425"/>
      <c r="DP41" s="1425"/>
      <c r="DQ41" s="1425">
        <v>48296889.82</v>
      </c>
      <c r="DR41" s="1425">
        <v>1494046.4818828928</v>
      </c>
      <c r="DS41" s="1425">
        <v>46802843.338117108</v>
      </c>
      <c r="DT41" s="1425"/>
      <c r="DU41" s="1425"/>
      <c r="DV41" s="1425">
        <v>0</v>
      </c>
      <c r="DW41" s="1425"/>
      <c r="DX41" s="1425"/>
      <c r="DY41" s="1425"/>
      <c r="DZ41" s="1425">
        <v>0</v>
      </c>
      <c r="EA41" s="1425">
        <v>0</v>
      </c>
      <c r="EB41" s="1425"/>
      <c r="EC41" s="1425"/>
      <c r="ED41" s="1425">
        <v>0</v>
      </c>
      <c r="EE41" s="1425"/>
      <c r="EF41" s="1425"/>
      <c r="EG41" s="1425">
        <v>0</v>
      </c>
      <c r="EH41" s="1425"/>
      <c r="EI41" s="1425"/>
      <c r="EJ41" s="1425"/>
      <c r="EK41" s="1425">
        <v>0</v>
      </c>
      <c r="EL41" s="1425"/>
      <c r="EM41" s="1425">
        <v>0</v>
      </c>
      <c r="EN41" s="1425"/>
      <c r="EO41" s="1425"/>
      <c r="EP41" s="1425"/>
      <c r="EQ41" s="1425">
        <v>0</v>
      </c>
      <c r="ER41" s="1425"/>
      <c r="ES41" s="1425"/>
      <c r="ET41" s="1425"/>
      <c r="EU41" s="1425">
        <v>0</v>
      </c>
      <c r="EV41" s="1425"/>
      <c r="EW41" s="1425"/>
      <c r="EX41" s="1425"/>
      <c r="EY41" s="1425"/>
      <c r="EZ41" s="1425">
        <v>0</v>
      </c>
      <c r="FA41" s="1425"/>
      <c r="FB41" s="1425">
        <v>0</v>
      </c>
      <c r="FC41" s="1425"/>
      <c r="FD41" s="1425"/>
      <c r="FE41" s="1425"/>
      <c r="FF41" s="1425">
        <v>0</v>
      </c>
      <c r="FG41" s="1425"/>
      <c r="FH41" s="1425"/>
      <c r="FI41" s="1425"/>
      <c r="FJ41" s="1425">
        <v>0</v>
      </c>
      <c r="FK41" s="1425"/>
      <c r="FL41" s="1425"/>
      <c r="FM41" s="1425"/>
      <c r="FN41" s="1425"/>
      <c r="FO41" s="1425">
        <v>0</v>
      </c>
      <c r="FP41" s="1425"/>
      <c r="FQ41" s="1425"/>
      <c r="FR41" s="1425"/>
      <c r="FS41" s="1425"/>
      <c r="FT41" s="1425"/>
      <c r="FU41" s="1425"/>
      <c r="FV41" s="1425"/>
      <c r="FW41" s="1425">
        <v>19985003.77</v>
      </c>
      <c r="FX41" s="1425">
        <v>17730909.400000002</v>
      </c>
      <c r="FY41" s="1425">
        <v>2159270.7200000002</v>
      </c>
      <c r="FZ41" s="1425">
        <v>94823.650000000023</v>
      </c>
      <c r="GA41" s="1425"/>
      <c r="GB41" s="1425">
        <v>4225977.4900000142</v>
      </c>
      <c r="GC41" s="1425"/>
      <c r="GD41" s="1425"/>
      <c r="GE41" s="1425"/>
      <c r="GF41" s="1425">
        <v>81469744.430000007</v>
      </c>
    </row>
    <row r="42" spans="2:189">
      <c r="B42" s="1226">
        <v>43040</v>
      </c>
      <c r="C42" s="1424"/>
      <c r="D42" s="1424"/>
      <c r="E42" s="1424">
        <v>921090.27</v>
      </c>
      <c r="F42" s="1424"/>
      <c r="G42" s="1424">
        <v>921090.27</v>
      </c>
      <c r="H42" s="1424"/>
      <c r="I42" s="1424"/>
      <c r="J42" s="1424">
        <v>128233.88999999998</v>
      </c>
      <c r="K42" s="1424">
        <v>128233.88999999998</v>
      </c>
      <c r="L42" s="1424">
        <v>128233.88999999998</v>
      </c>
      <c r="M42" s="1424"/>
      <c r="N42" s="1424">
        <v>0</v>
      </c>
      <c r="O42" s="1424"/>
      <c r="P42" s="1424"/>
      <c r="Q42" s="1424">
        <v>0</v>
      </c>
      <c r="R42" s="1424"/>
      <c r="S42" s="1424"/>
      <c r="T42" s="1424"/>
      <c r="U42" s="1424">
        <v>0</v>
      </c>
      <c r="V42" s="1424">
        <v>0</v>
      </c>
      <c r="W42" s="1424">
        <v>0</v>
      </c>
      <c r="X42" s="1424"/>
      <c r="Y42" s="1424"/>
      <c r="Z42" s="1424">
        <v>0</v>
      </c>
      <c r="AA42" s="1424"/>
      <c r="AB42" s="1424"/>
      <c r="AC42" s="1424">
        <v>0</v>
      </c>
      <c r="AD42" s="1424"/>
      <c r="AE42" s="1424"/>
      <c r="AF42" s="1424"/>
      <c r="AG42" s="1424">
        <v>0</v>
      </c>
      <c r="AH42" s="1424"/>
      <c r="AI42" s="1424"/>
      <c r="AJ42" s="1424"/>
      <c r="AK42" s="1424"/>
      <c r="AL42" s="1424">
        <v>0</v>
      </c>
      <c r="AM42" s="1424"/>
      <c r="AN42" s="1424"/>
      <c r="AO42" s="1424"/>
      <c r="AP42" s="1424"/>
      <c r="AQ42" s="1424">
        <v>0</v>
      </c>
      <c r="AR42" s="1424">
        <v>0</v>
      </c>
      <c r="AS42" s="1424">
        <v>0</v>
      </c>
      <c r="AT42" s="1424">
        <v>0</v>
      </c>
      <c r="AU42" s="1424"/>
      <c r="AV42" s="1424"/>
      <c r="AW42" s="1424"/>
      <c r="AX42" s="1424"/>
      <c r="AY42" s="1424">
        <v>6579757.9699999997</v>
      </c>
      <c r="AZ42" s="1424">
        <v>0</v>
      </c>
      <c r="BA42" s="1424">
        <v>0</v>
      </c>
      <c r="BB42" s="1424"/>
      <c r="BC42" s="1424">
        <v>191391.25</v>
      </c>
      <c r="BD42" s="1424">
        <v>6388366.7199999997</v>
      </c>
      <c r="BE42" s="1424">
        <v>0</v>
      </c>
      <c r="BF42" s="1424"/>
      <c r="BG42" s="1424"/>
      <c r="BH42" s="1424"/>
      <c r="BI42" s="1424"/>
      <c r="BJ42" s="1424"/>
      <c r="BK42" s="1424"/>
      <c r="BL42" s="1424">
        <v>0</v>
      </c>
      <c r="BM42" s="1424">
        <v>0</v>
      </c>
      <c r="BN42" s="1424"/>
      <c r="BO42" s="1424"/>
      <c r="BP42" s="1424"/>
      <c r="BQ42" s="1424"/>
      <c r="BR42" s="1424"/>
      <c r="BS42" s="1424"/>
      <c r="BT42" s="1424">
        <v>0</v>
      </c>
      <c r="BU42" s="1424">
        <v>0</v>
      </c>
      <c r="BV42" s="1424"/>
      <c r="BW42" s="1424"/>
      <c r="BX42" s="1424"/>
      <c r="BY42" s="1424"/>
      <c r="BZ42" s="1424">
        <v>0</v>
      </c>
      <c r="CA42" s="1424"/>
      <c r="CB42" s="1424"/>
      <c r="CC42" s="1424"/>
      <c r="CD42" s="1424"/>
      <c r="CE42" s="1424"/>
      <c r="CF42" s="1424"/>
      <c r="CG42" s="1424"/>
      <c r="CH42" s="1424"/>
      <c r="CI42" s="1424"/>
      <c r="CJ42" s="1424"/>
      <c r="CK42" s="1424"/>
      <c r="CL42" s="1424"/>
      <c r="CM42" s="1424"/>
      <c r="CN42" s="1424">
        <v>0</v>
      </c>
      <c r="CO42" s="1424">
        <v>0</v>
      </c>
      <c r="CP42" s="1424"/>
      <c r="CQ42" s="1424"/>
      <c r="CR42" s="1424"/>
      <c r="CS42" s="1424"/>
      <c r="CT42" s="1424"/>
      <c r="CU42" s="1424">
        <v>0</v>
      </c>
      <c r="CV42" s="1424"/>
      <c r="CW42" s="1424"/>
      <c r="CX42" s="1424"/>
      <c r="CY42" s="1424"/>
      <c r="CZ42" s="1424"/>
      <c r="DA42" s="1424"/>
      <c r="DB42" s="1424">
        <v>0</v>
      </c>
      <c r="DC42" s="1424"/>
      <c r="DD42" s="1424"/>
      <c r="DE42" s="1424"/>
      <c r="DF42" s="1424">
        <v>48296889.82</v>
      </c>
      <c r="DG42" s="1424">
        <v>0</v>
      </c>
      <c r="DH42" s="1424">
        <v>0</v>
      </c>
      <c r="DI42" s="1424"/>
      <c r="DJ42" s="1424"/>
      <c r="DK42" s="1424">
        <v>0</v>
      </c>
      <c r="DL42" s="1424"/>
      <c r="DM42" s="1424"/>
      <c r="DN42" s="1424">
        <v>0</v>
      </c>
      <c r="DO42" s="1424"/>
      <c r="DP42" s="1424"/>
      <c r="DQ42" s="1424">
        <v>48296889.82</v>
      </c>
      <c r="DR42" s="1424">
        <v>1494046.4818828928</v>
      </c>
      <c r="DS42" s="1424">
        <v>46802843.338117108</v>
      </c>
      <c r="DT42" s="1424"/>
      <c r="DU42" s="1424"/>
      <c r="DV42" s="1424">
        <v>0</v>
      </c>
      <c r="DW42" s="1424"/>
      <c r="DX42" s="1424"/>
      <c r="DY42" s="1424"/>
      <c r="DZ42" s="1424">
        <v>0</v>
      </c>
      <c r="EA42" s="1424">
        <v>0</v>
      </c>
      <c r="EB42" s="1424"/>
      <c r="EC42" s="1424"/>
      <c r="ED42" s="1424">
        <v>0</v>
      </c>
      <c r="EE42" s="1424"/>
      <c r="EF42" s="1424"/>
      <c r="EG42" s="1424">
        <v>0</v>
      </c>
      <c r="EH42" s="1424"/>
      <c r="EI42" s="1424"/>
      <c r="EJ42" s="1424"/>
      <c r="EK42" s="1424">
        <v>0</v>
      </c>
      <c r="EL42" s="1424"/>
      <c r="EM42" s="1424">
        <v>0</v>
      </c>
      <c r="EN42" s="1424"/>
      <c r="EO42" s="1424"/>
      <c r="EP42" s="1424"/>
      <c r="EQ42" s="1424">
        <v>0</v>
      </c>
      <c r="ER42" s="1424"/>
      <c r="ES42" s="1424"/>
      <c r="ET42" s="1424"/>
      <c r="EU42" s="1424">
        <v>0</v>
      </c>
      <c r="EV42" s="1424"/>
      <c r="EW42" s="1424"/>
      <c r="EX42" s="1424"/>
      <c r="EY42" s="1424"/>
      <c r="EZ42" s="1424">
        <v>0</v>
      </c>
      <c r="FA42" s="1424"/>
      <c r="FB42" s="1424">
        <v>0</v>
      </c>
      <c r="FC42" s="1424"/>
      <c r="FD42" s="1424"/>
      <c r="FE42" s="1424"/>
      <c r="FF42" s="1424">
        <v>0</v>
      </c>
      <c r="FG42" s="1424"/>
      <c r="FH42" s="1424"/>
      <c r="FI42" s="1424"/>
      <c r="FJ42" s="1424">
        <v>0</v>
      </c>
      <c r="FK42" s="1424"/>
      <c r="FL42" s="1424"/>
      <c r="FM42" s="1424"/>
      <c r="FN42" s="1424"/>
      <c r="FO42" s="1424">
        <v>0</v>
      </c>
      <c r="FP42" s="1424"/>
      <c r="FQ42" s="1424"/>
      <c r="FR42" s="1424"/>
      <c r="FS42" s="1424"/>
      <c r="FT42" s="1424"/>
      <c r="FU42" s="1424"/>
      <c r="FV42" s="1424"/>
      <c r="FW42" s="1424">
        <v>19985003.77</v>
      </c>
      <c r="FX42" s="1424">
        <v>17730909.400000002</v>
      </c>
      <c r="FY42" s="1424">
        <v>2159270.7200000002</v>
      </c>
      <c r="FZ42" s="1424">
        <v>94823.650000000023</v>
      </c>
      <c r="GA42" s="1424"/>
      <c r="GB42" s="1424">
        <v>4225977.4900000133</v>
      </c>
      <c r="GC42" s="1424"/>
      <c r="GD42" s="1424"/>
      <c r="GE42" s="1424"/>
      <c r="GF42" s="1424">
        <v>80136953.210000008</v>
      </c>
    </row>
    <row r="43" spans="2:189" s="1373" customFormat="1">
      <c r="B43" s="1378">
        <v>43070</v>
      </c>
      <c r="C43" s="1420"/>
      <c r="D43" s="1420"/>
      <c r="E43" s="1420">
        <v>921090.27</v>
      </c>
      <c r="F43" s="1420"/>
      <c r="G43" s="1420">
        <v>921090.27</v>
      </c>
      <c r="H43" s="1420"/>
      <c r="I43" s="1420"/>
      <c r="J43" s="1420">
        <v>136958.56</v>
      </c>
      <c r="K43" s="1420">
        <v>136958.56</v>
      </c>
      <c r="L43" s="1420">
        <v>136958.56</v>
      </c>
      <c r="M43" s="1420"/>
      <c r="N43" s="1420">
        <v>0</v>
      </c>
      <c r="O43" s="1420"/>
      <c r="P43" s="1420"/>
      <c r="Q43" s="1420">
        <v>0</v>
      </c>
      <c r="R43" s="1420"/>
      <c r="S43" s="1420"/>
      <c r="T43" s="1420"/>
      <c r="U43" s="1420">
        <v>0</v>
      </c>
      <c r="V43" s="1420">
        <v>0</v>
      </c>
      <c r="W43" s="1420">
        <v>0</v>
      </c>
      <c r="X43" s="1420"/>
      <c r="Y43" s="1420"/>
      <c r="Z43" s="1420">
        <v>0</v>
      </c>
      <c r="AA43" s="1420"/>
      <c r="AB43" s="1420"/>
      <c r="AC43" s="1420">
        <v>0</v>
      </c>
      <c r="AD43" s="1420"/>
      <c r="AE43" s="1420"/>
      <c r="AF43" s="1420"/>
      <c r="AG43" s="1420">
        <v>0</v>
      </c>
      <c r="AH43" s="1420"/>
      <c r="AI43" s="1420"/>
      <c r="AJ43" s="1420"/>
      <c r="AK43" s="1420"/>
      <c r="AL43" s="1420">
        <v>0</v>
      </c>
      <c r="AM43" s="1420"/>
      <c r="AN43" s="1420"/>
      <c r="AO43" s="1420"/>
      <c r="AP43" s="1420"/>
      <c r="AQ43" s="1420">
        <v>0</v>
      </c>
      <c r="AR43" s="1420">
        <v>0</v>
      </c>
      <c r="AS43" s="1420">
        <v>0</v>
      </c>
      <c r="AT43" s="1420">
        <v>0</v>
      </c>
      <c r="AU43" s="1420"/>
      <c r="AV43" s="1420"/>
      <c r="AW43" s="1420"/>
      <c r="AX43" s="1420"/>
      <c r="AY43" s="1420">
        <v>5979757.9699999997</v>
      </c>
      <c r="AZ43" s="1420">
        <v>0</v>
      </c>
      <c r="BA43" s="1420">
        <v>0</v>
      </c>
      <c r="BB43" s="1420"/>
      <c r="BC43" s="1420">
        <v>191391.25</v>
      </c>
      <c r="BD43" s="1420">
        <v>5788366.7199999997</v>
      </c>
      <c r="BE43" s="1420">
        <v>0</v>
      </c>
      <c r="BF43" s="1420"/>
      <c r="BG43" s="1420"/>
      <c r="BH43" s="1420"/>
      <c r="BI43" s="1420"/>
      <c r="BJ43" s="1420"/>
      <c r="BK43" s="1420"/>
      <c r="BL43" s="1420">
        <v>0</v>
      </c>
      <c r="BM43" s="1420">
        <v>0</v>
      </c>
      <c r="BN43" s="1420"/>
      <c r="BO43" s="1420"/>
      <c r="BP43" s="1420"/>
      <c r="BQ43" s="1420"/>
      <c r="BR43" s="1420"/>
      <c r="BS43" s="1420"/>
      <c r="BT43" s="1420">
        <v>0</v>
      </c>
      <c r="BU43" s="1420">
        <v>0</v>
      </c>
      <c r="BV43" s="1420"/>
      <c r="BW43" s="1420"/>
      <c r="BX43" s="1420"/>
      <c r="BY43" s="1420"/>
      <c r="BZ43" s="1420">
        <v>0</v>
      </c>
      <c r="CA43" s="1420"/>
      <c r="CB43" s="1420"/>
      <c r="CC43" s="1420"/>
      <c r="CD43" s="1420"/>
      <c r="CE43" s="1420"/>
      <c r="CF43" s="1420"/>
      <c r="CG43" s="1420"/>
      <c r="CH43" s="1420"/>
      <c r="CI43" s="1420"/>
      <c r="CJ43" s="1420"/>
      <c r="CK43" s="1420"/>
      <c r="CL43" s="1420"/>
      <c r="CM43" s="1420"/>
      <c r="CN43" s="1420">
        <v>0</v>
      </c>
      <c r="CO43" s="1420">
        <v>0</v>
      </c>
      <c r="CP43" s="1420"/>
      <c r="CQ43" s="1420"/>
      <c r="CR43" s="1420"/>
      <c r="CS43" s="1420"/>
      <c r="CT43" s="1420"/>
      <c r="CU43" s="1420">
        <v>0</v>
      </c>
      <c r="CV43" s="1420"/>
      <c r="CW43" s="1420"/>
      <c r="CX43" s="1420"/>
      <c r="CY43" s="1420"/>
      <c r="CZ43" s="1420"/>
      <c r="DA43" s="1420"/>
      <c r="DB43" s="1420">
        <v>0</v>
      </c>
      <c r="DC43" s="1420"/>
      <c r="DD43" s="1420"/>
      <c r="DE43" s="1420"/>
      <c r="DF43" s="1420">
        <v>48629945.550000012</v>
      </c>
      <c r="DG43" s="1420">
        <v>0</v>
      </c>
      <c r="DH43" s="1420">
        <v>0</v>
      </c>
      <c r="DI43" s="1420"/>
      <c r="DJ43" s="1420"/>
      <c r="DK43" s="1420">
        <v>0</v>
      </c>
      <c r="DL43" s="1420"/>
      <c r="DM43" s="1420"/>
      <c r="DN43" s="1420">
        <v>0</v>
      </c>
      <c r="DO43" s="1420"/>
      <c r="DP43" s="1420"/>
      <c r="DQ43" s="1420">
        <v>48629945.550000012</v>
      </c>
      <c r="DR43" s="1420">
        <v>1504308.7706400272</v>
      </c>
      <c r="DS43" s="1420">
        <v>47125636.779359981</v>
      </c>
      <c r="DT43" s="1420"/>
      <c r="DU43" s="1420"/>
      <c r="DV43" s="1420">
        <v>0</v>
      </c>
      <c r="DW43" s="1420"/>
      <c r="DX43" s="1420"/>
      <c r="DY43" s="1420"/>
      <c r="DZ43" s="1420">
        <v>0</v>
      </c>
      <c r="EA43" s="1420">
        <v>0</v>
      </c>
      <c r="EB43" s="1420"/>
      <c r="EC43" s="1420"/>
      <c r="ED43" s="1420">
        <v>0</v>
      </c>
      <c r="EE43" s="1420"/>
      <c r="EF43" s="1420"/>
      <c r="EG43" s="1420">
        <v>0</v>
      </c>
      <c r="EH43" s="1420"/>
      <c r="EI43" s="1420"/>
      <c r="EJ43" s="1420"/>
      <c r="EK43" s="1420">
        <v>0</v>
      </c>
      <c r="EL43" s="1420"/>
      <c r="EM43" s="1420">
        <v>0</v>
      </c>
      <c r="EN43" s="1420"/>
      <c r="EO43" s="1420"/>
      <c r="EP43" s="1420"/>
      <c r="EQ43" s="1420">
        <v>0</v>
      </c>
      <c r="ER43" s="1420"/>
      <c r="ES43" s="1420"/>
      <c r="ET43" s="1420"/>
      <c r="EU43" s="1420">
        <v>0</v>
      </c>
      <c r="EV43" s="1420"/>
      <c r="EW43" s="1420"/>
      <c r="EX43" s="1420"/>
      <c r="EY43" s="1420"/>
      <c r="EZ43" s="1420">
        <v>0</v>
      </c>
      <c r="FA43" s="1420"/>
      <c r="FB43" s="1420">
        <v>0</v>
      </c>
      <c r="FC43" s="1420"/>
      <c r="FD43" s="1420"/>
      <c r="FE43" s="1420"/>
      <c r="FF43" s="1420">
        <v>0</v>
      </c>
      <c r="FG43" s="1420"/>
      <c r="FH43" s="1420"/>
      <c r="FI43" s="1420"/>
      <c r="FJ43" s="1420">
        <v>0</v>
      </c>
      <c r="FK43" s="1420"/>
      <c r="FL43" s="1420"/>
      <c r="FM43" s="1420"/>
      <c r="FN43" s="1420"/>
      <c r="FO43" s="1420">
        <v>0</v>
      </c>
      <c r="FP43" s="1420"/>
      <c r="FQ43" s="1420"/>
      <c r="FR43" s="1420"/>
      <c r="FS43" s="1420"/>
      <c r="FT43" s="1420"/>
      <c r="FU43" s="1420"/>
      <c r="FV43" s="1420"/>
      <c r="FW43" s="1420">
        <v>16555978.619666668</v>
      </c>
      <c r="FX43" s="1420">
        <v>16485469.4</v>
      </c>
      <c r="FY43" s="1420">
        <v>52299.58966666687</v>
      </c>
      <c r="FZ43" s="1420">
        <v>18209.630000000005</v>
      </c>
      <c r="GA43" s="1420"/>
      <c r="GB43" s="1420">
        <v>3669407.6886100001</v>
      </c>
      <c r="GC43" s="1420"/>
      <c r="GD43" s="1420"/>
      <c r="GE43" s="1420"/>
      <c r="GF43" s="1420">
        <v>75893138.658276677</v>
      </c>
    </row>
    <row r="44" spans="2:189">
      <c r="C44" s="1424"/>
      <c r="D44" s="1424"/>
      <c r="E44" s="1424"/>
      <c r="F44" s="1424"/>
      <c r="G44" s="1424"/>
      <c r="H44" s="1424"/>
      <c r="I44" s="1424"/>
      <c r="J44" s="1424"/>
      <c r="K44" s="1424"/>
      <c r="L44" s="1424"/>
      <c r="M44" s="1424"/>
      <c r="N44" s="1424"/>
      <c r="O44" s="1424"/>
      <c r="P44" s="1424"/>
      <c r="Q44" s="1424"/>
      <c r="R44" s="1424"/>
      <c r="S44" s="1424"/>
      <c r="T44" s="1424"/>
      <c r="U44" s="1424"/>
      <c r="V44" s="1424"/>
      <c r="W44" s="1424"/>
      <c r="X44" s="1424"/>
      <c r="Y44" s="1424"/>
      <c r="Z44" s="1424"/>
      <c r="AA44" s="1424"/>
      <c r="AB44" s="1424"/>
      <c r="AC44" s="1424"/>
      <c r="AD44" s="1424"/>
      <c r="AE44" s="1424"/>
      <c r="AF44" s="1424"/>
      <c r="AG44" s="1424"/>
      <c r="AH44" s="1424"/>
      <c r="AI44" s="1424"/>
      <c r="AJ44" s="1424"/>
      <c r="AK44" s="1424"/>
      <c r="AL44" s="1424"/>
      <c r="AM44" s="1424"/>
      <c r="AN44" s="1424"/>
      <c r="AO44" s="1424"/>
      <c r="AP44" s="1424"/>
      <c r="AQ44" s="1424"/>
      <c r="AR44" s="1424"/>
      <c r="AS44" s="1424"/>
      <c r="AT44" s="1424"/>
      <c r="AU44" s="1424"/>
      <c r="AV44" s="1424"/>
      <c r="AW44" s="1424"/>
      <c r="AX44" s="1424"/>
      <c r="AY44" s="1424"/>
      <c r="AZ44" s="1424"/>
      <c r="BA44" s="1424"/>
      <c r="BB44" s="1424"/>
      <c r="BC44" s="1424"/>
      <c r="BD44" s="1424"/>
      <c r="BE44" s="1424"/>
      <c r="BF44" s="1424"/>
      <c r="BG44" s="1424"/>
      <c r="BH44" s="1424"/>
      <c r="BI44" s="1424"/>
      <c r="BJ44" s="1424"/>
      <c r="BK44" s="1424"/>
      <c r="BL44" s="1424"/>
      <c r="BM44" s="1424"/>
      <c r="BN44" s="1424"/>
      <c r="BO44" s="1424"/>
      <c r="BP44" s="1424"/>
      <c r="BQ44" s="1424"/>
      <c r="BR44" s="1424"/>
      <c r="BS44" s="1424"/>
      <c r="BT44" s="1424"/>
      <c r="BU44" s="1424"/>
      <c r="BV44" s="1424"/>
      <c r="BW44" s="1424"/>
      <c r="BX44" s="1424"/>
      <c r="BY44" s="1424"/>
      <c r="BZ44" s="1424"/>
      <c r="CA44" s="1424"/>
      <c r="CB44" s="1424"/>
      <c r="CC44" s="1424"/>
      <c r="CD44" s="1424"/>
      <c r="CE44" s="1424"/>
      <c r="CF44" s="1424"/>
      <c r="CG44" s="1424"/>
      <c r="CH44" s="1424"/>
      <c r="CI44" s="1424"/>
      <c r="CJ44" s="1424"/>
      <c r="CK44" s="1424"/>
      <c r="CL44" s="1424"/>
      <c r="CM44" s="1424"/>
      <c r="CN44" s="1424"/>
      <c r="CO44" s="1424"/>
      <c r="CP44" s="1424"/>
      <c r="CQ44" s="1424"/>
      <c r="CR44" s="1424"/>
      <c r="CS44" s="1424"/>
      <c r="CT44" s="1424"/>
      <c r="CU44" s="1424"/>
      <c r="CV44" s="1424"/>
      <c r="CW44" s="1424"/>
      <c r="CX44" s="1424"/>
      <c r="CY44" s="1424"/>
      <c r="CZ44" s="1424"/>
      <c r="DA44" s="1424"/>
      <c r="DB44" s="1424"/>
      <c r="DC44" s="1424"/>
      <c r="DD44" s="1424"/>
      <c r="DE44" s="1424"/>
      <c r="DF44" s="1424"/>
      <c r="DG44" s="1424"/>
      <c r="DH44" s="1424"/>
      <c r="DI44" s="1424"/>
      <c r="DJ44" s="1424"/>
      <c r="DK44" s="1424"/>
      <c r="DL44" s="1424"/>
      <c r="DM44" s="1424"/>
      <c r="DN44" s="1424"/>
      <c r="DO44" s="1424"/>
      <c r="DP44" s="1424"/>
      <c r="DQ44" s="1424"/>
      <c r="DR44" s="1424"/>
      <c r="DS44" s="1424"/>
      <c r="DT44" s="1424"/>
      <c r="DU44" s="1424"/>
      <c r="DV44" s="1424"/>
      <c r="DW44" s="1424"/>
      <c r="DX44" s="1424"/>
      <c r="DY44" s="1424"/>
      <c r="DZ44" s="1424"/>
      <c r="EA44" s="1424"/>
      <c r="EB44" s="1424"/>
      <c r="EC44" s="1424"/>
      <c r="ED44" s="1424"/>
      <c r="EE44" s="1424"/>
      <c r="EF44" s="1424"/>
      <c r="EG44" s="1424"/>
      <c r="EH44" s="1424"/>
      <c r="EI44" s="1424"/>
      <c r="EJ44" s="1424"/>
      <c r="EK44" s="1424"/>
      <c r="EL44" s="1424"/>
      <c r="EM44" s="1424"/>
      <c r="EN44" s="1424"/>
      <c r="EO44" s="1424"/>
      <c r="EP44" s="1424"/>
      <c r="EQ44" s="1424"/>
      <c r="ER44" s="1424"/>
      <c r="ES44" s="1424"/>
      <c r="ET44" s="1424"/>
      <c r="EU44" s="1424"/>
      <c r="EV44" s="1424"/>
      <c r="EW44" s="1424"/>
      <c r="EX44" s="1424"/>
      <c r="EY44" s="1424"/>
      <c r="EZ44" s="1424"/>
      <c r="FA44" s="1424"/>
      <c r="FB44" s="1424"/>
      <c r="FC44" s="1424"/>
      <c r="FD44" s="1424"/>
      <c r="FE44" s="1424"/>
      <c r="FF44" s="1424"/>
      <c r="FG44" s="1424"/>
      <c r="FH44" s="1424"/>
      <c r="FI44" s="1424"/>
      <c r="FJ44" s="1424"/>
      <c r="FK44" s="1424"/>
      <c r="FL44" s="1424"/>
      <c r="FM44" s="1424"/>
      <c r="FN44" s="1424"/>
      <c r="FO44" s="1424"/>
      <c r="FP44" s="1424"/>
      <c r="FQ44" s="1424"/>
      <c r="FR44" s="1424"/>
      <c r="FS44" s="1424"/>
      <c r="FT44" s="1424"/>
      <c r="FU44" s="1424"/>
      <c r="FV44" s="1424"/>
      <c r="FW44" s="1424"/>
      <c r="FX44" s="1424"/>
      <c r="FY44" s="1424"/>
      <c r="FZ44" s="1424"/>
      <c r="GA44" s="1424"/>
      <c r="GB44" s="1424"/>
      <c r="GC44" s="1424"/>
      <c r="GD44" s="1424"/>
      <c r="GE44" s="1424"/>
      <c r="GF44" s="1424"/>
    </row>
    <row r="45" spans="2:189">
      <c r="C45" s="1424"/>
      <c r="D45" s="1424"/>
      <c r="E45" s="1424"/>
      <c r="F45" s="1424"/>
      <c r="G45" s="1424"/>
      <c r="H45" s="1424"/>
      <c r="I45" s="1424"/>
      <c r="J45" s="1424"/>
      <c r="K45" s="1424"/>
      <c r="L45" s="1424"/>
      <c r="M45" s="1424"/>
      <c r="N45" s="1424"/>
      <c r="O45" s="1424"/>
      <c r="P45" s="1424"/>
      <c r="Q45" s="1424"/>
      <c r="R45" s="1424"/>
      <c r="S45" s="1424"/>
      <c r="T45" s="1424"/>
      <c r="U45" s="1424"/>
      <c r="V45" s="1424"/>
      <c r="W45" s="1424"/>
      <c r="X45" s="1424"/>
      <c r="Y45" s="1424"/>
      <c r="Z45" s="1424"/>
      <c r="AA45" s="1424"/>
      <c r="AB45" s="1424"/>
      <c r="AC45" s="1424"/>
      <c r="AD45" s="1424"/>
      <c r="AE45" s="1424"/>
      <c r="AF45" s="1424"/>
      <c r="AG45" s="1424"/>
      <c r="AH45" s="1424"/>
      <c r="AI45" s="1424"/>
      <c r="AJ45" s="1424"/>
      <c r="AK45" s="1424"/>
      <c r="AL45" s="1424"/>
      <c r="AM45" s="1424"/>
      <c r="AN45" s="1424"/>
      <c r="AO45" s="1424"/>
      <c r="AP45" s="1424"/>
      <c r="AQ45" s="1424"/>
      <c r="AR45" s="1424"/>
      <c r="AS45" s="1424"/>
      <c r="AT45" s="1424"/>
      <c r="AU45" s="1424"/>
      <c r="AV45" s="1424"/>
      <c r="AW45" s="1424"/>
      <c r="AX45" s="1424"/>
      <c r="AY45" s="1424"/>
      <c r="AZ45" s="1424"/>
      <c r="BA45" s="1424"/>
      <c r="BB45" s="1424"/>
      <c r="BC45" s="1424"/>
      <c r="BD45" s="1424"/>
      <c r="BE45" s="1424"/>
      <c r="BF45" s="1424"/>
      <c r="BG45" s="1424"/>
      <c r="BH45" s="1424"/>
      <c r="BI45" s="1424"/>
      <c r="BJ45" s="1424"/>
      <c r="BK45" s="1424"/>
      <c r="BL45" s="1424"/>
      <c r="BM45" s="1424"/>
      <c r="BN45" s="1424"/>
      <c r="BO45" s="1424"/>
      <c r="BP45" s="1424"/>
      <c r="BQ45" s="1424"/>
      <c r="BR45" s="1424"/>
      <c r="BS45" s="1424"/>
      <c r="BT45" s="1424"/>
      <c r="BU45" s="1424"/>
      <c r="BV45" s="1424"/>
      <c r="BW45" s="1424"/>
      <c r="BX45" s="1424"/>
      <c r="BY45" s="1424"/>
      <c r="BZ45" s="1424"/>
      <c r="CA45" s="1424"/>
      <c r="CB45" s="1424"/>
      <c r="CC45" s="1424"/>
      <c r="CD45" s="1424"/>
      <c r="CE45" s="1424"/>
      <c r="CF45" s="1424"/>
      <c r="CG45" s="1424"/>
      <c r="CH45" s="1424"/>
      <c r="CI45" s="1424"/>
      <c r="CJ45" s="1424"/>
      <c r="CK45" s="1424"/>
      <c r="CL45" s="1424"/>
      <c r="CM45" s="1424"/>
      <c r="CN45" s="1424"/>
      <c r="CO45" s="1424"/>
      <c r="CP45" s="1424"/>
      <c r="CQ45" s="1424"/>
      <c r="CR45" s="1424"/>
      <c r="CS45" s="1424"/>
      <c r="CT45" s="1424"/>
      <c r="CU45" s="1424"/>
      <c r="CV45" s="1424"/>
      <c r="CW45" s="1424"/>
      <c r="CX45" s="1424"/>
      <c r="CY45" s="1424"/>
      <c r="CZ45" s="1424"/>
      <c r="DA45" s="1424"/>
      <c r="DB45" s="1424"/>
      <c r="DC45" s="1424"/>
      <c r="DD45" s="1424"/>
      <c r="DE45" s="1424"/>
      <c r="DF45" s="1424"/>
      <c r="DG45" s="1424"/>
      <c r="DH45" s="1424"/>
      <c r="DI45" s="1424"/>
      <c r="DJ45" s="1424"/>
      <c r="DK45" s="1424"/>
      <c r="DL45" s="1424"/>
      <c r="DM45" s="1424"/>
      <c r="DN45" s="1424"/>
      <c r="DO45" s="1424"/>
      <c r="DP45" s="1424"/>
      <c r="DQ45" s="1424"/>
      <c r="DR45" s="1424"/>
      <c r="DS45" s="1424"/>
      <c r="DT45" s="1424"/>
      <c r="DU45" s="1424"/>
      <c r="DV45" s="1424"/>
      <c r="DW45" s="1424"/>
      <c r="DX45" s="1424"/>
      <c r="DY45" s="1424"/>
      <c r="DZ45" s="1424"/>
      <c r="EA45" s="1424"/>
      <c r="EB45" s="1424"/>
      <c r="EC45" s="1424"/>
      <c r="ED45" s="1424"/>
      <c r="EE45" s="1424"/>
      <c r="EF45" s="1424"/>
      <c r="EG45" s="1424"/>
      <c r="EH45" s="1424"/>
      <c r="EI45" s="1424"/>
      <c r="EJ45" s="1424"/>
      <c r="EK45" s="1424"/>
      <c r="EL45" s="1424"/>
      <c r="EM45" s="1424"/>
      <c r="EN45" s="1424"/>
      <c r="EO45" s="1424"/>
      <c r="EP45" s="1424"/>
      <c r="EQ45" s="1424"/>
      <c r="ER45" s="1424"/>
      <c r="ES45" s="1424"/>
      <c r="ET45" s="1424"/>
      <c r="EU45" s="1424"/>
      <c r="EV45" s="1424"/>
      <c r="EW45" s="1424"/>
      <c r="EX45" s="1424"/>
      <c r="EY45" s="1424"/>
      <c r="EZ45" s="1424"/>
      <c r="FA45" s="1424"/>
      <c r="FB45" s="1424"/>
      <c r="FC45" s="1424"/>
      <c r="FD45" s="1424"/>
      <c r="FE45" s="1424"/>
      <c r="FF45" s="1424"/>
      <c r="FG45" s="1424"/>
      <c r="FH45" s="1424"/>
      <c r="FI45" s="1424"/>
      <c r="FJ45" s="1424"/>
      <c r="FK45" s="1424"/>
      <c r="FL45" s="1424"/>
      <c r="FM45" s="1424"/>
      <c r="FN45" s="1424"/>
      <c r="FO45" s="1424"/>
      <c r="FP45" s="1424"/>
      <c r="FQ45" s="1424"/>
      <c r="FR45" s="1424"/>
      <c r="FS45" s="1424"/>
      <c r="FT45" s="1424"/>
      <c r="FU45" s="1424"/>
      <c r="FV45" s="1424"/>
      <c r="FW45" s="1424"/>
      <c r="FX45" s="1424"/>
      <c r="FY45" s="1424"/>
      <c r="FZ45" s="1424"/>
      <c r="GA45" s="1424"/>
      <c r="GB45" s="1424"/>
      <c r="GC45" s="1424"/>
      <c r="GD45" s="1424"/>
      <c r="GE45" s="1424"/>
      <c r="GF45" s="1424"/>
    </row>
    <row r="46" spans="2:189" s="1368" customFormat="1">
      <c r="B46" s="1372">
        <v>43101</v>
      </c>
      <c r="C46" s="1422"/>
      <c r="D46" s="1422"/>
      <c r="E46" s="1422">
        <v>544779.59</v>
      </c>
      <c r="F46" s="1422"/>
      <c r="G46" s="1422">
        <v>544779.59</v>
      </c>
      <c r="H46" s="1422"/>
      <c r="I46" s="1422"/>
      <c r="J46" s="1422">
        <v>205129.38999999998</v>
      </c>
      <c r="K46" s="1422">
        <v>205129.38999999998</v>
      </c>
      <c r="L46" s="1422">
        <v>205129.38999999998</v>
      </c>
      <c r="M46" s="1422"/>
      <c r="N46" s="1422">
        <v>0</v>
      </c>
      <c r="O46" s="1422"/>
      <c r="P46" s="1422"/>
      <c r="Q46" s="1422">
        <v>0</v>
      </c>
      <c r="R46" s="1422"/>
      <c r="S46" s="1422"/>
      <c r="T46" s="1422"/>
      <c r="U46" s="1422">
        <v>0</v>
      </c>
      <c r="V46" s="1422">
        <v>0</v>
      </c>
      <c r="W46" s="1422">
        <v>0</v>
      </c>
      <c r="X46" s="1422"/>
      <c r="Y46" s="1422"/>
      <c r="Z46" s="1422">
        <v>0</v>
      </c>
      <c r="AA46" s="1422"/>
      <c r="AB46" s="1422"/>
      <c r="AC46" s="1422">
        <v>0</v>
      </c>
      <c r="AD46" s="1422"/>
      <c r="AE46" s="1422"/>
      <c r="AF46" s="1422"/>
      <c r="AG46" s="1422">
        <v>0</v>
      </c>
      <c r="AH46" s="1422"/>
      <c r="AI46" s="1422"/>
      <c r="AJ46" s="1422"/>
      <c r="AK46" s="1422"/>
      <c r="AL46" s="1422">
        <v>0</v>
      </c>
      <c r="AM46" s="1422"/>
      <c r="AN46" s="1422"/>
      <c r="AO46" s="1422"/>
      <c r="AP46" s="1422"/>
      <c r="AQ46" s="1422">
        <v>0</v>
      </c>
      <c r="AR46" s="1422">
        <v>0</v>
      </c>
      <c r="AS46" s="1422">
        <v>0</v>
      </c>
      <c r="AT46" s="1422">
        <v>0</v>
      </c>
      <c r="AU46" s="1422"/>
      <c r="AV46" s="1422"/>
      <c r="AW46" s="1422"/>
      <c r="AX46" s="1422"/>
      <c r="AY46" s="1422">
        <v>5379757.9699999997</v>
      </c>
      <c r="AZ46" s="1422">
        <v>0</v>
      </c>
      <c r="BA46" s="1422">
        <v>0</v>
      </c>
      <c r="BB46" s="1422"/>
      <c r="BC46" s="1422">
        <v>191391.25</v>
      </c>
      <c r="BD46" s="1422">
        <v>5188366.72</v>
      </c>
      <c r="BE46" s="1422">
        <v>0</v>
      </c>
      <c r="BF46" s="1422"/>
      <c r="BG46" s="1422"/>
      <c r="BH46" s="1422"/>
      <c r="BI46" s="1422"/>
      <c r="BJ46" s="1422"/>
      <c r="BK46" s="1422"/>
      <c r="BL46" s="1422">
        <v>0</v>
      </c>
      <c r="BM46" s="1422">
        <v>0</v>
      </c>
      <c r="BN46" s="1422"/>
      <c r="BO46" s="1422"/>
      <c r="BP46" s="1422"/>
      <c r="BQ46" s="1422"/>
      <c r="BR46" s="1422"/>
      <c r="BS46" s="1422"/>
      <c r="BT46" s="1422">
        <v>0</v>
      </c>
      <c r="BU46" s="1422">
        <v>0</v>
      </c>
      <c r="BV46" s="1422"/>
      <c r="BW46" s="1422"/>
      <c r="BX46" s="1422"/>
      <c r="BY46" s="1422"/>
      <c r="BZ46" s="1422">
        <v>0</v>
      </c>
      <c r="CA46" s="1422"/>
      <c r="CB46" s="1422"/>
      <c r="CC46" s="1422"/>
      <c r="CD46" s="1422"/>
      <c r="CE46" s="1422"/>
      <c r="CF46" s="1422"/>
      <c r="CG46" s="1422"/>
      <c r="CH46" s="1422"/>
      <c r="CI46" s="1422"/>
      <c r="CJ46" s="1422"/>
      <c r="CK46" s="1422"/>
      <c r="CL46" s="1422"/>
      <c r="CM46" s="1422"/>
      <c r="CN46" s="1422">
        <v>0</v>
      </c>
      <c r="CO46" s="1422">
        <v>0</v>
      </c>
      <c r="CP46" s="1422"/>
      <c r="CQ46" s="1422"/>
      <c r="CR46" s="1422"/>
      <c r="CS46" s="1422"/>
      <c r="CT46" s="1422"/>
      <c r="CU46" s="1422">
        <v>0</v>
      </c>
      <c r="CV46" s="1422"/>
      <c r="CW46" s="1422"/>
      <c r="CX46" s="1422"/>
      <c r="CY46" s="1422"/>
      <c r="CZ46" s="1422"/>
      <c r="DA46" s="1422"/>
      <c r="DB46" s="1422">
        <v>0</v>
      </c>
      <c r="DC46" s="1422"/>
      <c r="DD46" s="1422"/>
      <c r="DE46" s="1422"/>
      <c r="DF46" s="1422">
        <v>47251443.900000006</v>
      </c>
      <c r="DG46" s="1422">
        <v>0</v>
      </c>
      <c r="DH46" s="1422">
        <v>0</v>
      </c>
      <c r="DI46" s="1422"/>
      <c r="DJ46" s="1422"/>
      <c r="DK46" s="1422">
        <v>0</v>
      </c>
      <c r="DL46" s="1422"/>
      <c r="DM46" s="1422"/>
      <c r="DN46" s="1422">
        <v>0</v>
      </c>
      <c r="DO46" s="1422"/>
      <c r="DP46" s="1422"/>
      <c r="DQ46" s="1422">
        <v>47251443.900000006</v>
      </c>
      <c r="DR46" s="1422">
        <v>1461833.6509821659</v>
      </c>
      <c r="DS46" s="1422">
        <v>45789610.249017842</v>
      </c>
      <c r="DT46" s="1422"/>
      <c r="DU46" s="1422"/>
      <c r="DV46" s="1422">
        <v>0</v>
      </c>
      <c r="DW46" s="1422"/>
      <c r="DX46" s="1422"/>
      <c r="DY46" s="1422"/>
      <c r="DZ46" s="1422">
        <v>0</v>
      </c>
      <c r="EA46" s="1422">
        <v>0</v>
      </c>
      <c r="EB46" s="1422"/>
      <c r="EC46" s="1422"/>
      <c r="ED46" s="1422">
        <v>0</v>
      </c>
      <c r="EE46" s="1422"/>
      <c r="EF46" s="1422"/>
      <c r="EG46" s="1422">
        <v>0</v>
      </c>
      <c r="EH46" s="1422"/>
      <c r="EI46" s="1422"/>
      <c r="EJ46" s="1422"/>
      <c r="EK46" s="1422">
        <v>0</v>
      </c>
      <c r="EL46" s="1422"/>
      <c r="EM46" s="1422">
        <v>0</v>
      </c>
      <c r="EN46" s="1422"/>
      <c r="EO46" s="1422"/>
      <c r="EP46" s="1422"/>
      <c r="EQ46" s="1422">
        <v>0</v>
      </c>
      <c r="ER46" s="1422"/>
      <c r="ES46" s="1422"/>
      <c r="ET46" s="1422"/>
      <c r="EU46" s="1422">
        <v>0</v>
      </c>
      <c r="EV46" s="1422"/>
      <c r="EW46" s="1422"/>
      <c r="EX46" s="1422"/>
      <c r="EY46" s="1422"/>
      <c r="EZ46" s="1422">
        <v>0</v>
      </c>
      <c r="FA46" s="1422"/>
      <c r="FB46" s="1422">
        <v>0</v>
      </c>
      <c r="FC46" s="1422"/>
      <c r="FD46" s="1422"/>
      <c r="FE46" s="1422"/>
      <c r="FF46" s="1422">
        <v>0</v>
      </c>
      <c r="FG46" s="1422"/>
      <c r="FH46" s="1422"/>
      <c r="FI46" s="1422"/>
      <c r="FJ46" s="1422">
        <v>0</v>
      </c>
      <c r="FK46" s="1422"/>
      <c r="FL46" s="1422"/>
      <c r="FM46" s="1422"/>
      <c r="FN46" s="1422"/>
      <c r="FO46" s="1422">
        <v>0</v>
      </c>
      <c r="FP46" s="1422"/>
      <c r="FQ46" s="1422"/>
      <c r="FR46" s="1422"/>
      <c r="FS46" s="1422"/>
      <c r="FT46" s="1422"/>
      <c r="FU46" s="1422"/>
      <c r="FV46" s="1422"/>
      <c r="FW46" s="1422">
        <v>17786437.041444447</v>
      </c>
      <c r="FX46" s="1422">
        <v>17725469.400000002</v>
      </c>
      <c r="FY46" s="1422">
        <v>48501.011444444535</v>
      </c>
      <c r="FZ46" s="1422">
        <v>12466.630000000005</v>
      </c>
      <c r="GA46" s="1422"/>
      <c r="GB46" s="1422">
        <v>3680677.857915001</v>
      </c>
      <c r="GC46" s="1422"/>
      <c r="GD46" s="1422"/>
      <c r="GE46" s="1422"/>
      <c r="GF46" s="1422">
        <v>74848225.749359459</v>
      </c>
    </row>
    <row r="47" spans="2:189" s="1368" customFormat="1">
      <c r="B47" s="1372">
        <v>43132</v>
      </c>
      <c r="C47" s="1422"/>
      <c r="D47" s="1422"/>
      <c r="E47" s="1422">
        <v>542113.59</v>
      </c>
      <c r="F47" s="1422"/>
      <c r="G47" s="1422">
        <v>542113.59</v>
      </c>
      <c r="H47" s="1422"/>
      <c r="I47" s="1422"/>
      <c r="J47" s="1422">
        <v>205129.38999999998</v>
      </c>
      <c r="K47" s="1422">
        <v>205129.38999999998</v>
      </c>
      <c r="L47" s="1422">
        <v>205129.38999999998</v>
      </c>
      <c r="M47" s="1422"/>
      <c r="N47" s="1422">
        <v>0</v>
      </c>
      <c r="O47" s="1422"/>
      <c r="P47" s="1422"/>
      <c r="Q47" s="1422">
        <v>0</v>
      </c>
      <c r="R47" s="1422"/>
      <c r="S47" s="1422"/>
      <c r="T47" s="1422"/>
      <c r="U47" s="1422">
        <v>0</v>
      </c>
      <c r="V47" s="1422">
        <v>0</v>
      </c>
      <c r="W47" s="1422">
        <v>0</v>
      </c>
      <c r="X47" s="1422"/>
      <c r="Y47" s="1422"/>
      <c r="Z47" s="1422">
        <v>0</v>
      </c>
      <c r="AA47" s="1422"/>
      <c r="AB47" s="1422"/>
      <c r="AC47" s="1422">
        <v>0</v>
      </c>
      <c r="AD47" s="1422"/>
      <c r="AE47" s="1422"/>
      <c r="AF47" s="1422"/>
      <c r="AG47" s="1422">
        <v>0</v>
      </c>
      <c r="AH47" s="1422"/>
      <c r="AI47" s="1422"/>
      <c r="AJ47" s="1422"/>
      <c r="AK47" s="1422"/>
      <c r="AL47" s="1422">
        <v>0</v>
      </c>
      <c r="AM47" s="1422"/>
      <c r="AN47" s="1422"/>
      <c r="AO47" s="1422"/>
      <c r="AP47" s="1422"/>
      <c r="AQ47" s="1422">
        <v>0</v>
      </c>
      <c r="AR47" s="1422">
        <v>0</v>
      </c>
      <c r="AS47" s="1422">
        <v>0</v>
      </c>
      <c r="AT47" s="1422">
        <v>0</v>
      </c>
      <c r="AU47" s="1422"/>
      <c r="AV47" s="1422"/>
      <c r="AW47" s="1422"/>
      <c r="AX47" s="1422"/>
      <c r="AY47" s="1422">
        <v>5188366.72</v>
      </c>
      <c r="AZ47" s="1422">
        <v>0</v>
      </c>
      <c r="BA47" s="1422">
        <v>0</v>
      </c>
      <c r="BB47" s="1422"/>
      <c r="BC47" s="1422">
        <v>0</v>
      </c>
      <c r="BD47" s="1422">
        <v>5188366.72</v>
      </c>
      <c r="BE47" s="1422">
        <v>0</v>
      </c>
      <c r="BF47" s="1422"/>
      <c r="BG47" s="1422"/>
      <c r="BH47" s="1422"/>
      <c r="BI47" s="1422"/>
      <c r="BJ47" s="1422"/>
      <c r="BK47" s="1422"/>
      <c r="BL47" s="1422">
        <v>0</v>
      </c>
      <c r="BM47" s="1422">
        <v>0</v>
      </c>
      <c r="BN47" s="1422"/>
      <c r="BO47" s="1422"/>
      <c r="BP47" s="1422"/>
      <c r="BQ47" s="1422"/>
      <c r="BR47" s="1422"/>
      <c r="BS47" s="1422"/>
      <c r="BT47" s="1422">
        <v>0</v>
      </c>
      <c r="BU47" s="1422">
        <v>0</v>
      </c>
      <c r="BV47" s="1422"/>
      <c r="BW47" s="1422"/>
      <c r="BX47" s="1422"/>
      <c r="BY47" s="1422"/>
      <c r="BZ47" s="1422">
        <v>0</v>
      </c>
      <c r="CA47" s="1422"/>
      <c r="CB47" s="1422"/>
      <c r="CC47" s="1422"/>
      <c r="CD47" s="1422"/>
      <c r="CE47" s="1422"/>
      <c r="CF47" s="1422"/>
      <c r="CG47" s="1422"/>
      <c r="CH47" s="1422"/>
      <c r="CI47" s="1422"/>
      <c r="CJ47" s="1422"/>
      <c r="CK47" s="1422"/>
      <c r="CL47" s="1422"/>
      <c r="CM47" s="1422"/>
      <c r="CN47" s="1422">
        <v>0</v>
      </c>
      <c r="CO47" s="1422">
        <v>0</v>
      </c>
      <c r="CP47" s="1422"/>
      <c r="CQ47" s="1422"/>
      <c r="CR47" s="1422"/>
      <c r="CS47" s="1422"/>
      <c r="CT47" s="1422"/>
      <c r="CU47" s="1422">
        <v>0</v>
      </c>
      <c r="CV47" s="1422"/>
      <c r="CW47" s="1422"/>
      <c r="CX47" s="1422"/>
      <c r="CY47" s="1422"/>
      <c r="CZ47" s="1422"/>
      <c r="DA47" s="1422"/>
      <c r="DB47" s="1422">
        <v>0</v>
      </c>
      <c r="DC47" s="1422"/>
      <c r="DD47" s="1422"/>
      <c r="DE47" s="1422"/>
      <c r="DF47" s="1422">
        <v>47442835.150000006</v>
      </c>
      <c r="DG47" s="1422">
        <v>0</v>
      </c>
      <c r="DH47" s="1422">
        <v>0</v>
      </c>
      <c r="DI47" s="1422"/>
      <c r="DJ47" s="1422"/>
      <c r="DK47" s="1422">
        <v>0</v>
      </c>
      <c r="DL47" s="1422"/>
      <c r="DM47" s="1422"/>
      <c r="DN47" s="1422">
        <v>0</v>
      </c>
      <c r="DO47" s="1422"/>
      <c r="DP47" s="1422"/>
      <c r="DQ47" s="1422">
        <v>47442835.150000006</v>
      </c>
      <c r="DR47" s="1422">
        <v>1461833.6509821659</v>
      </c>
      <c r="DS47" s="1422">
        <v>45981001.499017842</v>
      </c>
      <c r="DT47" s="1422"/>
      <c r="DU47" s="1422"/>
      <c r="DV47" s="1422">
        <v>0</v>
      </c>
      <c r="DW47" s="1422"/>
      <c r="DX47" s="1422"/>
      <c r="DY47" s="1422"/>
      <c r="DZ47" s="1422">
        <v>0</v>
      </c>
      <c r="EA47" s="1422">
        <v>0</v>
      </c>
      <c r="EB47" s="1422"/>
      <c r="EC47" s="1422"/>
      <c r="ED47" s="1422">
        <v>0</v>
      </c>
      <c r="EE47" s="1422"/>
      <c r="EF47" s="1422"/>
      <c r="EG47" s="1422">
        <v>0</v>
      </c>
      <c r="EH47" s="1422"/>
      <c r="EI47" s="1422"/>
      <c r="EJ47" s="1422"/>
      <c r="EK47" s="1422">
        <v>0</v>
      </c>
      <c r="EL47" s="1422"/>
      <c r="EM47" s="1422">
        <v>0</v>
      </c>
      <c r="EN47" s="1422"/>
      <c r="EO47" s="1422"/>
      <c r="EP47" s="1422"/>
      <c r="EQ47" s="1422">
        <v>0</v>
      </c>
      <c r="ER47" s="1422"/>
      <c r="ES47" s="1422"/>
      <c r="ET47" s="1422"/>
      <c r="EU47" s="1422">
        <v>0</v>
      </c>
      <c r="EV47" s="1422"/>
      <c r="EW47" s="1422"/>
      <c r="EX47" s="1422"/>
      <c r="EY47" s="1422"/>
      <c r="EZ47" s="1422">
        <v>0</v>
      </c>
      <c r="FA47" s="1422"/>
      <c r="FB47" s="1422">
        <v>0</v>
      </c>
      <c r="FC47" s="1422"/>
      <c r="FD47" s="1422"/>
      <c r="FE47" s="1422"/>
      <c r="FF47" s="1422">
        <v>0</v>
      </c>
      <c r="FG47" s="1422"/>
      <c r="FH47" s="1422"/>
      <c r="FI47" s="1422"/>
      <c r="FJ47" s="1422">
        <v>0</v>
      </c>
      <c r="FK47" s="1422"/>
      <c r="FL47" s="1422"/>
      <c r="FM47" s="1422"/>
      <c r="FN47" s="1422"/>
      <c r="FO47" s="1422">
        <v>0</v>
      </c>
      <c r="FP47" s="1422"/>
      <c r="FQ47" s="1422"/>
      <c r="FR47" s="1422"/>
      <c r="FS47" s="1422"/>
      <c r="FT47" s="1422"/>
      <c r="FU47" s="1422"/>
      <c r="FV47" s="1422"/>
      <c r="FW47" s="1422">
        <v>17786437.041444447</v>
      </c>
      <c r="FX47" s="1422">
        <v>17725469.400000002</v>
      </c>
      <c r="FY47" s="1422">
        <v>48501.011444444535</v>
      </c>
      <c r="FZ47" s="1422">
        <v>12466.630000000005</v>
      </c>
      <c r="GA47" s="1422"/>
      <c r="GB47" s="1422">
        <v>3873826.857915001</v>
      </c>
      <c r="GC47" s="1422"/>
      <c r="GD47" s="1422"/>
      <c r="GE47" s="1422"/>
      <c r="GF47" s="1422">
        <v>75038708.749359459</v>
      </c>
    </row>
    <row r="48" spans="2:189" s="1368" customFormat="1">
      <c r="B48" s="1372">
        <v>43160</v>
      </c>
      <c r="C48" s="1422">
        <v>71768.390000000014</v>
      </c>
      <c r="D48" s="1422"/>
      <c r="E48" s="1422">
        <v>635486.38</v>
      </c>
      <c r="F48" s="1422"/>
      <c r="G48" s="1422">
        <v>635486.38</v>
      </c>
      <c r="H48" s="1422"/>
      <c r="I48" s="1422"/>
      <c r="J48" s="1422">
        <v>0</v>
      </c>
      <c r="K48" s="1422">
        <v>0</v>
      </c>
      <c r="L48" s="1422">
        <v>0</v>
      </c>
      <c r="M48" s="1422"/>
      <c r="N48" s="1422">
        <v>0</v>
      </c>
      <c r="O48" s="1422"/>
      <c r="P48" s="1422"/>
      <c r="Q48" s="1422">
        <v>0</v>
      </c>
      <c r="R48" s="1422"/>
      <c r="S48" s="1422"/>
      <c r="T48" s="1422"/>
      <c r="U48" s="1422">
        <v>0</v>
      </c>
      <c r="V48" s="1422">
        <v>0</v>
      </c>
      <c r="W48" s="1422">
        <v>0</v>
      </c>
      <c r="X48" s="1422"/>
      <c r="Y48" s="1422"/>
      <c r="Z48" s="1422">
        <v>0</v>
      </c>
      <c r="AA48" s="1422"/>
      <c r="AB48" s="1422"/>
      <c r="AC48" s="1422">
        <v>0</v>
      </c>
      <c r="AD48" s="1422"/>
      <c r="AE48" s="1422"/>
      <c r="AF48" s="1422"/>
      <c r="AG48" s="1422">
        <v>0</v>
      </c>
      <c r="AH48" s="1422"/>
      <c r="AI48" s="1422"/>
      <c r="AJ48" s="1422"/>
      <c r="AK48" s="1422"/>
      <c r="AL48" s="1422">
        <v>0</v>
      </c>
      <c r="AM48" s="1422"/>
      <c r="AN48" s="1422"/>
      <c r="AO48" s="1422"/>
      <c r="AP48" s="1422"/>
      <c r="AQ48" s="1422">
        <v>3361</v>
      </c>
      <c r="AR48" s="1422">
        <v>0</v>
      </c>
      <c r="AS48" s="1422">
        <v>3361</v>
      </c>
      <c r="AT48" s="1422">
        <v>3361</v>
      </c>
      <c r="AU48" s="1422"/>
      <c r="AV48" s="1422"/>
      <c r="AW48" s="1422"/>
      <c r="AX48" s="1422"/>
      <c r="AY48" s="1422">
        <v>5188366.72</v>
      </c>
      <c r="AZ48" s="1422">
        <v>0</v>
      </c>
      <c r="BA48" s="1422">
        <v>0</v>
      </c>
      <c r="BB48" s="1422"/>
      <c r="BC48" s="1422">
        <v>0</v>
      </c>
      <c r="BD48" s="1422">
        <v>5188366.72</v>
      </c>
      <c r="BE48" s="1422">
        <v>0</v>
      </c>
      <c r="BF48" s="1422"/>
      <c r="BG48" s="1422"/>
      <c r="BH48" s="1422"/>
      <c r="BI48" s="1422"/>
      <c r="BJ48" s="1422"/>
      <c r="BK48" s="1422"/>
      <c r="BL48" s="1422">
        <v>0</v>
      </c>
      <c r="BM48" s="1422">
        <v>0</v>
      </c>
      <c r="BN48" s="1422"/>
      <c r="BO48" s="1422"/>
      <c r="BP48" s="1422"/>
      <c r="BQ48" s="1422"/>
      <c r="BR48" s="1422"/>
      <c r="BS48" s="1422"/>
      <c r="BT48" s="1422">
        <v>0</v>
      </c>
      <c r="BU48" s="1422">
        <v>0</v>
      </c>
      <c r="BV48" s="1422"/>
      <c r="BW48" s="1422"/>
      <c r="BX48" s="1422"/>
      <c r="BY48" s="1422"/>
      <c r="BZ48" s="1422">
        <v>0</v>
      </c>
      <c r="CA48" s="1422"/>
      <c r="CB48" s="1422"/>
      <c r="CC48" s="1422"/>
      <c r="CD48" s="1422"/>
      <c r="CE48" s="1422"/>
      <c r="CF48" s="1422"/>
      <c r="CG48" s="1422"/>
      <c r="CH48" s="1422"/>
      <c r="CI48" s="1422"/>
      <c r="CJ48" s="1422"/>
      <c r="CK48" s="1422"/>
      <c r="CL48" s="1422"/>
      <c r="CM48" s="1422"/>
      <c r="CN48" s="1422">
        <v>0</v>
      </c>
      <c r="CO48" s="1422">
        <v>0</v>
      </c>
      <c r="CP48" s="1422"/>
      <c r="CQ48" s="1422"/>
      <c r="CR48" s="1422"/>
      <c r="CS48" s="1422"/>
      <c r="CT48" s="1422"/>
      <c r="CU48" s="1422">
        <v>0</v>
      </c>
      <c r="CV48" s="1422"/>
      <c r="CW48" s="1422"/>
      <c r="CX48" s="1422"/>
      <c r="CY48" s="1422"/>
      <c r="CZ48" s="1422"/>
      <c r="DA48" s="1422"/>
      <c r="DB48" s="1422">
        <v>0</v>
      </c>
      <c r="DC48" s="1422"/>
      <c r="DD48" s="1422"/>
      <c r="DE48" s="1422"/>
      <c r="DF48" s="1422">
        <v>47442835.150000006</v>
      </c>
      <c r="DG48" s="1422">
        <v>0</v>
      </c>
      <c r="DH48" s="1422">
        <v>0</v>
      </c>
      <c r="DI48" s="1422"/>
      <c r="DJ48" s="1422"/>
      <c r="DK48" s="1422">
        <v>0</v>
      </c>
      <c r="DL48" s="1422"/>
      <c r="DM48" s="1422"/>
      <c r="DN48" s="1422">
        <v>0</v>
      </c>
      <c r="DO48" s="1422"/>
      <c r="DP48" s="1422"/>
      <c r="DQ48" s="1422">
        <v>47442835.150000006</v>
      </c>
      <c r="DR48" s="1422">
        <v>1461833.6509821659</v>
      </c>
      <c r="DS48" s="1422">
        <v>45981001.499017842</v>
      </c>
      <c r="DT48" s="1422"/>
      <c r="DU48" s="1422"/>
      <c r="DV48" s="1422">
        <v>0</v>
      </c>
      <c r="DW48" s="1422"/>
      <c r="DX48" s="1422"/>
      <c r="DY48" s="1422"/>
      <c r="DZ48" s="1422">
        <v>0</v>
      </c>
      <c r="EA48" s="1422">
        <v>0</v>
      </c>
      <c r="EB48" s="1422"/>
      <c r="EC48" s="1422"/>
      <c r="ED48" s="1422">
        <v>0</v>
      </c>
      <c r="EE48" s="1422"/>
      <c r="EF48" s="1422"/>
      <c r="EG48" s="1422">
        <v>0</v>
      </c>
      <c r="EH48" s="1422"/>
      <c r="EI48" s="1422"/>
      <c r="EJ48" s="1422"/>
      <c r="EK48" s="1422">
        <v>0</v>
      </c>
      <c r="EL48" s="1422"/>
      <c r="EM48" s="1422">
        <v>0</v>
      </c>
      <c r="EN48" s="1422"/>
      <c r="EO48" s="1422"/>
      <c r="EP48" s="1422"/>
      <c r="EQ48" s="1422">
        <v>0</v>
      </c>
      <c r="ER48" s="1422"/>
      <c r="ES48" s="1422"/>
      <c r="ET48" s="1422"/>
      <c r="EU48" s="1422">
        <v>0</v>
      </c>
      <c r="EV48" s="1422"/>
      <c r="EW48" s="1422"/>
      <c r="EX48" s="1422"/>
      <c r="EY48" s="1422"/>
      <c r="EZ48" s="1422">
        <v>0</v>
      </c>
      <c r="FA48" s="1422"/>
      <c r="FB48" s="1422">
        <v>0</v>
      </c>
      <c r="FC48" s="1422"/>
      <c r="FD48" s="1422"/>
      <c r="FE48" s="1422"/>
      <c r="FF48" s="1422">
        <v>0</v>
      </c>
      <c r="FG48" s="1422"/>
      <c r="FH48" s="1422"/>
      <c r="FI48" s="1422"/>
      <c r="FJ48" s="1422">
        <v>0</v>
      </c>
      <c r="FK48" s="1422"/>
      <c r="FL48" s="1422"/>
      <c r="FM48" s="1422"/>
      <c r="FN48" s="1422"/>
      <c r="FO48" s="1422">
        <v>0</v>
      </c>
      <c r="FP48" s="1422"/>
      <c r="FQ48" s="1422"/>
      <c r="FR48" s="1422"/>
      <c r="FS48" s="1422"/>
      <c r="FT48" s="1422"/>
      <c r="FU48" s="1422"/>
      <c r="FV48" s="1422"/>
      <c r="FW48" s="1422">
        <v>17786437.041444447</v>
      </c>
      <c r="FX48" s="1422">
        <v>17725469.400000002</v>
      </c>
      <c r="FY48" s="1422">
        <v>48501.011444444535</v>
      </c>
      <c r="FZ48" s="1422">
        <v>12466.630000000005</v>
      </c>
      <c r="GA48" s="1422"/>
      <c r="GB48" s="1422">
        <v>3800538.857915001</v>
      </c>
      <c r="GC48" s="1422"/>
      <c r="GD48" s="1422"/>
      <c r="GE48" s="1422"/>
      <c r="GF48" s="1422">
        <v>74928793.53935945</v>
      </c>
    </row>
    <row r="49" spans="2:190" s="1368" customFormat="1">
      <c r="B49" s="1372">
        <v>43191</v>
      </c>
      <c r="C49" s="1422">
        <v>71768.390000000014</v>
      </c>
      <c r="D49" s="1422"/>
      <c r="E49" s="1422">
        <v>823496.99</v>
      </c>
      <c r="F49" s="1422"/>
      <c r="G49" s="1422">
        <v>823496.99</v>
      </c>
      <c r="H49" s="1422"/>
      <c r="I49" s="1422"/>
      <c r="J49" s="1422">
        <v>0</v>
      </c>
      <c r="K49" s="1422">
        <v>0</v>
      </c>
      <c r="L49" s="1422">
        <v>0</v>
      </c>
      <c r="M49" s="1422"/>
      <c r="N49" s="1422">
        <v>0</v>
      </c>
      <c r="O49" s="1422"/>
      <c r="P49" s="1422"/>
      <c r="Q49" s="1422">
        <v>0</v>
      </c>
      <c r="R49" s="1422"/>
      <c r="S49" s="1422"/>
      <c r="T49" s="1422"/>
      <c r="U49" s="1422">
        <v>0</v>
      </c>
      <c r="V49" s="1422">
        <v>0</v>
      </c>
      <c r="W49" s="1422">
        <v>0</v>
      </c>
      <c r="X49" s="1422"/>
      <c r="Y49" s="1422"/>
      <c r="Z49" s="1422">
        <v>0</v>
      </c>
      <c r="AA49" s="1422"/>
      <c r="AB49" s="1422"/>
      <c r="AC49" s="1422">
        <v>0</v>
      </c>
      <c r="AD49" s="1422"/>
      <c r="AE49" s="1422"/>
      <c r="AF49" s="1422"/>
      <c r="AG49" s="1422">
        <v>0</v>
      </c>
      <c r="AH49" s="1422"/>
      <c r="AI49" s="1422"/>
      <c r="AJ49" s="1422"/>
      <c r="AK49" s="1422"/>
      <c r="AL49" s="1422">
        <v>0</v>
      </c>
      <c r="AM49" s="1422"/>
      <c r="AN49" s="1422"/>
      <c r="AO49" s="1422"/>
      <c r="AP49" s="1422"/>
      <c r="AQ49" s="1422">
        <v>3361</v>
      </c>
      <c r="AR49" s="1422">
        <v>0</v>
      </c>
      <c r="AS49" s="1422">
        <v>3361</v>
      </c>
      <c r="AT49" s="1422">
        <v>3361</v>
      </c>
      <c r="AU49" s="1422"/>
      <c r="AV49" s="1422"/>
      <c r="AW49" s="1422"/>
      <c r="AX49" s="1422"/>
      <c r="AY49" s="1422">
        <v>5188366.72</v>
      </c>
      <c r="AZ49" s="1422">
        <v>0</v>
      </c>
      <c r="BA49" s="1422">
        <v>0</v>
      </c>
      <c r="BB49" s="1422"/>
      <c r="BC49" s="1422">
        <v>0</v>
      </c>
      <c r="BD49" s="1422">
        <v>5188366.72</v>
      </c>
      <c r="BE49" s="1422">
        <v>0</v>
      </c>
      <c r="BF49" s="1422"/>
      <c r="BG49" s="1422"/>
      <c r="BH49" s="1422"/>
      <c r="BI49" s="1422"/>
      <c r="BJ49" s="1422"/>
      <c r="BK49" s="1422"/>
      <c r="BL49" s="1422">
        <v>0</v>
      </c>
      <c r="BM49" s="1422">
        <v>0</v>
      </c>
      <c r="BN49" s="1422"/>
      <c r="BO49" s="1422"/>
      <c r="BP49" s="1422"/>
      <c r="BQ49" s="1422"/>
      <c r="BR49" s="1422"/>
      <c r="BS49" s="1422"/>
      <c r="BT49" s="1422">
        <v>0</v>
      </c>
      <c r="BU49" s="1422">
        <v>0</v>
      </c>
      <c r="BV49" s="1422"/>
      <c r="BW49" s="1422"/>
      <c r="BX49" s="1422"/>
      <c r="BY49" s="1422"/>
      <c r="BZ49" s="1422">
        <v>0</v>
      </c>
      <c r="CA49" s="1422"/>
      <c r="CB49" s="1422"/>
      <c r="CC49" s="1422"/>
      <c r="CD49" s="1422"/>
      <c r="CE49" s="1422"/>
      <c r="CF49" s="1422"/>
      <c r="CG49" s="1422"/>
      <c r="CH49" s="1422"/>
      <c r="CI49" s="1422"/>
      <c r="CJ49" s="1422"/>
      <c r="CK49" s="1422"/>
      <c r="CL49" s="1422"/>
      <c r="CM49" s="1422"/>
      <c r="CN49" s="1422">
        <v>0</v>
      </c>
      <c r="CO49" s="1422">
        <v>0</v>
      </c>
      <c r="CP49" s="1422"/>
      <c r="CQ49" s="1422"/>
      <c r="CR49" s="1422"/>
      <c r="CS49" s="1422"/>
      <c r="CT49" s="1422"/>
      <c r="CU49" s="1422">
        <v>0</v>
      </c>
      <c r="CV49" s="1422"/>
      <c r="CW49" s="1422"/>
      <c r="CX49" s="1422"/>
      <c r="CY49" s="1422"/>
      <c r="CZ49" s="1422"/>
      <c r="DA49" s="1422"/>
      <c r="DB49" s="1422">
        <v>0</v>
      </c>
      <c r="DC49" s="1422"/>
      <c r="DD49" s="1422"/>
      <c r="DE49" s="1422"/>
      <c r="DF49" s="1422">
        <v>47442835.150000006</v>
      </c>
      <c r="DG49" s="1422">
        <v>0</v>
      </c>
      <c r="DH49" s="1422">
        <v>0</v>
      </c>
      <c r="DI49" s="1422"/>
      <c r="DJ49" s="1422"/>
      <c r="DK49" s="1422">
        <v>0</v>
      </c>
      <c r="DL49" s="1422"/>
      <c r="DM49" s="1422"/>
      <c r="DN49" s="1422">
        <v>0</v>
      </c>
      <c r="DO49" s="1422"/>
      <c r="DP49" s="1422"/>
      <c r="DQ49" s="1422">
        <v>47442835.150000006</v>
      </c>
      <c r="DR49" s="1422">
        <v>1461833.6509821659</v>
      </c>
      <c r="DS49" s="1422">
        <v>45981001.499017842</v>
      </c>
      <c r="DT49" s="1422"/>
      <c r="DU49" s="1422"/>
      <c r="DV49" s="1422">
        <v>0</v>
      </c>
      <c r="DW49" s="1422"/>
      <c r="DX49" s="1422"/>
      <c r="DY49" s="1422"/>
      <c r="DZ49" s="1422">
        <v>0</v>
      </c>
      <c r="EA49" s="1422">
        <v>0</v>
      </c>
      <c r="EB49" s="1422"/>
      <c r="EC49" s="1422"/>
      <c r="ED49" s="1422">
        <v>0</v>
      </c>
      <c r="EE49" s="1422"/>
      <c r="EF49" s="1422"/>
      <c r="EG49" s="1422">
        <v>0</v>
      </c>
      <c r="EH49" s="1422"/>
      <c r="EI49" s="1422"/>
      <c r="EJ49" s="1422"/>
      <c r="EK49" s="1422">
        <v>0</v>
      </c>
      <c r="EL49" s="1422"/>
      <c r="EM49" s="1422">
        <v>0</v>
      </c>
      <c r="EN49" s="1422"/>
      <c r="EO49" s="1422"/>
      <c r="EP49" s="1422"/>
      <c r="EQ49" s="1422">
        <v>0</v>
      </c>
      <c r="ER49" s="1422"/>
      <c r="ES49" s="1422"/>
      <c r="ET49" s="1422"/>
      <c r="EU49" s="1422">
        <v>0</v>
      </c>
      <c r="EV49" s="1422"/>
      <c r="EW49" s="1422"/>
      <c r="EX49" s="1422"/>
      <c r="EY49" s="1422"/>
      <c r="EZ49" s="1422">
        <v>0</v>
      </c>
      <c r="FA49" s="1422"/>
      <c r="FB49" s="1422">
        <v>0</v>
      </c>
      <c r="FC49" s="1422"/>
      <c r="FD49" s="1422"/>
      <c r="FE49" s="1422"/>
      <c r="FF49" s="1422">
        <v>0</v>
      </c>
      <c r="FG49" s="1422"/>
      <c r="FH49" s="1422"/>
      <c r="FI49" s="1422"/>
      <c r="FJ49" s="1422">
        <v>0</v>
      </c>
      <c r="FK49" s="1422"/>
      <c r="FL49" s="1422"/>
      <c r="FM49" s="1422"/>
      <c r="FN49" s="1422"/>
      <c r="FO49" s="1422">
        <v>0</v>
      </c>
      <c r="FP49" s="1422"/>
      <c r="FQ49" s="1422"/>
      <c r="FR49" s="1422"/>
      <c r="FS49" s="1422"/>
      <c r="FT49" s="1422"/>
      <c r="FU49" s="1422"/>
      <c r="FV49" s="1422"/>
      <c r="FW49" s="1422">
        <v>17778142.481444445</v>
      </c>
      <c r="FX49" s="1422">
        <v>17725469.400000002</v>
      </c>
      <c r="FY49" s="1422">
        <v>45949.451444444494</v>
      </c>
      <c r="FZ49" s="1422">
        <v>6723.6299999999992</v>
      </c>
      <c r="GA49" s="1422"/>
      <c r="GB49" s="1422">
        <v>3653828.857915001</v>
      </c>
      <c r="GC49" s="1422"/>
      <c r="GD49" s="1422"/>
      <c r="GE49" s="1422"/>
      <c r="GF49" s="1422">
        <v>74961799.589359447</v>
      </c>
    </row>
    <row r="50" spans="2:190" s="1368" customFormat="1">
      <c r="B50" s="1372">
        <v>43221</v>
      </c>
      <c r="C50" s="1420">
        <v>0</v>
      </c>
      <c r="D50" s="1420"/>
      <c r="E50" s="1420">
        <v>3443502.54</v>
      </c>
      <c r="F50" s="1420"/>
      <c r="G50" s="1420">
        <v>3443502.54</v>
      </c>
      <c r="H50" s="1420"/>
      <c r="I50" s="1420"/>
      <c r="J50" s="1420">
        <v>73740.390000000014</v>
      </c>
      <c r="K50" s="1420">
        <v>73740.390000000014</v>
      </c>
      <c r="L50" s="1420">
        <v>73740.390000000014</v>
      </c>
      <c r="M50" s="1420"/>
      <c r="N50" s="1420">
        <v>0</v>
      </c>
      <c r="O50" s="1420"/>
      <c r="P50" s="1420"/>
      <c r="Q50" s="1420">
        <v>0</v>
      </c>
      <c r="R50" s="1420"/>
      <c r="S50" s="1420"/>
      <c r="T50" s="1420"/>
      <c r="U50" s="1420">
        <v>0</v>
      </c>
      <c r="V50" s="1420">
        <v>0</v>
      </c>
      <c r="W50" s="1420">
        <v>0</v>
      </c>
      <c r="X50" s="1420"/>
      <c r="Y50" s="1420"/>
      <c r="Z50" s="1420">
        <v>0</v>
      </c>
      <c r="AA50" s="1420"/>
      <c r="AB50" s="1420"/>
      <c r="AC50" s="1420">
        <v>0</v>
      </c>
      <c r="AD50" s="1420"/>
      <c r="AE50" s="1420"/>
      <c r="AF50" s="1420"/>
      <c r="AG50" s="1420">
        <v>0</v>
      </c>
      <c r="AH50" s="1420"/>
      <c r="AI50" s="1420"/>
      <c r="AJ50" s="1420"/>
      <c r="AK50" s="1420"/>
      <c r="AL50" s="1420">
        <v>0</v>
      </c>
      <c r="AM50" s="1420"/>
      <c r="AN50" s="1420"/>
      <c r="AO50" s="1420"/>
      <c r="AP50" s="1420"/>
      <c r="AQ50" s="1420">
        <v>1389</v>
      </c>
      <c r="AR50" s="1420">
        <v>0</v>
      </c>
      <c r="AS50" s="1420">
        <v>1389</v>
      </c>
      <c r="AT50" s="1420">
        <v>1389</v>
      </c>
      <c r="AU50" s="1420"/>
      <c r="AV50" s="1420"/>
      <c r="AW50" s="1420"/>
      <c r="AX50" s="1420"/>
      <c r="AY50" s="1420">
        <v>5188366.72</v>
      </c>
      <c r="AZ50" s="1420">
        <v>0</v>
      </c>
      <c r="BA50" s="1420">
        <v>0</v>
      </c>
      <c r="BB50" s="1420"/>
      <c r="BC50" s="1420">
        <v>0</v>
      </c>
      <c r="BD50" s="1420">
        <v>5188366.72</v>
      </c>
      <c r="BE50" s="1420">
        <v>0</v>
      </c>
      <c r="BF50" s="1420"/>
      <c r="BG50" s="1420"/>
      <c r="BH50" s="1420"/>
      <c r="BI50" s="1420"/>
      <c r="BJ50" s="1420"/>
      <c r="BK50" s="1420"/>
      <c r="BL50" s="1420">
        <v>0</v>
      </c>
      <c r="BM50" s="1420">
        <v>0</v>
      </c>
      <c r="BN50" s="1420"/>
      <c r="BO50" s="1420"/>
      <c r="BP50" s="1420"/>
      <c r="BQ50" s="1420"/>
      <c r="BR50" s="1420"/>
      <c r="BS50" s="1420"/>
      <c r="BT50" s="1420">
        <v>0</v>
      </c>
      <c r="BU50" s="1420">
        <v>0</v>
      </c>
      <c r="BV50" s="1420"/>
      <c r="BW50" s="1420"/>
      <c r="BX50" s="1420"/>
      <c r="BY50" s="1420"/>
      <c r="BZ50" s="1420">
        <v>0</v>
      </c>
      <c r="CA50" s="1420"/>
      <c r="CB50" s="1420"/>
      <c r="CC50" s="1420"/>
      <c r="CD50" s="1420"/>
      <c r="CE50" s="1420"/>
      <c r="CF50" s="1420"/>
      <c r="CG50" s="1420"/>
      <c r="CH50" s="1420"/>
      <c r="CI50" s="1420"/>
      <c r="CJ50" s="1420"/>
      <c r="CK50" s="1420"/>
      <c r="CL50" s="1420"/>
      <c r="CM50" s="1420"/>
      <c r="CN50" s="1420">
        <v>0</v>
      </c>
      <c r="CO50" s="1420">
        <v>0</v>
      </c>
      <c r="CP50" s="1420"/>
      <c r="CQ50" s="1420"/>
      <c r="CR50" s="1420"/>
      <c r="CS50" s="1420"/>
      <c r="CT50" s="1420"/>
      <c r="CU50" s="1420">
        <v>0</v>
      </c>
      <c r="CV50" s="1420"/>
      <c r="CW50" s="1420"/>
      <c r="CX50" s="1420"/>
      <c r="CY50" s="1420"/>
      <c r="CZ50" s="1420"/>
      <c r="DA50" s="1420"/>
      <c r="DB50" s="1420">
        <v>0</v>
      </c>
      <c r="DC50" s="1420"/>
      <c r="DD50" s="1420"/>
      <c r="DE50" s="1420"/>
      <c r="DF50" s="1420">
        <v>44760817.609999999</v>
      </c>
      <c r="DG50" s="1420">
        <v>0</v>
      </c>
      <c r="DH50" s="1420">
        <v>0</v>
      </c>
      <c r="DI50" s="1420"/>
      <c r="DJ50" s="1420"/>
      <c r="DK50" s="1420">
        <v>0</v>
      </c>
      <c r="DL50" s="1420"/>
      <c r="DM50" s="1420"/>
      <c r="DN50" s="1420">
        <v>0</v>
      </c>
      <c r="DO50" s="1420"/>
      <c r="DP50" s="1420"/>
      <c r="DQ50" s="1420">
        <v>44760817.609999999</v>
      </c>
      <c r="DR50" s="1420">
        <v>1379193.9124399719</v>
      </c>
      <c r="DS50" s="1420">
        <v>43381623.697560027</v>
      </c>
      <c r="DT50" s="1420"/>
      <c r="DU50" s="1420"/>
      <c r="DV50" s="1420">
        <v>0</v>
      </c>
      <c r="DW50" s="1420"/>
      <c r="DX50" s="1420"/>
      <c r="DY50" s="1420"/>
      <c r="DZ50" s="1420">
        <v>0</v>
      </c>
      <c r="EA50" s="1420">
        <v>0</v>
      </c>
      <c r="EB50" s="1420"/>
      <c r="EC50" s="1420"/>
      <c r="ED50" s="1420">
        <v>0</v>
      </c>
      <c r="EE50" s="1420"/>
      <c r="EF50" s="1420"/>
      <c r="EG50" s="1420">
        <v>0</v>
      </c>
      <c r="EH50" s="1420"/>
      <c r="EI50" s="1420"/>
      <c r="EJ50" s="1420"/>
      <c r="EK50" s="1420">
        <v>0</v>
      </c>
      <c r="EL50" s="1420"/>
      <c r="EM50" s="1420">
        <v>0</v>
      </c>
      <c r="EN50" s="1420"/>
      <c r="EO50" s="1420"/>
      <c r="EP50" s="1420"/>
      <c r="EQ50" s="1420">
        <v>0</v>
      </c>
      <c r="ER50" s="1420"/>
      <c r="ES50" s="1420"/>
      <c r="ET50" s="1420"/>
      <c r="EU50" s="1420">
        <v>0</v>
      </c>
      <c r="EV50" s="1420"/>
      <c r="EW50" s="1420"/>
      <c r="EX50" s="1420"/>
      <c r="EY50" s="1420"/>
      <c r="EZ50" s="1420">
        <v>0</v>
      </c>
      <c r="FA50" s="1420"/>
      <c r="FB50" s="1420">
        <v>0</v>
      </c>
      <c r="FC50" s="1420"/>
      <c r="FD50" s="1420"/>
      <c r="FE50" s="1420"/>
      <c r="FF50" s="1420">
        <v>0</v>
      </c>
      <c r="FG50" s="1420"/>
      <c r="FH50" s="1420"/>
      <c r="FI50" s="1420"/>
      <c r="FJ50" s="1420">
        <v>0</v>
      </c>
      <c r="FK50" s="1420"/>
      <c r="FL50" s="1420"/>
      <c r="FM50" s="1420"/>
      <c r="FN50" s="1420"/>
      <c r="FO50" s="1420">
        <v>0</v>
      </c>
      <c r="FP50" s="1420"/>
      <c r="FQ50" s="1420"/>
      <c r="FR50" s="1420"/>
      <c r="FS50" s="1420"/>
      <c r="FT50" s="1420"/>
      <c r="FU50" s="1420"/>
      <c r="FV50" s="1420"/>
      <c r="FW50" s="1420">
        <v>17774894.855333336</v>
      </c>
      <c r="FX50" s="1420">
        <v>17725469.400000002</v>
      </c>
      <c r="FY50" s="1420">
        <v>45573.825333332847</v>
      </c>
      <c r="FZ50" s="1420">
        <v>3851.63</v>
      </c>
      <c r="GA50" s="1420"/>
      <c r="GB50" s="1420">
        <v>3800538.857915001</v>
      </c>
      <c r="GC50" s="1420"/>
      <c r="GD50" s="1420"/>
      <c r="GE50" s="1420"/>
      <c r="GF50" s="1420">
        <v>75043249.973248333</v>
      </c>
    </row>
    <row r="51" spans="2:190">
      <c r="B51" s="1372">
        <v>43252</v>
      </c>
      <c r="C51" s="1424">
        <v>0</v>
      </c>
      <c r="D51" s="1424"/>
      <c r="E51" s="1424">
        <v>3443502.54</v>
      </c>
      <c r="F51" s="1424"/>
      <c r="G51" s="1424">
        <v>3443502.54</v>
      </c>
      <c r="H51" s="1424"/>
      <c r="I51" s="1424"/>
      <c r="J51" s="1424">
        <v>73740.390000000014</v>
      </c>
      <c r="K51" s="1424">
        <v>73740.390000000014</v>
      </c>
      <c r="L51" s="1424">
        <v>73740.390000000014</v>
      </c>
      <c r="M51" s="1424"/>
      <c r="N51" s="1424">
        <v>0</v>
      </c>
      <c r="O51" s="1424"/>
      <c r="P51" s="1424"/>
      <c r="Q51" s="1424">
        <v>0</v>
      </c>
      <c r="R51" s="1424"/>
      <c r="S51" s="1424"/>
      <c r="T51" s="1424"/>
      <c r="U51" s="1424">
        <v>0</v>
      </c>
      <c r="V51" s="1424">
        <v>0</v>
      </c>
      <c r="W51" s="1424">
        <v>0</v>
      </c>
      <c r="X51" s="1424"/>
      <c r="Y51" s="1424"/>
      <c r="Z51" s="1424">
        <v>0</v>
      </c>
      <c r="AA51" s="1424"/>
      <c r="AB51" s="1424"/>
      <c r="AC51" s="1424">
        <v>0</v>
      </c>
      <c r="AD51" s="1424"/>
      <c r="AE51" s="1424"/>
      <c r="AF51" s="1424"/>
      <c r="AG51" s="1424">
        <v>0</v>
      </c>
      <c r="AH51" s="1424"/>
      <c r="AI51" s="1424"/>
      <c r="AJ51" s="1424"/>
      <c r="AK51" s="1424"/>
      <c r="AL51" s="1424">
        <v>0</v>
      </c>
      <c r="AM51" s="1424"/>
      <c r="AN51" s="1424"/>
      <c r="AO51" s="1424"/>
      <c r="AP51" s="1424"/>
      <c r="AQ51" s="1424">
        <v>1389</v>
      </c>
      <c r="AR51" s="1424">
        <v>0</v>
      </c>
      <c r="AS51" s="1424">
        <v>1389</v>
      </c>
      <c r="AT51" s="1424">
        <v>1389</v>
      </c>
      <c r="AU51" s="1424"/>
      <c r="AV51" s="1424"/>
      <c r="AW51" s="1424"/>
      <c r="AX51" s="1424"/>
      <c r="AY51" s="1424">
        <v>3895358.71</v>
      </c>
      <c r="AZ51" s="1424">
        <v>0</v>
      </c>
      <c r="BA51" s="1424">
        <v>0</v>
      </c>
      <c r="BB51" s="1424"/>
      <c r="BC51" s="1424">
        <v>0</v>
      </c>
      <c r="BD51" s="1424">
        <v>3895358.71</v>
      </c>
      <c r="BE51" s="1424">
        <v>0</v>
      </c>
      <c r="BF51" s="1424"/>
      <c r="BG51" s="1424"/>
      <c r="BH51" s="1424"/>
      <c r="BI51" s="1424"/>
      <c r="BJ51" s="1424"/>
      <c r="BK51" s="1424"/>
      <c r="BL51" s="1424">
        <v>0</v>
      </c>
      <c r="BM51" s="1424">
        <v>0</v>
      </c>
      <c r="BN51" s="1424"/>
      <c r="BO51" s="1424"/>
      <c r="BP51" s="1424"/>
      <c r="BQ51" s="1424"/>
      <c r="BR51" s="1424"/>
      <c r="BS51" s="1424"/>
      <c r="BT51" s="1424">
        <v>0</v>
      </c>
      <c r="BU51" s="1424">
        <v>0</v>
      </c>
      <c r="BV51" s="1424"/>
      <c r="BW51" s="1424"/>
      <c r="BX51" s="1424"/>
      <c r="BY51" s="1424"/>
      <c r="BZ51" s="1424">
        <v>0</v>
      </c>
      <c r="CA51" s="1424"/>
      <c r="CB51" s="1424"/>
      <c r="CC51" s="1424"/>
      <c r="CD51" s="1424"/>
      <c r="CE51" s="1424"/>
      <c r="CF51" s="1424"/>
      <c r="CG51" s="1424"/>
      <c r="CH51" s="1424"/>
      <c r="CI51" s="1424"/>
      <c r="CJ51" s="1424"/>
      <c r="CK51" s="1424"/>
      <c r="CL51" s="1424"/>
      <c r="CM51" s="1424"/>
      <c r="CN51" s="1424">
        <v>0</v>
      </c>
      <c r="CO51" s="1424">
        <v>0</v>
      </c>
      <c r="CP51" s="1424"/>
      <c r="CQ51" s="1424"/>
      <c r="CR51" s="1424"/>
      <c r="CS51" s="1424"/>
      <c r="CT51" s="1424"/>
      <c r="CU51" s="1424">
        <v>0</v>
      </c>
      <c r="CV51" s="1424"/>
      <c r="CW51" s="1424"/>
      <c r="CX51" s="1424"/>
      <c r="CY51" s="1424"/>
      <c r="CZ51" s="1424"/>
      <c r="DA51" s="1424"/>
      <c r="DB51" s="1424">
        <v>0</v>
      </c>
      <c r="DC51" s="1424"/>
      <c r="DD51" s="1424"/>
      <c r="DE51" s="1424"/>
      <c r="DF51" s="1424">
        <v>44760817.609999999</v>
      </c>
      <c r="DG51" s="1424">
        <v>0</v>
      </c>
      <c r="DH51" s="1424">
        <v>0</v>
      </c>
      <c r="DI51" s="1424"/>
      <c r="DJ51" s="1424"/>
      <c r="DK51" s="1424">
        <v>0</v>
      </c>
      <c r="DL51" s="1424"/>
      <c r="DM51" s="1424"/>
      <c r="DN51" s="1424">
        <v>0</v>
      </c>
      <c r="DO51" s="1424"/>
      <c r="DP51" s="1424"/>
      <c r="DQ51" s="1424">
        <v>44760817.609999999</v>
      </c>
      <c r="DR51" s="1424">
        <v>1379193.9124399719</v>
      </c>
      <c r="DS51" s="1424">
        <v>43381623.697560027</v>
      </c>
      <c r="DT51" s="1424"/>
      <c r="DU51" s="1424"/>
      <c r="DV51" s="1424">
        <v>0</v>
      </c>
      <c r="DW51" s="1424"/>
      <c r="DX51" s="1424"/>
      <c r="DY51" s="1424"/>
      <c r="DZ51" s="1424">
        <v>0</v>
      </c>
      <c r="EA51" s="1424">
        <v>0</v>
      </c>
      <c r="EB51" s="1424"/>
      <c r="EC51" s="1424"/>
      <c r="ED51" s="1424">
        <v>0</v>
      </c>
      <c r="EE51" s="1424"/>
      <c r="EF51" s="1424"/>
      <c r="EG51" s="1424">
        <v>0</v>
      </c>
      <c r="EH51" s="1424"/>
      <c r="EI51" s="1424"/>
      <c r="EJ51" s="1424"/>
      <c r="EK51" s="1424">
        <v>0</v>
      </c>
      <c r="EL51" s="1424"/>
      <c r="EM51" s="1424">
        <v>0</v>
      </c>
      <c r="EN51" s="1424"/>
      <c r="EO51" s="1424"/>
      <c r="EP51" s="1424"/>
      <c r="EQ51" s="1424">
        <v>0</v>
      </c>
      <c r="ER51" s="1424"/>
      <c r="ES51" s="1424"/>
      <c r="ET51" s="1424"/>
      <c r="EU51" s="1424">
        <v>0</v>
      </c>
      <c r="EV51" s="1424"/>
      <c r="EW51" s="1424"/>
      <c r="EX51" s="1424"/>
      <c r="EY51" s="1424"/>
      <c r="EZ51" s="1424">
        <v>0</v>
      </c>
      <c r="FA51" s="1424"/>
      <c r="FB51" s="1424">
        <v>0</v>
      </c>
      <c r="FC51" s="1424"/>
      <c r="FD51" s="1424"/>
      <c r="FE51" s="1424"/>
      <c r="FF51" s="1424">
        <v>0</v>
      </c>
      <c r="FG51" s="1424"/>
      <c r="FH51" s="1424"/>
      <c r="FI51" s="1424"/>
      <c r="FJ51" s="1424">
        <v>0</v>
      </c>
      <c r="FK51" s="1424"/>
      <c r="FL51" s="1424"/>
      <c r="FM51" s="1424"/>
      <c r="FN51" s="1424"/>
      <c r="FO51" s="1424">
        <v>0</v>
      </c>
      <c r="FP51" s="1424"/>
      <c r="FQ51" s="1424"/>
      <c r="FR51" s="1424"/>
      <c r="FS51" s="1424"/>
      <c r="FT51" s="1424"/>
      <c r="FU51" s="1424"/>
      <c r="FV51" s="1424"/>
      <c r="FW51" s="1424">
        <v>17774894.855333336</v>
      </c>
      <c r="FX51" s="1424">
        <v>17725469.400000002</v>
      </c>
      <c r="FY51" s="1424">
        <v>45573.825333332847</v>
      </c>
      <c r="FZ51" s="1424">
        <v>3851.63</v>
      </c>
      <c r="GA51" s="1424"/>
      <c r="GB51" s="1424">
        <v>3800538.857915001</v>
      </c>
      <c r="GC51" s="1424"/>
      <c r="GD51" s="1424"/>
      <c r="GE51" s="1424"/>
      <c r="GF51" s="1424">
        <v>73750241.963248327</v>
      </c>
    </row>
    <row r="52" spans="2:190">
      <c r="B52" s="1372">
        <v>43282</v>
      </c>
      <c r="C52" s="1220">
        <v>0</v>
      </c>
      <c r="D52" s="1220"/>
      <c r="E52" s="1220">
        <v>3009843</v>
      </c>
      <c r="F52" s="1220"/>
      <c r="G52" s="1220">
        <v>3009843</v>
      </c>
      <c r="H52" s="1220"/>
      <c r="I52" s="1220"/>
      <c r="J52" s="1220">
        <v>73740.390000000014</v>
      </c>
      <c r="K52" s="1220">
        <v>73740.390000000014</v>
      </c>
      <c r="L52" s="1220">
        <v>73740.390000000014</v>
      </c>
      <c r="M52" s="1220"/>
      <c r="N52" s="1220">
        <v>0</v>
      </c>
      <c r="O52" s="1220"/>
      <c r="P52" s="1220"/>
      <c r="Q52" s="1220">
        <v>0</v>
      </c>
      <c r="R52" s="1220"/>
      <c r="S52" s="1220"/>
      <c r="T52" s="1220"/>
      <c r="U52" s="1220">
        <v>0</v>
      </c>
      <c r="V52" s="1220">
        <v>0</v>
      </c>
      <c r="W52" s="1220">
        <v>0</v>
      </c>
      <c r="X52" s="1220"/>
      <c r="Y52" s="1220"/>
      <c r="Z52" s="1220">
        <v>0</v>
      </c>
      <c r="AA52" s="1220"/>
      <c r="AB52" s="1220"/>
      <c r="AC52" s="1220">
        <v>0</v>
      </c>
      <c r="AD52" s="1220"/>
      <c r="AE52" s="1220"/>
      <c r="AF52" s="1220"/>
      <c r="AG52" s="1220">
        <v>0</v>
      </c>
      <c r="AH52" s="1220"/>
      <c r="AI52" s="1220"/>
      <c r="AJ52" s="1220"/>
      <c r="AK52" s="1220"/>
      <c r="AL52" s="1220">
        <v>0</v>
      </c>
      <c r="AM52" s="1220"/>
      <c r="AN52" s="1220"/>
      <c r="AO52" s="1220"/>
      <c r="AP52" s="1220"/>
      <c r="AQ52" s="1220">
        <v>1389</v>
      </c>
      <c r="AR52" s="1220">
        <v>0</v>
      </c>
      <c r="AS52" s="1220">
        <v>1389</v>
      </c>
      <c r="AT52" s="1220">
        <v>1389</v>
      </c>
      <c r="AU52" s="1220"/>
      <c r="AV52" s="1220"/>
      <c r="AW52" s="1220"/>
      <c r="AX52" s="1220"/>
      <c r="AY52" s="1220">
        <v>3895358.71</v>
      </c>
      <c r="AZ52" s="1220">
        <v>0</v>
      </c>
      <c r="BA52" s="1220">
        <v>0</v>
      </c>
      <c r="BB52" s="1220"/>
      <c r="BC52" s="1220">
        <v>0</v>
      </c>
      <c r="BD52" s="1220">
        <v>3895358.71</v>
      </c>
      <c r="BE52" s="1220">
        <v>0</v>
      </c>
      <c r="BF52" s="1220"/>
      <c r="BG52" s="1220"/>
      <c r="BH52" s="1220"/>
      <c r="BI52" s="1220"/>
      <c r="BJ52" s="1220"/>
      <c r="BK52" s="1220"/>
      <c r="BL52" s="1220">
        <v>0</v>
      </c>
      <c r="BM52" s="1220">
        <v>0</v>
      </c>
      <c r="BN52" s="1220"/>
      <c r="BO52" s="1220"/>
      <c r="BP52" s="1220"/>
      <c r="BQ52" s="1220"/>
      <c r="BR52" s="1220"/>
      <c r="BS52" s="1220"/>
      <c r="BT52" s="1220">
        <v>0</v>
      </c>
      <c r="BU52" s="1220">
        <v>0</v>
      </c>
      <c r="BV52" s="1220"/>
      <c r="BW52" s="1220"/>
      <c r="BX52" s="1220"/>
      <c r="BY52" s="1220"/>
      <c r="BZ52" s="1220">
        <v>0</v>
      </c>
      <c r="CA52" s="1220"/>
      <c r="CB52" s="1220"/>
      <c r="CC52" s="1220"/>
      <c r="CD52" s="1220"/>
      <c r="CE52" s="1220"/>
      <c r="CF52" s="1220"/>
      <c r="CG52" s="1220"/>
      <c r="CH52" s="1220"/>
      <c r="CI52" s="1220"/>
      <c r="CJ52" s="1220"/>
      <c r="CK52" s="1220"/>
      <c r="CL52" s="1220"/>
      <c r="CM52" s="1220"/>
      <c r="CN52" s="1220">
        <v>0</v>
      </c>
      <c r="CO52" s="1220">
        <v>0</v>
      </c>
      <c r="CP52" s="1220"/>
      <c r="CQ52" s="1220"/>
      <c r="CR52" s="1220"/>
      <c r="CS52" s="1220"/>
      <c r="CT52" s="1220"/>
      <c r="CU52" s="1220">
        <v>0</v>
      </c>
      <c r="CV52" s="1220"/>
      <c r="CW52" s="1220"/>
      <c r="CX52" s="1220"/>
      <c r="CY52" s="1220"/>
      <c r="CZ52" s="1220"/>
      <c r="DA52" s="1220"/>
      <c r="DB52" s="1220">
        <v>0</v>
      </c>
      <c r="DC52" s="1220"/>
      <c r="DD52" s="1220"/>
      <c r="DE52" s="1220"/>
      <c r="DF52" s="1220">
        <v>45443338</v>
      </c>
      <c r="DG52" s="1220">
        <v>0</v>
      </c>
      <c r="DH52" s="1220">
        <v>0</v>
      </c>
      <c r="DI52" s="1220"/>
      <c r="DJ52" s="1220"/>
      <c r="DK52" s="1220">
        <v>0</v>
      </c>
      <c r="DL52" s="1220"/>
      <c r="DM52" s="1220"/>
      <c r="DN52" s="1220">
        <v>0</v>
      </c>
      <c r="DO52" s="1220"/>
      <c r="DP52" s="1220"/>
      <c r="DQ52" s="1220">
        <v>45443338</v>
      </c>
      <c r="DR52" s="1220">
        <v>1400224</v>
      </c>
      <c r="DS52" s="1220">
        <v>44043114</v>
      </c>
      <c r="DT52" s="1220"/>
      <c r="DU52" s="1220"/>
      <c r="DV52" s="1220">
        <v>0</v>
      </c>
      <c r="DW52" s="1220"/>
      <c r="DX52" s="1220"/>
      <c r="DY52" s="1220"/>
      <c r="DZ52" s="1220">
        <v>0</v>
      </c>
      <c r="EA52" s="1220">
        <v>0</v>
      </c>
      <c r="EB52" s="1220"/>
      <c r="EC52" s="1220"/>
      <c r="ED52" s="1220">
        <v>0</v>
      </c>
      <c r="EE52" s="1220"/>
      <c r="EF52" s="1220"/>
      <c r="EG52" s="1220">
        <v>0</v>
      </c>
      <c r="EH52" s="1220"/>
      <c r="EI52" s="1220"/>
      <c r="EJ52" s="1220"/>
      <c r="EK52" s="1220">
        <v>0</v>
      </c>
      <c r="EL52" s="1220"/>
      <c r="EM52" s="1220">
        <v>0</v>
      </c>
      <c r="EN52" s="1220"/>
      <c r="EO52" s="1220"/>
      <c r="EP52" s="1220"/>
      <c r="EQ52" s="1220">
        <v>0</v>
      </c>
      <c r="ER52" s="1220"/>
      <c r="ES52" s="1220"/>
      <c r="ET52" s="1220"/>
      <c r="EU52" s="1220">
        <v>0</v>
      </c>
      <c r="EV52" s="1220"/>
      <c r="EW52" s="1220"/>
      <c r="EX52" s="1220"/>
      <c r="EY52" s="1220"/>
      <c r="EZ52" s="1220">
        <v>0</v>
      </c>
      <c r="FA52" s="1220"/>
      <c r="FB52" s="1220">
        <v>0</v>
      </c>
      <c r="FC52" s="1220"/>
      <c r="FD52" s="1220"/>
      <c r="FE52" s="1220"/>
      <c r="FF52" s="1220">
        <v>0</v>
      </c>
      <c r="FG52" s="1220"/>
      <c r="FH52" s="1220"/>
      <c r="FI52" s="1220"/>
      <c r="FJ52" s="1220">
        <v>0</v>
      </c>
      <c r="FK52" s="1220"/>
      <c r="FL52" s="1220"/>
      <c r="FM52" s="1220"/>
      <c r="FN52" s="1220"/>
      <c r="FO52" s="1220">
        <v>0</v>
      </c>
      <c r="FP52" s="1220"/>
      <c r="FQ52" s="1220"/>
      <c r="FR52" s="1220"/>
      <c r="FS52" s="1220"/>
      <c r="FT52" s="1220"/>
      <c r="FU52" s="1220"/>
      <c r="FV52" s="1220"/>
      <c r="FW52" s="1220">
        <v>17774894.855333336</v>
      </c>
      <c r="FX52" s="1220">
        <v>17725469.400000002</v>
      </c>
      <c r="FY52" s="1220">
        <v>45573.825333332847</v>
      </c>
      <c r="FZ52" s="1220">
        <v>3851.63</v>
      </c>
      <c r="GA52" s="1220"/>
      <c r="GB52" s="1220">
        <v>3800538.857915001</v>
      </c>
      <c r="GC52" s="1220"/>
      <c r="GD52" s="1220"/>
      <c r="GE52" s="1220"/>
      <c r="GF52" s="1220">
        <v>73999102.813248336</v>
      </c>
    </row>
    <row r="53" spans="2:190">
      <c r="B53" s="1372">
        <v>43313</v>
      </c>
      <c r="C53" s="1220">
        <v>0</v>
      </c>
      <c r="D53" s="1220"/>
      <c r="E53" s="1220">
        <v>3069724</v>
      </c>
      <c r="F53" s="1220"/>
      <c r="G53" s="1220">
        <v>3069724</v>
      </c>
      <c r="H53" s="1220"/>
      <c r="I53" s="1220"/>
      <c r="J53" s="1220">
        <v>73740.390000000014</v>
      </c>
      <c r="K53" s="1220">
        <v>73740.390000000014</v>
      </c>
      <c r="L53" s="1220">
        <v>73740.390000000014</v>
      </c>
      <c r="M53" s="1220"/>
      <c r="N53" s="1220">
        <v>0</v>
      </c>
      <c r="O53" s="1220"/>
      <c r="P53" s="1220"/>
      <c r="Q53" s="1220">
        <v>0</v>
      </c>
      <c r="R53" s="1220"/>
      <c r="S53" s="1220"/>
      <c r="T53" s="1220"/>
      <c r="U53" s="1220">
        <v>0</v>
      </c>
      <c r="V53" s="1220">
        <v>0</v>
      </c>
      <c r="W53" s="1220">
        <v>0</v>
      </c>
      <c r="X53" s="1220"/>
      <c r="Y53" s="1220"/>
      <c r="Z53" s="1220">
        <v>0</v>
      </c>
      <c r="AA53" s="1220"/>
      <c r="AB53" s="1220"/>
      <c r="AC53" s="1220">
        <v>0</v>
      </c>
      <c r="AD53" s="1220"/>
      <c r="AE53" s="1220"/>
      <c r="AF53" s="1220"/>
      <c r="AG53" s="1220">
        <v>0</v>
      </c>
      <c r="AH53" s="1220"/>
      <c r="AI53" s="1220"/>
      <c r="AJ53" s="1220"/>
      <c r="AK53" s="1220"/>
      <c r="AL53" s="1220">
        <v>0</v>
      </c>
      <c r="AM53" s="1220"/>
      <c r="AN53" s="1220"/>
      <c r="AO53" s="1220"/>
      <c r="AP53" s="1220"/>
      <c r="AQ53" s="1220">
        <v>1389</v>
      </c>
      <c r="AR53" s="1220">
        <v>0</v>
      </c>
      <c r="AS53" s="1220">
        <v>1389</v>
      </c>
      <c r="AT53" s="1220">
        <v>1389</v>
      </c>
      <c r="AU53" s="1220"/>
      <c r="AV53" s="1220"/>
      <c r="AW53" s="1220"/>
      <c r="AX53" s="1220"/>
      <c r="AY53" s="1220">
        <v>3895358.71</v>
      </c>
      <c r="AZ53" s="1220">
        <v>0</v>
      </c>
      <c r="BA53" s="1220">
        <v>0</v>
      </c>
      <c r="BB53" s="1220"/>
      <c r="BC53" s="1220">
        <v>0</v>
      </c>
      <c r="BD53" s="1220">
        <v>3895358.71</v>
      </c>
      <c r="BE53" s="1220">
        <v>0</v>
      </c>
      <c r="BF53" s="1220"/>
      <c r="BG53" s="1220"/>
      <c r="BH53" s="1220"/>
      <c r="BI53" s="1220"/>
      <c r="BJ53" s="1220"/>
      <c r="BK53" s="1220"/>
      <c r="BL53" s="1220">
        <v>0</v>
      </c>
      <c r="BM53" s="1220">
        <v>0</v>
      </c>
      <c r="BN53" s="1220"/>
      <c r="BO53" s="1220"/>
      <c r="BP53" s="1220"/>
      <c r="BQ53" s="1220"/>
      <c r="BR53" s="1220"/>
      <c r="BS53" s="1220"/>
      <c r="BT53" s="1220">
        <v>0</v>
      </c>
      <c r="BU53" s="1220">
        <v>0</v>
      </c>
      <c r="BV53" s="1220"/>
      <c r="BW53" s="1220"/>
      <c r="BX53" s="1220"/>
      <c r="BY53" s="1220"/>
      <c r="BZ53" s="1220">
        <v>0</v>
      </c>
      <c r="CA53" s="1220"/>
      <c r="CB53" s="1220"/>
      <c r="CC53" s="1220"/>
      <c r="CD53" s="1220"/>
      <c r="CE53" s="1220"/>
      <c r="CF53" s="1220"/>
      <c r="CG53" s="1220"/>
      <c r="CH53" s="1220"/>
      <c r="CI53" s="1220"/>
      <c r="CJ53" s="1220"/>
      <c r="CK53" s="1220"/>
      <c r="CL53" s="1220"/>
      <c r="CM53" s="1220"/>
      <c r="CN53" s="1220">
        <v>0</v>
      </c>
      <c r="CO53" s="1220">
        <v>0</v>
      </c>
      <c r="CP53" s="1220"/>
      <c r="CQ53" s="1220"/>
      <c r="CR53" s="1220"/>
      <c r="CS53" s="1220"/>
      <c r="CT53" s="1220"/>
      <c r="CU53" s="1220">
        <v>0</v>
      </c>
      <c r="CV53" s="1220"/>
      <c r="CW53" s="1220"/>
      <c r="CX53" s="1220"/>
      <c r="CY53" s="1220"/>
      <c r="CZ53" s="1220"/>
      <c r="DA53" s="1220"/>
      <c r="DB53" s="1220">
        <v>0</v>
      </c>
      <c r="DC53" s="1220"/>
      <c r="DD53" s="1220"/>
      <c r="DE53" s="1220"/>
      <c r="DF53" s="1220">
        <v>45681287</v>
      </c>
      <c r="DG53" s="1220">
        <v>0</v>
      </c>
      <c r="DH53" s="1220">
        <v>0</v>
      </c>
      <c r="DI53" s="1220"/>
      <c r="DJ53" s="1220"/>
      <c r="DK53" s="1220">
        <v>0</v>
      </c>
      <c r="DL53" s="1220"/>
      <c r="DM53" s="1220"/>
      <c r="DN53" s="1220">
        <v>0</v>
      </c>
      <c r="DO53" s="1220"/>
      <c r="DP53" s="1220"/>
      <c r="DQ53" s="1220">
        <v>45681287</v>
      </c>
      <c r="DR53" s="1220">
        <v>1407556</v>
      </c>
      <c r="DS53" s="1220">
        <v>44273731</v>
      </c>
      <c r="DT53" s="1220"/>
      <c r="DU53" s="1220"/>
      <c r="DV53" s="1220">
        <v>0</v>
      </c>
      <c r="DW53" s="1220"/>
      <c r="DX53" s="1220"/>
      <c r="DY53" s="1220"/>
      <c r="DZ53" s="1220">
        <v>0</v>
      </c>
      <c r="EA53" s="1220">
        <v>0</v>
      </c>
      <c r="EB53" s="1220"/>
      <c r="EC53" s="1220"/>
      <c r="ED53" s="1220">
        <v>0</v>
      </c>
      <c r="EE53" s="1220"/>
      <c r="EF53" s="1220"/>
      <c r="EG53" s="1220">
        <v>0</v>
      </c>
      <c r="EH53" s="1220"/>
      <c r="EI53" s="1220"/>
      <c r="EJ53" s="1220"/>
      <c r="EK53" s="1220">
        <v>0</v>
      </c>
      <c r="EL53" s="1220"/>
      <c r="EM53" s="1220">
        <v>0</v>
      </c>
      <c r="EN53" s="1220"/>
      <c r="EO53" s="1220"/>
      <c r="EP53" s="1220"/>
      <c r="EQ53" s="1220">
        <v>0</v>
      </c>
      <c r="ER53" s="1220"/>
      <c r="ES53" s="1220"/>
      <c r="ET53" s="1220"/>
      <c r="EU53" s="1220">
        <v>0</v>
      </c>
      <c r="EV53" s="1220"/>
      <c r="EW53" s="1220"/>
      <c r="EX53" s="1220"/>
      <c r="EY53" s="1220"/>
      <c r="EZ53" s="1220">
        <v>0</v>
      </c>
      <c r="FA53" s="1220"/>
      <c r="FB53" s="1220">
        <v>0</v>
      </c>
      <c r="FC53" s="1220"/>
      <c r="FD53" s="1220"/>
      <c r="FE53" s="1220"/>
      <c r="FF53" s="1220">
        <v>0</v>
      </c>
      <c r="FG53" s="1220"/>
      <c r="FH53" s="1220"/>
      <c r="FI53" s="1220"/>
      <c r="FJ53" s="1220">
        <v>0</v>
      </c>
      <c r="FK53" s="1220"/>
      <c r="FL53" s="1220"/>
      <c r="FM53" s="1220"/>
      <c r="FN53" s="1220"/>
      <c r="FO53" s="1220">
        <v>0</v>
      </c>
      <c r="FP53" s="1220"/>
      <c r="FQ53" s="1220"/>
      <c r="FR53" s="1220"/>
      <c r="FS53" s="1220"/>
      <c r="FT53" s="1220"/>
      <c r="FU53" s="1220"/>
      <c r="FV53" s="1220"/>
      <c r="FW53" s="1220">
        <v>17770895.400000002</v>
      </c>
      <c r="FX53" s="1220">
        <v>17725469.400000002</v>
      </c>
      <c r="FY53" s="1220">
        <v>44446</v>
      </c>
      <c r="FZ53" s="1220">
        <v>980</v>
      </c>
      <c r="GA53" s="1220"/>
      <c r="GB53" s="1220">
        <v>3492802</v>
      </c>
      <c r="GC53" s="1220"/>
      <c r="GD53" s="1220"/>
      <c r="GE53" s="1220"/>
      <c r="GF53" s="1220">
        <v>73985196.5</v>
      </c>
    </row>
    <row r="54" spans="2:190">
      <c r="B54" s="1372">
        <v>43344</v>
      </c>
      <c r="C54" s="1220">
        <v>0</v>
      </c>
      <c r="D54" s="1220"/>
      <c r="E54" s="1220">
        <v>3103726.06</v>
      </c>
      <c r="F54" s="1220"/>
      <c r="G54" s="1220">
        <v>3103726.06</v>
      </c>
      <c r="H54" s="1220"/>
      <c r="I54" s="1220"/>
      <c r="J54" s="1220">
        <v>73740.390000000014</v>
      </c>
      <c r="K54" s="1220">
        <v>73740.390000000014</v>
      </c>
      <c r="L54" s="1220">
        <v>73740.390000000014</v>
      </c>
      <c r="M54" s="1220"/>
      <c r="N54" s="1220">
        <v>0</v>
      </c>
      <c r="O54" s="1220"/>
      <c r="P54" s="1220"/>
      <c r="Q54" s="1220">
        <v>0</v>
      </c>
      <c r="R54" s="1220"/>
      <c r="S54" s="1220"/>
      <c r="T54" s="1220"/>
      <c r="U54" s="1220">
        <v>0</v>
      </c>
      <c r="V54" s="1220">
        <v>0</v>
      </c>
      <c r="W54" s="1220">
        <v>0</v>
      </c>
      <c r="X54" s="1220"/>
      <c r="Y54" s="1220"/>
      <c r="Z54" s="1220">
        <v>0</v>
      </c>
      <c r="AA54" s="1220"/>
      <c r="AB54" s="1220"/>
      <c r="AC54" s="1220">
        <v>0</v>
      </c>
      <c r="AD54" s="1220"/>
      <c r="AE54" s="1220"/>
      <c r="AF54" s="1220"/>
      <c r="AG54" s="1220">
        <v>0</v>
      </c>
      <c r="AH54" s="1220"/>
      <c r="AI54" s="1220"/>
      <c r="AJ54" s="1220"/>
      <c r="AK54" s="1220"/>
      <c r="AL54" s="1220">
        <v>0</v>
      </c>
      <c r="AM54" s="1220"/>
      <c r="AN54" s="1220"/>
      <c r="AO54" s="1220"/>
      <c r="AP54" s="1220"/>
      <c r="AQ54" s="1220">
        <v>1389</v>
      </c>
      <c r="AR54" s="1220">
        <v>0</v>
      </c>
      <c r="AS54" s="1220">
        <v>1389</v>
      </c>
      <c r="AT54" s="1220">
        <v>1389</v>
      </c>
      <c r="AU54" s="1220"/>
      <c r="AV54" s="1220"/>
      <c r="AW54" s="1220"/>
      <c r="AX54" s="1220"/>
      <c r="AY54" s="1220">
        <v>3895358.71</v>
      </c>
      <c r="AZ54" s="1220">
        <v>0</v>
      </c>
      <c r="BA54" s="1220">
        <v>0</v>
      </c>
      <c r="BB54" s="1220"/>
      <c r="BC54" s="1220">
        <v>0</v>
      </c>
      <c r="BD54" s="1220">
        <v>3895358.71</v>
      </c>
      <c r="BE54" s="1220">
        <v>0</v>
      </c>
      <c r="BF54" s="1220"/>
      <c r="BG54" s="1220"/>
      <c r="BH54" s="1220"/>
      <c r="BI54" s="1220"/>
      <c r="BJ54" s="1220"/>
      <c r="BK54" s="1220"/>
      <c r="BL54" s="1220">
        <v>0</v>
      </c>
      <c r="BM54" s="1220">
        <v>0</v>
      </c>
      <c r="BN54" s="1220"/>
      <c r="BO54" s="1220"/>
      <c r="BP54" s="1220"/>
      <c r="BQ54" s="1220"/>
      <c r="BR54" s="1220"/>
      <c r="BS54" s="1220"/>
      <c r="BT54" s="1220">
        <v>0</v>
      </c>
      <c r="BU54" s="1220">
        <v>0</v>
      </c>
      <c r="BV54" s="1220"/>
      <c r="BW54" s="1220"/>
      <c r="BX54" s="1220"/>
      <c r="BY54" s="1220"/>
      <c r="BZ54" s="1220">
        <v>0</v>
      </c>
      <c r="CA54" s="1220"/>
      <c r="CB54" s="1220"/>
      <c r="CC54" s="1220"/>
      <c r="CD54" s="1220"/>
      <c r="CE54" s="1220"/>
      <c r="CF54" s="1220"/>
      <c r="CG54" s="1220"/>
      <c r="CH54" s="1220"/>
      <c r="CI54" s="1220"/>
      <c r="CJ54" s="1220"/>
      <c r="CK54" s="1220"/>
      <c r="CL54" s="1220"/>
      <c r="CM54" s="1220"/>
      <c r="CN54" s="1220">
        <v>0</v>
      </c>
      <c r="CO54" s="1220">
        <v>0</v>
      </c>
      <c r="CP54" s="1220"/>
      <c r="CQ54" s="1220"/>
      <c r="CR54" s="1220"/>
      <c r="CS54" s="1220"/>
      <c r="CT54" s="1220"/>
      <c r="CU54" s="1220">
        <v>0</v>
      </c>
      <c r="CV54" s="1220"/>
      <c r="CW54" s="1220"/>
      <c r="CX54" s="1220"/>
      <c r="CY54" s="1220"/>
      <c r="CZ54" s="1220"/>
      <c r="DA54" s="1220"/>
      <c r="DB54" s="1220">
        <v>0</v>
      </c>
      <c r="DC54" s="1220"/>
      <c r="DD54" s="1220"/>
      <c r="DE54" s="1220"/>
      <c r="DF54" s="1220">
        <v>45804864.610000007</v>
      </c>
      <c r="DG54" s="1220">
        <v>0</v>
      </c>
      <c r="DH54" s="1220">
        <v>0</v>
      </c>
      <c r="DI54" s="1220"/>
      <c r="DJ54" s="1220"/>
      <c r="DK54" s="1220">
        <v>0</v>
      </c>
      <c r="DL54" s="1220"/>
      <c r="DM54" s="1220"/>
      <c r="DN54" s="1220">
        <v>0</v>
      </c>
      <c r="DO54" s="1220"/>
      <c r="DP54" s="1220"/>
      <c r="DQ54" s="1220">
        <v>45804864.610000007</v>
      </c>
      <c r="DR54" s="1220">
        <v>1411363.6390800751</v>
      </c>
      <c r="DS54" s="1220">
        <v>44393500.970919929</v>
      </c>
      <c r="DT54" s="1220"/>
      <c r="DU54" s="1220"/>
      <c r="DV54" s="1220">
        <v>0</v>
      </c>
      <c r="DW54" s="1220"/>
      <c r="DX54" s="1220"/>
      <c r="DY54" s="1220"/>
      <c r="DZ54" s="1220">
        <v>0</v>
      </c>
      <c r="EA54" s="1220">
        <v>0</v>
      </c>
      <c r="EB54" s="1220"/>
      <c r="EC54" s="1220"/>
      <c r="ED54" s="1220">
        <v>0</v>
      </c>
      <c r="EE54" s="1220"/>
      <c r="EF54" s="1220"/>
      <c r="EG54" s="1220">
        <v>0</v>
      </c>
      <c r="EH54" s="1220"/>
      <c r="EI54" s="1220"/>
      <c r="EJ54" s="1220"/>
      <c r="EK54" s="1220">
        <v>0</v>
      </c>
      <c r="EL54" s="1220"/>
      <c r="EM54" s="1220">
        <v>0</v>
      </c>
      <c r="EN54" s="1220"/>
      <c r="EO54" s="1220"/>
      <c r="EP54" s="1220"/>
      <c r="EQ54" s="1220">
        <v>0</v>
      </c>
      <c r="ER54" s="1220"/>
      <c r="ES54" s="1220"/>
      <c r="ET54" s="1220"/>
      <c r="EU54" s="1220">
        <v>0</v>
      </c>
      <c r="EV54" s="1220"/>
      <c r="EW54" s="1220"/>
      <c r="EX54" s="1220"/>
      <c r="EY54" s="1220"/>
      <c r="EZ54" s="1220">
        <v>0</v>
      </c>
      <c r="FA54" s="1220"/>
      <c r="FB54" s="1220">
        <v>0</v>
      </c>
      <c r="FC54" s="1220"/>
      <c r="FD54" s="1220"/>
      <c r="FE54" s="1220"/>
      <c r="FF54" s="1220">
        <v>0</v>
      </c>
      <c r="FG54" s="1220"/>
      <c r="FH54" s="1220"/>
      <c r="FI54" s="1220"/>
      <c r="FJ54" s="1220">
        <v>0</v>
      </c>
      <c r="FK54" s="1220"/>
      <c r="FL54" s="1220"/>
      <c r="FM54" s="1220"/>
      <c r="FN54" s="1220"/>
      <c r="FO54" s="1220">
        <v>0</v>
      </c>
      <c r="FP54" s="1220"/>
      <c r="FQ54" s="1220"/>
      <c r="FR54" s="1220"/>
      <c r="FS54" s="1220"/>
      <c r="FT54" s="1220"/>
      <c r="FU54" s="1220"/>
      <c r="FV54" s="1220"/>
      <c r="FW54" s="1220">
        <v>17725468.400000002</v>
      </c>
      <c r="FX54" s="1220">
        <v>17725469.400000002</v>
      </c>
      <c r="FY54" s="1220">
        <v>-1</v>
      </c>
      <c r="FZ54" s="1220">
        <v>0</v>
      </c>
      <c r="GA54" s="1220"/>
      <c r="GB54" s="1220">
        <v>3492801.8579150005</v>
      </c>
      <c r="GC54" s="1220"/>
      <c r="GD54" s="1220"/>
      <c r="GE54" s="1220"/>
      <c r="GF54" s="1220">
        <v>74097349.027915016</v>
      </c>
    </row>
    <row r="55" spans="2:190" s="1" customFormat="1">
      <c r="B55" s="1419">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419">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419">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419">
        <v>43466</v>
      </c>
      <c r="C60" s="1375">
        <v>0</v>
      </c>
      <c r="D60" s="1375"/>
      <c r="E60" s="1375">
        <v>2776259.45</v>
      </c>
      <c r="F60" s="1375"/>
      <c r="G60" s="1375">
        <v>2776259.45</v>
      </c>
      <c r="H60" s="1375"/>
      <c r="I60" s="1375"/>
      <c r="J60" s="1375">
        <v>80412.850000000006</v>
      </c>
      <c r="K60" s="1375">
        <v>80412.850000000006</v>
      </c>
      <c r="L60" s="1375">
        <v>80412.850000000006</v>
      </c>
      <c r="M60" s="1375"/>
      <c r="N60" s="1375">
        <v>0</v>
      </c>
      <c r="O60" s="1375"/>
      <c r="P60" s="1375"/>
      <c r="Q60" s="1375">
        <v>0</v>
      </c>
      <c r="R60" s="1375"/>
      <c r="S60" s="1375"/>
      <c r="T60" s="1375"/>
      <c r="U60" s="1375">
        <v>0</v>
      </c>
      <c r="V60" s="1375">
        <v>0</v>
      </c>
      <c r="W60" s="1375">
        <v>0</v>
      </c>
      <c r="X60" s="1375"/>
      <c r="Y60" s="1375"/>
      <c r="Z60" s="1375">
        <v>0</v>
      </c>
      <c r="AA60" s="1375"/>
      <c r="AB60" s="1375"/>
      <c r="AC60" s="1375">
        <v>0</v>
      </c>
      <c r="AD60" s="1375"/>
      <c r="AE60" s="1375"/>
      <c r="AF60" s="1375"/>
      <c r="AG60" s="1375">
        <v>0</v>
      </c>
      <c r="AH60" s="1375"/>
      <c r="AI60" s="1375"/>
      <c r="AJ60" s="1375"/>
      <c r="AK60" s="1375"/>
      <c r="AL60" s="1375">
        <v>0</v>
      </c>
      <c r="AM60" s="1375"/>
      <c r="AN60" s="1375"/>
      <c r="AO60" s="1375"/>
      <c r="AP60" s="1375"/>
      <c r="AQ60" s="1375">
        <v>1389</v>
      </c>
      <c r="AR60" s="1375">
        <v>0</v>
      </c>
      <c r="AS60" s="1375">
        <v>1389</v>
      </c>
      <c r="AT60" s="1375">
        <v>1389</v>
      </c>
      <c r="AU60" s="1375"/>
      <c r="AV60" s="1375"/>
      <c r="AW60" s="1375"/>
      <c r="AX60" s="1375"/>
      <c r="AY60" s="1375">
        <v>3895358.7</v>
      </c>
      <c r="AZ60" s="1375">
        <v>0</v>
      </c>
      <c r="BA60" s="1375">
        <v>0</v>
      </c>
      <c r="BB60" s="1375"/>
      <c r="BC60" s="1375">
        <v>0</v>
      </c>
      <c r="BD60" s="1375">
        <v>3895358.7</v>
      </c>
      <c r="BE60" s="1375">
        <v>0</v>
      </c>
      <c r="BF60" s="1375"/>
      <c r="BG60" s="1375"/>
      <c r="BH60" s="1375"/>
      <c r="BI60" s="1375"/>
      <c r="BJ60" s="1375"/>
      <c r="BK60" s="1375"/>
      <c r="BL60" s="1375">
        <v>0</v>
      </c>
      <c r="BM60" s="1375">
        <v>0</v>
      </c>
      <c r="BN60" s="1375"/>
      <c r="BO60" s="1375"/>
      <c r="BP60" s="1375"/>
      <c r="BQ60" s="1375"/>
      <c r="BR60" s="1375"/>
      <c r="BS60" s="1375"/>
      <c r="BT60" s="1375">
        <v>0</v>
      </c>
      <c r="BU60" s="1375">
        <v>0</v>
      </c>
      <c r="BV60" s="1375"/>
      <c r="BW60" s="1375"/>
      <c r="BX60" s="1375"/>
      <c r="BY60" s="1375"/>
      <c r="BZ60" s="1375">
        <v>0</v>
      </c>
      <c r="CA60" s="1375"/>
      <c r="CB60" s="1375"/>
      <c r="CC60" s="1375"/>
      <c r="CD60" s="1375"/>
      <c r="CE60" s="1375"/>
      <c r="CF60" s="1375"/>
      <c r="CG60" s="1375"/>
      <c r="CH60" s="1375"/>
      <c r="CI60" s="1375"/>
      <c r="CJ60" s="1375"/>
      <c r="CK60" s="1375"/>
      <c r="CL60" s="1375"/>
      <c r="CM60" s="1375"/>
      <c r="CN60" s="1375">
        <v>0</v>
      </c>
      <c r="CO60" s="1375">
        <v>0</v>
      </c>
      <c r="CP60" s="1375"/>
      <c r="CQ60" s="1375"/>
      <c r="CR60" s="1375"/>
      <c r="CS60" s="1375"/>
      <c r="CT60" s="1375"/>
      <c r="CU60" s="1375">
        <v>0</v>
      </c>
      <c r="CV60" s="1375"/>
      <c r="CW60" s="1375"/>
      <c r="CX60" s="1375"/>
      <c r="CY60" s="1375"/>
      <c r="CZ60" s="1375"/>
      <c r="DA60" s="1375"/>
      <c r="DB60" s="1375">
        <v>0</v>
      </c>
      <c r="DC60" s="1375"/>
      <c r="DD60" s="1375"/>
      <c r="DE60" s="1375"/>
      <c r="DF60" s="1375">
        <v>48687285.489999995</v>
      </c>
      <c r="DG60" s="1375">
        <v>0</v>
      </c>
      <c r="DH60" s="1375">
        <v>0</v>
      </c>
      <c r="DI60" s="1375"/>
      <c r="DJ60" s="1375"/>
      <c r="DK60" s="1375">
        <v>0</v>
      </c>
      <c r="DL60" s="1375"/>
      <c r="DM60" s="1375"/>
      <c r="DN60" s="1375">
        <v>0</v>
      </c>
      <c r="DO60" s="1375"/>
      <c r="DP60" s="1375"/>
      <c r="DQ60" s="1375">
        <v>48687285.489999995</v>
      </c>
      <c r="DR60" s="1375">
        <v>1500178.3109974556</v>
      </c>
      <c r="DS60" s="1375">
        <v>47187107.179002538</v>
      </c>
      <c r="DT60" s="1375"/>
      <c r="DU60" s="1375"/>
      <c r="DV60" s="1375">
        <v>0</v>
      </c>
      <c r="DW60" s="1375"/>
      <c r="DX60" s="1375"/>
      <c r="DY60" s="1375"/>
      <c r="DZ60" s="1375">
        <v>0</v>
      </c>
      <c r="EA60" s="1375">
        <v>0</v>
      </c>
      <c r="EB60" s="1375"/>
      <c r="EC60" s="1375"/>
      <c r="ED60" s="1375">
        <v>0</v>
      </c>
      <c r="EE60" s="1375"/>
      <c r="EF60" s="1375"/>
      <c r="EG60" s="1375">
        <v>0</v>
      </c>
      <c r="EH60" s="1375"/>
      <c r="EI60" s="1375"/>
      <c r="EJ60" s="1375"/>
      <c r="EK60" s="1375">
        <v>0</v>
      </c>
      <c r="EL60" s="1375"/>
      <c r="EM60" s="1375">
        <v>0</v>
      </c>
      <c r="EN60" s="1375"/>
      <c r="EO60" s="1375"/>
      <c r="EP60" s="1375"/>
      <c r="EQ60" s="1375">
        <v>0</v>
      </c>
      <c r="ER60" s="1375"/>
      <c r="ES60" s="1375"/>
      <c r="ET60" s="1375"/>
      <c r="EU60" s="1375">
        <v>0</v>
      </c>
      <c r="EV60" s="1375"/>
      <c r="EW60" s="1375"/>
      <c r="EX60" s="1375"/>
      <c r="EY60" s="1375"/>
      <c r="EZ60" s="1375">
        <v>0</v>
      </c>
      <c r="FA60" s="1375"/>
      <c r="FB60" s="1375">
        <v>0</v>
      </c>
      <c r="FC60" s="1375"/>
      <c r="FD60" s="1375"/>
      <c r="FE60" s="1375"/>
      <c r="FF60" s="1375">
        <v>0</v>
      </c>
      <c r="FG60" s="1375"/>
      <c r="FH60" s="1375"/>
      <c r="FI60" s="1375"/>
      <c r="FJ60" s="1375">
        <v>0</v>
      </c>
      <c r="FK60" s="1375"/>
      <c r="FL60" s="1375"/>
      <c r="FM60" s="1375"/>
      <c r="FN60" s="1375"/>
      <c r="FO60" s="1375">
        <v>0</v>
      </c>
      <c r="FP60" s="1375"/>
      <c r="FQ60" s="1375"/>
      <c r="FR60" s="1375"/>
      <c r="FS60" s="1375"/>
      <c r="FT60" s="1375"/>
      <c r="FU60" s="1375"/>
      <c r="FV60" s="1375"/>
      <c r="FW60" s="1375">
        <v>18212852.990000002</v>
      </c>
      <c r="FX60" s="1375">
        <v>18212859.400000002</v>
      </c>
      <c r="FY60" s="1375">
        <v>-5.6900000004097819</v>
      </c>
      <c r="FZ60" s="1375">
        <v>-0.72000000003026798</v>
      </c>
      <c r="GA60" s="1375"/>
      <c r="GB60" s="1375">
        <v>8679306.4299999997</v>
      </c>
      <c r="GC60" s="1375"/>
      <c r="GD60" s="1375"/>
      <c r="GE60" s="1375"/>
      <c r="GF60" s="1375">
        <v>82332864.909999996</v>
      </c>
      <c r="GG60" s="1375"/>
      <c r="GH60" s="1375"/>
    </row>
    <row r="61" spans="2:190" ht="15.75">
      <c r="B61" s="1419">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419">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419">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419">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419">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419">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419">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419">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19">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419">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419">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419">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419">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419">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419">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419">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419">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419">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419">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419">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419">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419">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419">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419">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419">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419">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419">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419">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419">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419">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419">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419">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419">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419">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419">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419">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419">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419">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419">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419">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419">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419">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419">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419">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419">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419">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419">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419">
        <v>44927</v>
      </c>
    </row>
  </sheetData>
  <customSheetViews>
    <customSheetView guid="{89CA84C2-78F5-4B05-8F1D-B7C5F97BCB4E}" topLeftCell="A33">
      <selection activeCell="B41" sqref="B41:B43"/>
      <pageMargins left="0.7" right="0.7" top="0.75" bottom="0.75" header="0.3" footer="0.3"/>
    </customSheetView>
    <customSheetView guid="{D45E5F9E-4EA6-40A2-8A1D-3AC67FB8CE54}" topLeftCell="A34">
      <selection activeCell="B50" sqref="B50:GF50"/>
      <pageMargins left="0.7" right="0.7" top="0.75" bottom="0.75" header="0.3" footer="0.3"/>
    </customSheetView>
    <customSheetView guid="{705E0D18-9A83-42CA-8732-90923BE2EC7D}" topLeftCell="A34">
      <selection activeCell="C50" sqref="C50"/>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77734375" defaultRowHeight="15"/>
  <cols>
    <col min="1" max="1" width="8.77734375" style="1026"/>
    <col min="2" max="2" width="9" style="1026" bestFit="1" customWidth="1"/>
    <col min="3" max="6" width="11.5546875" style="1026" bestFit="1" customWidth="1"/>
    <col min="7" max="16" width="8.77734375" style="1026"/>
    <col min="17" max="19" width="9.109375" style="1026" bestFit="1" customWidth="1"/>
    <col min="20" max="22" width="8.77734375" style="1026"/>
    <col min="23" max="23" width="9.109375" style="1026" bestFit="1" customWidth="1"/>
    <col min="24" max="26" width="8.77734375" style="1026"/>
    <col min="27" max="27" width="9.109375" style="1026" bestFit="1" customWidth="1"/>
    <col min="28" max="30" width="8.77734375" style="1026"/>
    <col min="31" max="31" width="9.109375" style="1026" bestFit="1" customWidth="1"/>
    <col min="32" max="34" width="8.77734375" style="1026"/>
    <col min="35" max="35" width="9.109375" style="1026" bestFit="1" customWidth="1"/>
    <col min="36" max="38" width="8.77734375" style="1026"/>
    <col min="39" max="39" width="9.109375" style="1026" bestFit="1" customWidth="1"/>
    <col min="40" max="42" width="8.77734375" style="1026"/>
    <col min="43" max="43" width="14.21875" style="1026" customWidth="1"/>
    <col min="44" max="46" width="8.77734375" style="1026"/>
    <col min="47" max="47" width="9.109375" style="1026" bestFit="1" customWidth="1"/>
    <col min="48" max="50" width="8.77734375" style="1026"/>
    <col min="51" max="51" width="9.109375" style="1026" bestFit="1" customWidth="1"/>
    <col min="52" max="54" width="8.77734375" style="1026"/>
    <col min="55" max="55" width="9.109375" style="1026" bestFit="1" customWidth="1"/>
    <col min="56" max="58" width="8.77734375" style="1026"/>
    <col min="59" max="59" width="9.109375" style="1026" bestFit="1" customWidth="1"/>
    <col min="60" max="63" width="8.77734375" style="1026"/>
    <col min="64" max="65" width="9.109375" style="1026" bestFit="1" customWidth="1"/>
    <col min="66" max="66" width="8.77734375" style="1026"/>
    <col min="67" max="67" width="9.109375" style="1026" bestFit="1" customWidth="1"/>
    <col min="68" max="71" width="8.77734375" style="1026"/>
    <col min="72" max="72" width="9.109375" style="1026" bestFit="1" customWidth="1"/>
    <col min="73" max="73" width="8.77734375" style="1026"/>
    <col min="74" max="74" width="9.109375" style="1026" bestFit="1" customWidth="1"/>
    <col min="75" max="78" width="8.77734375" style="1026"/>
    <col min="79" max="79" width="9.109375" style="1026" bestFit="1" customWidth="1"/>
    <col min="80" max="80" width="8.77734375" style="1026"/>
    <col min="81" max="81" width="9.109375" style="1026" bestFit="1" customWidth="1"/>
    <col min="82" max="86" width="8.77734375" style="1026"/>
    <col min="87" max="87" width="23.5546875" style="1026" customWidth="1"/>
    <col min="88" max="92" width="8.77734375" style="1026"/>
    <col min="93" max="93" width="19.77734375" style="1026" customWidth="1"/>
    <col min="94" max="97" width="8.77734375" style="1026"/>
    <col min="98" max="98" width="13" style="1026" customWidth="1"/>
    <col min="99" max="99" width="9.109375" style="1026" bestFit="1" customWidth="1"/>
    <col min="100" max="101" width="8.77734375" style="1026"/>
    <col min="102" max="102" width="9.109375" style="1026" bestFit="1" customWidth="1"/>
    <col min="103" max="104" width="8.77734375" style="1026"/>
    <col min="105" max="105" width="9.109375" style="1026" bestFit="1" customWidth="1"/>
    <col min="106" max="108" width="8.77734375" style="1026"/>
    <col min="109" max="109" width="17.44140625" style="1026" customWidth="1"/>
    <col min="110" max="110" width="9.109375" style="1026" bestFit="1" customWidth="1"/>
    <col min="111" max="112" width="8.77734375" style="1026"/>
    <col min="113" max="113" width="9.109375" style="1026" bestFit="1" customWidth="1"/>
    <col min="114" max="115" width="8.77734375" style="1026"/>
    <col min="116" max="116" width="9.109375" style="1026" bestFit="1" customWidth="1"/>
    <col min="117" max="121" width="8.77734375" style="1026"/>
    <col min="122" max="122" width="9.109375" style="1026" bestFit="1" customWidth="1"/>
    <col min="123" max="123" width="8.77734375" style="1026"/>
    <col min="124" max="124" width="9.109375" style="1026" bestFit="1" customWidth="1"/>
    <col min="125" max="126" width="8.77734375" style="1026"/>
    <col min="127" max="127" width="9.109375" style="1026" bestFit="1" customWidth="1"/>
    <col min="128" max="131" width="8.77734375" style="1026"/>
    <col min="132" max="132" width="9.109375" style="1026" bestFit="1" customWidth="1"/>
    <col min="133" max="135" width="8.77734375" style="1026"/>
    <col min="136" max="137" width="9.109375" style="1026" bestFit="1" customWidth="1"/>
    <col min="138" max="139" width="8.77734375" style="1026"/>
    <col min="140" max="140" width="9.109375" style="1026" bestFit="1" customWidth="1"/>
    <col min="141" max="142" width="8.77734375" style="1026"/>
    <col min="143" max="143" width="9.109375" style="1026" bestFit="1" customWidth="1"/>
    <col min="144" max="148" width="8.777343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77734375" style="1026"/>
    <col min="156" max="156" width="12.109375" style="1026" bestFit="1" customWidth="1"/>
    <col min="157" max="158" width="8.77734375" style="1026"/>
    <col min="159" max="159" width="12.109375" style="1026" bestFit="1" customWidth="1"/>
    <col min="160" max="160" width="11.109375" style="1026" bestFit="1" customWidth="1"/>
    <col min="161" max="161" width="8.77734375" style="1026"/>
    <col min="162" max="162" width="13.77734375" style="1026" customWidth="1"/>
    <col min="163" max="167" width="8.77734375" style="1026"/>
    <col min="168" max="168" width="11.44140625" style="1026" bestFit="1" customWidth="1"/>
    <col min="169" max="169" width="9" style="1026" bestFit="1" customWidth="1"/>
    <col min="170" max="16384" width="8.77734375" style="1026"/>
  </cols>
  <sheetData>
    <row r="3" spans="1:169">
      <c r="A3" s="1221" t="s">
        <v>1424</v>
      </c>
      <c r="B3" s="1221"/>
      <c r="C3" s="1221" t="s">
        <v>1426</v>
      </c>
      <c r="D3" s="1221" t="s">
        <v>1427</v>
      </c>
      <c r="E3" s="1221" t="s">
        <v>1568</v>
      </c>
      <c r="F3" s="1221" t="s">
        <v>1569</v>
      </c>
      <c r="G3" s="1221" t="s">
        <v>1570</v>
      </c>
      <c r="H3" s="1221" t="s">
        <v>1571</v>
      </c>
      <c r="I3" s="1221" t="s">
        <v>1429</v>
      </c>
      <c r="J3" s="1221" t="s">
        <v>1430</v>
      </c>
      <c r="K3" s="1221" t="s">
        <v>1431</v>
      </c>
      <c r="L3" s="1221" t="s">
        <v>1432</v>
      </c>
      <c r="M3" s="1221" t="s">
        <v>1433</v>
      </c>
      <c r="N3" s="1221" t="s">
        <v>1434</v>
      </c>
      <c r="O3" s="1221" t="s">
        <v>1435</v>
      </c>
      <c r="P3" s="1221"/>
      <c r="Q3" s="1221" t="s">
        <v>1572</v>
      </c>
      <c r="R3" s="1221" t="s">
        <v>1427</v>
      </c>
      <c r="S3" s="1221" t="s">
        <v>1573</v>
      </c>
      <c r="T3" s="1221" t="s">
        <v>1574</v>
      </c>
      <c r="U3" s="1221" t="s">
        <v>1575</v>
      </c>
      <c r="V3" s="1221" t="s">
        <v>1576</v>
      </c>
      <c r="W3" s="1221" t="s">
        <v>1569</v>
      </c>
      <c r="X3" s="1221" t="s">
        <v>1577</v>
      </c>
      <c r="Y3" s="1221" t="s">
        <v>1578</v>
      </c>
      <c r="Z3" s="1221" t="s">
        <v>1579</v>
      </c>
      <c r="AA3" s="1221" t="s">
        <v>1570</v>
      </c>
      <c r="AB3" s="1221" t="s">
        <v>1580</v>
      </c>
      <c r="AC3" s="1221" t="s">
        <v>1581</v>
      </c>
      <c r="AD3" s="1221" t="s">
        <v>1582</v>
      </c>
      <c r="AE3" s="1221" t="s">
        <v>1428</v>
      </c>
      <c r="AF3" s="1221" t="s">
        <v>1440</v>
      </c>
      <c r="AG3" s="1221" t="s">
        <v>1441</v>
      </c>
      <c r="AH3" s="1221" t="s">
        <v>1442</v>
      </c>
      <c r="AI3" s="1221" t="s">
        <v>1429</v>
      </c>
      <c r="AJ3" s="1221" t="s">
        <v>1555</v>
      </c>
      <c r="AK3" s="1221" t="s">
        <v>1556</v>
      </c>
      <c r="AL3" s="1221" t="s">
        <v>1557</v>
      </c>
      <c r="AM3" s="1221" t="s">
        <v>1430</v>
      </c>
      <c r="AN3" s="1221" t="s">
        <v>1555</v>
      </c>
      <c r="AO3" s="1221" t="s">
        <v>1556</v>
      </c>
      <c r="AP3" s="1221" t="s">
        <v>1557</v>
      </c>
      <c r="AQ3" s="1221" t="s">
        <v>1431</v>
      </c>
      <c r="AR3" s="1221" t="s">
        <v>1555</v>
      </c>
      <c r="AS3" s="1221" t="s">
        <v>1556</v>
      </c>
      <c r="AT3" s="1221" t="s">
        <v>1557</v>
      </c>
      <c r="AU3" s="1221" t="s">
        <v>1432</v>
      </c>
      <c r="AV3" s="1221" t="s">
        <v>1555</v>
      </c>
      <c r="AW3" s="1221" t="s">
        <v>1556</v>
      </c>
      <c r="AX3" s="1221" t="s">
        <v>1557</v>
      </c>
      <c r="AY3" s="1221" t="s">
        <v>1443</v>
      </c>
      <c r="AZ3" s="1221" t="s">
        <v>1555</v>
      </c>
      <c r="BA3" s="1221" t="s">
        <v>1556</v>
      </c>
      <c r="BB3" s="1221" t="s">
        <v>1557</v>
      </c>
      <c r="BC3" s="1221" t="s">
        <v>1444</v>
      </c>
      <c r="BD3" s="1221" t="s">
        <v>1555</v>
      </c>
      <c r="BE3" s="1221" t="s">
        <v>1556</v>
      </c>
      <c r="BF3" s="1221" t="s">
        <v>1557</v>
      </c>
      <c r="BG3" s="1221" t="s">
        <v>1445</v>
      </c>
      <c r="BH3" s="1221" t="s">
        <v>1555</v>
      </c>
      <c r="BI3" s="1221" t="s">
        <v>1556</v>
      </c>
      <c r="BJ3" s="1221" t="s">
        <v>1557</v>
      </c>
      <c r="BK3" s="1221"/>
      <c r="BL3" s="1221" t="s">
        <v>1583</v>
      </c>
      <c r="BM3" s="1221" t="s">
        <v>1436</v>
      </c>
      <c r="BN3" s="1221" t="s">
        <v>1446</v>
      </c>
      <c r="BO3" s="1221" t="s">
        <v>1365</v>
      </c>
      <c r="BP3" s="1221" t="s">
        <v>1437</v>
      </c>
      <c r="BQ3" s="1221" t="s">
        <v>1438</v>
      </c>
      <c r="BR3" s="1221" t="s">
        <v>1439</v>
      </c>
      <c r="BS3" s="1221"/>
      <c r="BT3" s="1221" t="s">
        <v>1447</v>
      </c>
      <c r="BU3" s="1221" t="s">
        <v>1446</v>
      </c>
      <c r="BV3" s="1221" t="s">
        <v>1365</v>
      </c>
      <c r="BW3" s="1221" t="s">
        <v>1437</v>
      </c>
      <c r="BX3" s="1221" t="s">
        <v>1438</v>
      </c>
      <c r="BY3" s="1221" t="s">
        <v>1439</v>
      </c>
      <c r="BZ3" s="1221"/>
      <c r="CA3" s="1221" t="s">
        <v>1448</v>
      </c>
      <c r="CB3" s="1221" t="s">
        <v>1446</v>
      </c>
      <c r="CC3" s="1221" t="s">
        <v>1365</v>
      </c>
      <c r="CD3" s="1221" t="s">
        <v>1437</v>
      </c>
      <c r="CE3" s="1221" t="s">
        <v>1438</v>
      </c>
      <c r="CF3" s="1221" t="s">
        <v>1439</v>
      </c>
      <c r="CG3" s="1221"/>
      <c r="CH3" s="1221"/>
      <c r="CI3" s="1221" t="s">
        <v>1584</v>
      </c>
      <c r="CJ3" s="1221" t="s">
        <v>1585</v>
      </c>
      <c r="CK3" s="1221" t="s">
        <v>1555</v>
      </c>
      <c r="CL3" s="1221" t="s">
        <v>1556</v>
      </c>
      <c r="CM3" s="1221" t="s">
        <v>1557</v>
      </c>
      <c r="CN3" s="1221"/>
      <c r="CO3" s="1221" t="s">
        <v>1586</v>
      </c>
      <c r="CP3" s="1221" t="s">
        <v>1587</v>
      </c>
      <c r="CQ3" s="1221" t="s">
        <v>1588</v>
      </c>
      <c r="CR3" s="1221" t="s">
        <v>1589</v>
      </c>
      <c r="CS3" s="1221"/>
      <c r="CT3" s="1221" t="s">
        <v>1590</v>
      </c>
      <c r="CU3" s="1221" t="s">
        <v>1591</v>
      </c>
      <c r="CV3" s="1221" t="s">
        <v>1364</v>
      </c>
      <c r="CW3" s="1221" t="s">
        <v>1365</v>
      </c>
      <c r="CX3" s="1221" t="s">
        <v>1366</v>
      </c>
      <c r="CY3" s="1221" t="s">
        <v>1364</v>
      </c>
      <c r="CZ3" s="1221" t="s">
        <v>1365</v>
      </c>
      <c r="DA3" s="1221" t="s">
        <v>1367</v>
      </c>
      <c r="DB3" s="1221" t="s">
        <v>1364</v>
      </c>
      <c r="DC3" s="1221" t="s">
        <v>1365</v>
      </c>
      <c r="DD3" s="1221"/>
      <c r="DE3" s="1221" t="s">
        <v>1592</v>
      </c>
      <c r="DF3" s="1221" t="s">
        <v>1593</v>
      </c>
      <c r="DG3" s="1221" t="s">
        <v>1364</v>
      </c>
      <c r="DH3" s="1221" t="s">
        <v>1365</v>
      </c>
      <c r="DI3" s="1221" t="s">
        <v>1369</v>
      </c>
      <c r="DJ3" s="1221" t="s">
        <v>1364</v>
      </c>
      <c r="DK3" s="1221" t="s">
        <v>1365</v>
      </c>
      <c r="DL3" s="1221" t="s">
        <v>1370</v>
      </c>
      <c r="DM3" s="1221" t="s">
        <v>1364</v>
      </c>
      <c r="DN3" s="1221" t="s">
        <v>1365</v>
      </c>
      <c r="DO3" s="1221"/>
      <c r="DP3" s="1221" t="s">
        <v>1594</v>
      </c>
      <c r="DQ3" s="1221"/>
      <c r="DR3" s="1221" t="s">
        <v>1595</v>
      </c>
      <c r="DS3" s="1221" t="s">
        <v>1451</v>
      </c>
      <c r="DT3" s="1221" t="s">
        <v>1452</v>
      </c>
      <c r="DU3" s="1221" t="s">
        <v>1364</v>
      </c>
      <c r="DV3" s="1221" t="s">
        <v>1365</v>
      </c>
      <c r="DW3" s="1221" t="s">
        <v>1453</v>
      </c>
      <c r="DX3" s="1221" t="s">
        <v>1364</v>
      </c>
      <c r="DY3" s="1221" t="s">
        <v>1365</v>
      </c>
      <c r="DZ3" s="1221" t="s">
        <v>1454</v>
      </c>
      <c r="EA3" s="1221" t="s">
        <v>1596</v>
      </c>
      <c r="EB3" s="1221" t="s">
        <v>1455</v>
      </c>
      <c r="EC3" s="1221" t="s">
        <v>1405</v>
      </c>
      <c r="ED3" s="1221" t="s">
        <v>1406</v>
      </c>
      <c r="EE3" s="1221"/>
      <c r="EF3" s="1221" t="s">
        <v>1597</v>
      </c>
      <c r="EG3" s="1221" t="s">
        <v>1407</v>
      </c>
      <c r="EH3" s="1221" t="s">
        <v>1405</v>
      </c>
      <c r="EI3" s="1221" t="s">
        <v>1406</v>
      </c>
      <c r="EJ3" s="1221" t="s">
        <v>1598</v>
      </c>
      <c r="EK3" s="1221" t="s">
        <v>1409</v>
      </c>
      <c r="EL3" s="1221" t="s">
        <v>1410</v>
      </c>
      <c r="EM3" s="1221" t="s">
        <v>1599</v>
      </c>
      <c r="EN3" s="1221" t="s">
        <v>1412</v>
      </c>
      <c r="EO3" s="1221" t="s">
        <v>1413</v>
      </c>
      <c r="EP3" s="1221"/>
      <c r="EQ3" s="1221" t="s">
        <v>1600</v>
      </c>
      <c r="ER3" s="1221"/>
      <c r="ES3" s="1221" t="s">
        <v>1601</v>
      </c>
      <c r="ET3" s="1221" t="s">
        <v>1602</v>
      </c>
      <c r="EU3" s="1221" t="s">
        <v>1603</v>
      </c>
      <c r="EV3" s="1221" t="s">
        <v>1604</v>
      </c>
      <c r="EW3" s="1221" t="s">
        <v>1605</v>
      </c>
      <c r="EX3" s="1221" t="s">
        <v>1603</v>
      </c>
      <c r="EY3" s="1221" t="s">
        <v>1604</v>
      </c>
      <c r="EZ3" s="1221" t="s">
        <v>1606</v>
      </c>
      <c r="FA3" s="1221" t="s">
        <v>1456</v>
      </c>
      <c r="FB3" s="1221" t="s">
        <v>1457</v>
      </c>
      <c r="FC3" s="1221" t="s">
        <v>1607</v>
      </c>
      <c r="FD3" s="1221" t="s">
        <v>1459</v>
      </c>
      <c r="FE3" s="1221"/>
      <c r="FF3" s="1221" t="s">
        <v>1608</v>
      </c>
      <c r="FG3" s="1221" t="s">
        <v>1609</v>
      </c>
      <c r="FH3" s="1221"/>
      <c r="FI3" s="1221"/>
      <c r="FJ3" s="1221"/>
      <c r="FK3" s="1221"/>
      <c r="FL3" s="1221" t="s">
        <v>1501</v>
      </c>
      <c r="FM3" s="1221" t="s">
        <v>1610</v>
      </c>
    </row>
    <row r="5" spans="1:169">
      <c r="A5" s="1221"/>
      <c r="B5" s="1223">
        <v>42005</v>
      </c>
      <c r="C5" s="1421">
        <v>39049663</v>
      </c>
      <c r="D5" s="1421">
        <v>38986232</v>
      </c>
      <c r="E5" s="1421">
        <v>12404128</v>
      </c>
      <c r="F5" s="1421">
        <v>26582104</v>
      </c>
      <c r="G5" s="1421"/>
      <c r="H5" s="1421"/>
      <c r="I5" s="1421"/>
      <c r="J5" s="1421"/>
      <c r="K5" s="1421">
        <v>133</v>
      </c>
      <c r="L5" s="1421"/>
      <c r="M5" s="1421"/>
      <c r="N5" s="1421">
        <v>63298</v>
      </c>
      <c r="O5" s="1421"/>
      <c r="P5" s="1421"/>
      <c r="Q5" s="1421">
        <v>40928157</v>
      </c>
      <c r="R5" s="1421">
        <v>29044629</v>
      </c>
      <c r="S5" s="1421">
        <v>9726204</v>
      </c>
      <c r="T5" s="1421">
        <v>9726204</v>
      </c>
      <c r="U5" s="1421"/>
      <c r="V5" s="1421"/>
      <c r="W5" s="1421">
        <v>19318425</v>
      </c>
      <c r="X5" s="1421">
        <v>19318425</v>
      </c>
      <c r="Y5" s="1421"/>
      <c r="Z5" s="1421"/>
      <c r="AA5" s="1421">
        <v>0</v>
      </c>
      <c r="AB5" s="1421"/>
      <c r="AC5" s="1421"/>
      <c r="AD5" s="1421"/>
      <c r="AE5" s="1421">
        <v>0</v>
      </c>
      <c r="AF5" s="1421"/>
      <c r="AG5" s="1421"/>
      <c r="AH5" s="1421"/>
      <c r="AI5" s="1421">
        <v>0</v>
      </c>
      <c r="AJ5" s="1421"/>
      <c r="AK5" s="1421"/>
      <c r="AL5" s="1421"/>
      <c r="AM5" s="1421">
        <v>0</v>
      </c>
      <c r="AN5" s="1421"/>
      <c r="AO5" s="1421"/>
      <c r="AP5" s="1421"/>
      <c r="AQ5" s="1421">
        <v>11883528</v>
      </c>
      <c r="AR5" s="1421">
        <v>11883528</v>
      </c>
      <c r="AS5" s="1421"/>
      <c r="AT5" s="1421"/>
      <c r="AU5" s="1421">
        <v>0</v>
      </c>
      <c r="AV5" s="1421"/>
      <c r="AW5" s="1421"/>
      <c r="AX5" s="1421"/>
      <c r="AY5" s="1421">
        <v>0</v>
      </c>
      <c r="AZ5" s="1421"/>
      <c r="BA5" s="1421"/>
      <c r="BB5" s="1421"/>
      <c r="BC5" s="1421">
        <v>0</v>
      </c>
      <c r="BD5" s="1421"/>
      <c r="BE5" s="1421"/>
      <c r="BF5" s="1421"/>
      <c r="BG5" s="1421">
        <v>0</v>
      </c>
      <c r="BH5" s="1421"/>
      <c r="BI5" s="1421"/>
      <c r="BJ5" s="1421"/>
      <c r="BK5" s="1421"/>
      <c r="BL5" s="1421">
        <v>0</v>
      </c>
      <c r="BM5" s="1421">
        <v>0</v>
      </c>
      <c r="BN5" s="1421"/>
      <c r="BO5" s="1421">
        <v>0</v>
      </c>
      <c r="BP5" s="1421"/>
      <c r="BQ5" s="1421"/>
      <c r="BR5" s="1421"/>
      <c r="BS5" s="1421"/>
      <c r="BT5" s="1421">
        <v>0</v>
      </c>
      <c r="BU5" s="1421"/>
      <c r="BV5" s="1421">
        <v>0</v>
      </c>
      <c r="BW5" s="1421"/>
      <c r="BX5" s="1421"/>
      <c r="BY5" s="1421"/>
      <c r="BZ5" s="1421"/>
      <c r="CA5" s="1421">
        <v>0</v>
      </c>
      <c r="CB5" s="1421"/>
      <c r="CC5" s="1421">
        <v>0</v>
      </c>
      <c r="CD5" s="1421"/>
      <c r="CE5" s="1421"/>
      <c r="CF5" s="1421"/>
      <c r="CG5" s="1421"/>
      <c r="CH5" s="1421"/>
      <c r="CI5" s="1421">
        <v>0</v>
      </c>
      <c r="CJ5" s="1421"/>
      <c r="CK5" s="1421"/>
      <c r="CL5" s="1421"/>
      <c r="CM5" s="1421"/>
      <c r="CN5" s="1421"/>
      <c r="CO5" s="1421">
        <v>0</v>
      </c>
      <c r="CP5" s="1421"/>
      <c r="CQ5" s="1421"/>
      <c r="CR5" s="1421"/>
      <c r="CS5" s="1421"/>
      <c r="CT5" s="1421">
        <v>0</v>
      </c>
      <c r="CU5" s="1421">
        <v>0</v>
      </c>
      <c r="CV5" s="1421"/>
      <c r="CW5" s="1421"/>
      <c r="CX5" s="1421">
        <v>0</v>
      </c>
      <c r="CY5" s="1421"/>
      <c r="CZ5" s="1421"/>
      <c r="DA5" s="1421">
        <v>0</v>
      </c>
      <c r="DB5" s="1421"/>
      <c r="DC5" s="1421"/>
      <c r="DD5" s="1421"/>
      <c r="DE5" s="1421">
        <v>0</v>
      </c>
      <c r="DF5" s="1421">
        <v>0</v>
      </c>
      <c r="DG5" s="1421"/>
      <c r="DH5" s="1421"/>
      <c r="DI5" s="1421">
        <v>0</v>
      </c>
      <c r="DJ5" s="1421"/>
      <c r="DK5" s="1421"/>
      <c r="DL5" s="1421">
        <v>0</v>
      </c>
      <c r="DM5" s="1421"/>
      <c r="DN5" s="1421"/>
      <c r="DO5" s="1421"/>
      <c r="DP5" s="1421"/>
      <c r="DQ5" s="1421"/>
      <c r="DR5" s="1421">
        <v>11698987</v>
      </c>
      <c r="DS5" s="1421"/>
      <c r="DT5" s="1421">
        <v>0</v>
      </c>
      <c r="DU5" s="1421"/>
      <c r="DV5" s="1421"/>
      <c r="DW5" s="1421">
        <v>0</v>
      </c>
      <c r="DX5" s="1421"/>
      <c r="DY5" s="1421"/>
      <c r="DZ5" s="1421"/>
      <c r="EA5" s="1421"/>
      <c r="EB5" s="1421">
        <v>11698987</v>
      </c>
      <c r="EC5" s="1421"/>
      <c r="ED5" s="1421">
        <v>11698987</v>
      </c>
      <c r="EE5" s="1421"/>
      <c r="EF5" s="1421">
        <v>8344350</v>
      </c>
      <c r="EG5" s="1421">
        <v>0</v>
      </c>
      <c r="EH5" s="1421"/>
      <c r="EI5" s="1421"/>
      <c r="EJ5" s="1421">
        <v>0</v>
      </c>
      <c r="EK5" s="1421"/>
      <c r="EL5" s="1421"/>
      <c r="EM5" s="1421">
        <v>8344350</v>
      </c>
      <c r="EN5" s="1421"/>
      <c r="EO5" s="1421">
        <v>8344350</v>
      </c>
      <c r="EP5" s="1421"/>
      <c r="EQ5" s="1421"/>
      <c r="ER5" s="1421"/>
      <c r="ES5" s="1421">
        <v>-46995024</v>
      </c>
      <c r="ET5" s="1421">
        <v>43574907</v>
      </c>
      <c r="EU5" s="1421">
        <v>6529670</v>
      </c>
      <c r="EV5" s="1421">
        <v>37045237</v>
      </c>
      <c r="EW5" s="1421">
        <v>32801755</v>
      </c>
      <c r="EX5" s="1421"/>
      <c r="EY5" s="1421">
        <v>32801755</v>
      </c>
      <c r="EZ5" s="1421">
        <v>-123371686</v>
      </c>
      <c r="FA5" s="1421"/>
      <c r="FB5" s="1421"/>
      <c r="FC5" s="1421">
        <v>-123371686</v>
      </c>
      <c r="FD5" s="1421">
        <v>0</v>
      </c>
      <c r="FE5" s="1421"/>
      <c r="FF5" s="1421">
        <v>70722080</v>
      </c>
      <c r="FG5" s="1421"/>
      <c r="FH5" s="1421"/>
      <c r="FI5" s="1421"/>
      <c r="FJ5" s="1421"/>
      <c r="FK5" s="1421"/>
      <c r="FL5" s="1421">
        <v>123748213</v>
      </c>
      <c r="FM5" s="1221">
        <v>0</v>
      </c>
    </row>
    <row r="6" spans="1:169">
      <c r="A6" s="1221"/>
      <c r="B6" s="1223">
        <v>42036</v>
      </c>
      <c r="C6" s="1421">
        <v>38382454</v>
      </c>
      <c r="D6" s="1421">
        <v>38310027</v>
      </c>
      <c r="E6" s="1421">
        <v>12166279</v>
      </c>
      <c r="F6" s="1421">
        <v>26143748</v>
      </c>
      <c r="G6" s="1421"/>
      <c r="H6" s="1421"/>
      <c r="I6" s="1421"/>
      <c r="J6" s="1421"/>
      <c r="K6" s="1421">
        <v>103</v>
      </c>
      <c r="L6" s="1421"/>
      <c r="M6" s="1421"/>
      <c r="N6" s="1421">
        <v>72324</v>
      </c>
      <c r="O6" s="1421"/>
      <c r="P6" s="1421"/>
      <c r="Q6" s="1421">
        <v>40362222</v>
      </c>
      <c r="R6" s="1421">
        <v>28468203</v>
      </c>
      <c r="S6" s="1421">
        <v>9533018</v>
      </c>
      <c r="T6" s="1421">
        <v>9533018</v>
      </c>
      <c r="U6" s="1421"/>
      <c r="V6" s="1421"/>
      <c r="W6" s="1421">
        <v>18935185</v>
      </c>
      <c r="X6" s="1421">
        <v>18935185</v>
      </c>
      <c r="Y6" s="1421"/>
      <c r="Z6" s="1421"/>
      <c r="AA6" s="1421">
        <v>0</v>
      </c>
      <c r="AB6" s="1421"/>
      <c r="AC6" s="1421"/>
      <c r="AD6" s="1421"/>
      <c r="AE6" s="1421">
        <v>0</v>
      </c>
      <c r="AF6" s="1421"/>
      <c r="AG6" s="1421"/>
      <c r="AH6" s="1421"/>
      <c r="AI6" s="1421">
        <v>0</v>
      </c>
      <c r="AJ6" s="1421"/>
      <c r="AK6" s="1421"/>
      <c r="AL6" s="1421"/>
      <c r="AM6" s="1421">
        <v>0</v>
      </c>
      <c r="AN6" s="1421"/>
      <c r="AO6" s="1421"/>
      <c r="AP6" s="1421"/>
      <c r="AQ6" s="1421">
        <v>11894019</v>
      </c>
      <c r="AR6" s="1421">
        <v>11894019</v>
      </c>
      <c r="AS6" s="1421"/>
      <c r="AT6" s="1421"/>
      <c r="AU6" s="1421">
        <v>0</v>
      </c>
      <c r="AV6" s="1421"/>
      <c r="AW6" s="1421"/>
      <c r="AX6" s="1421"/>
      <c r="AY6" s="1421">
        <v>0</v>
      </c>
      <c r="AZ6" s="1421"/>
      <c r="BA6" s="1421"/>
      <c r="BB6" s="1421"/>
      <c r="BC6" s="1421">
        <v>0</v>
      </c>
      <c r="BD6" s="1421"/>
      <c r="BE6" s="1421"/>
      <c r="BF6" s="1421"/>
      <c r="BG6" s="1421">
        <v>0</v>
      </c>
      <c r="BH6" s="1421"/>
      <c r="BI6" s="1421"/>
      <c r="BJ6" s="1421"/>
      <c r="BK6" s="1421"/>
      <c r="BL6" s="1421">
        <v>0</v>
      </c>
      <c r="BM6" s="1421">
        <v>0</v>
      </c>
      <c r="BN6" s="1421"/>
      <c r="BO6" s="1421">
        <v>0</v>
      </c>
      <c r="BP6" s="1421"/>
      <c r="BQ6" s="1421"/>
      <c r="BR6" s="1421"/>
      <c r="BS6" s="1421"/>
      <c r="BT6" s="1421">
        <v>0</v>
      </c>
      <c r="BU6" s="1421"/>
      <c r="BV6" s="1421">
        <v>0</v>
      </c>
      <c r="BW6" s="1421"/>
      <c r="BX6" s="1421"/>
      <c r="BY6" s="1421"/>
      <c r="BZ6" s="1421"/>
      <c r="CA6" s="1421">
        <v>0</v>
      </c>
      <c r="CB6" s="1421"/>
      <c r="CC6" s="1421">
        <v>0</v>
      </c>
      <c r="CD6" s="1421"/>
      <c r="CE6" s="1421"/>
      <c r="CF6" s="1421"/>
      <c r="CG6" s="1421"/>
      <c r="CH6" s="1421"/>
      <c r="CI6" s="1421">
        <v>0</v>
      </c>
      <c r="CJ6" s="1421"/>
      <c r="CK6" s="1421"/>
      <c r="CL6" s="1421"/>
      <c r="CM6" s="1421"/>
      <c r="CN6" s="1421"/>
      <c r="CO6" s="1421">
        <v>0</v>
      </c>
      <c r="CP6" s="1421"/>
      <c r="CQ6" s="1421"/>
      <c r="CR6" s="1421"/>
      <c r="CS6" s="1421"/>
      <c r="CT6" s="1421">
        <v>0</v>
      </c>
      <c r="CU6" s="1421">
        <v>0</v>
      </c>
      <c r="CV6" s="1421"/>
      <c r="CW6" s="1421"/>
      <c r="CX6" s="1421">
        <v>0</v>
      </c>
      <c r="CY6" s="1421"/>
      <c r="CZ6" s="1421"/>
      <c r="DA6" s="1421">
        <v>0</v>
      </c>
      <c r="DB6" s="1421"/>
      <c r="DC6" s="1421"/>
      <c r="DD6" s="1421"/>
      <c r="DE6" s="1421">
        <v>0</v>
      </c>
      <c r="DF6" s="1421">
        <v>0</v>
      </c>
      <c r="DG6" s="1421"/>
      <c r="DH6" s="1421"/>
      <c r="DI6" s="1421">
        <v>0</v>
      </c>
      <c r="DJ6" s="1421"/>
      <c r="DK6" s="1421"/>
      <c r="DL6" s="1421">
        <v>0</v>
      </c>
      <c r="DM6" s="1421"/>
      <c r="DN6" s="1421"/>
      <c r="DO6" s="1421"/>
      <c r="DP6" s="1421"/>
      <c r="DQ6" s="1421"/>
      <c r="DR6" s="1421">
        <v>11698987</v>
      </c>
      <c r="DS6" s="1421"/>
      <c r="DT6" s="1421">
        <v>0</v>
      </c>
      <c r="DU6" s="1421"/>
      <c r="DV6" s="1421"/>
      <c r="DW6" s="1421">
        <v>0</v>
      </c>
      <c r="DX6" s="1421"/>
      <c r="DY6" s="1421"/>
      <c r="DZ6" s="1421"/>
      <c r="EA6" s="1421"/>
      <c r="EB6" s="1421">
        <v>11698987</v>
      </c>
      <c r="EC6" s="1421"/>
      <c r="ED6" s="1421">
        <v>11698987</v>
      </c>
      <c r="EE6" s="1421"/>
      <c r="EF6" s="1421">
        <v>8346700</v>
      </c>
      <c r="EG6" s="1421">
        <v>0</v>
      </c>
      <c r="EH6" s="1421"/>
      <c r="EI6" s="1421"/>
      <c r="EJ6" s="1421">
        <v>0</v>
      </c>
      <c r="EK6" s="1421"/>
      <c r="EL6" s="1421"/>
      <c r="EM6" s="1421">
        <v>8346700</v>
      </c>
      <c r="EN6" s="1421"/>
      <c r="EO6" s="1421">
        <v>8346700</v>
      </c>
      <c r="EP6" s="1421"/>
      <c r="EQ6" s="1421"/>
      <c r="ER6" s="1421"/>
      <c r="ES6" s="1421">
        <v>-48678825</v>
      </c>
      <c r="ET6" s="1421">
        <v>43574907</v>
      </c>
      <c r="EU6" s="1421">
        <v>6529670</v>
      </c>
      <c r="EV6" s="1421">
        <v>37045237</v>
      </c>
      <c r="EW6" s="1421">
        <v>32801755</v>
      </c>
      <c r="EX6" s="1421"/>
      <c r="EY6" s="1421">
        <v>32801755</v>
      </c>
      <c r="EZ6" s="1421">
        <v>-125055487</v>
      </c>
      <c r="FA6" s="1421"/>
      <c r="FB6" s="1421"/>
      <c r="FC6" s="1421">
        <v>-125055487</v>
      </c>
      <c r="FD6" s="1421">
        <v>0</v>
      </c>
      <c r="FE6" s="1421"/>
      <c r="FF6" s="1421">
        <v>75550647</v>
      </c>
      <c r="FG6" s="1421"/>
      <c r="FH6" s="1421"/>
      <c r="FI6" s="1421"/>
      <c r="FJ6" s="1421"/>
      <c r="FK6" s="1421"/>
      <c r="FL6" s="1421">
        <v>125662185</v>
      </c>
      <c r="FM6" s="1221">
        <v>0</v>
      </c>
    </row>
    <row r="7" spans="1:169">
      <c r="A7" s="1221"/>
      <c r="B7" s="1223">
        <v>42064</v>
      </c>
      <c r="C7" s="1421">
        <v>68617290</v>
      </c>
      <c r="D7" s="1421">
        <v>68563165</v>
      </c>
      <c r="E7" s="1421">
        <v>25840116</v>
      </c>
      <c r="F7" s="1421">
        <v>42723049</v>
      </c>
      <c r="G7" s="1421"/>
      <c r="H7" s="1421"/>
      <c r="I7" s="1421"/>
      <c r="J7" s="1421">
        <v>6227</v>
      </c>
      <c r="K7" s="1421">
        <v>103</v>
      </c>
      <c r="L7" s="1421"/>
      <c r="M7" s="1421"/>
      <c r="N7" s="1421">
        <v>47795</v>
      </c>
      <c r="O7" s="1421"/>
      <c r="P7" s="1421"/>
      <c r="Q7" s="1421">
        <v>12132368</v>
      </c>
      <c r="R7" s="1421">
        <v>108620</v>
      </c>
      <c r="S7" s="1421">
        <v>5584</v>
      </c>
      <c r="T7" s="1421">
        <v>5584</v>
      </c>
      <c r="U7" s="1421"/>
      <c r="V7" s="1421"/>
      <c r="W7" s="1421">
        <v>103036</v>
      </c>
      <c r="X7" s="1421">
        <v>103036</v>
      </c>
      <c r="Y7" s="1421"/>
      <c r="Z7" s="1421"/>
      <c r="AA7" s="1421">
        <v>0</v>
      </c>
      <c r="AB7" s="1421"/>
      <c r="AC7" s="1421"/>
      <c r="AD7" s="1421"/>
      <c r="AE7" s="1421">
        <v>0</v>
      </c>
      <c r="AF7" s="1421"/>
      <c r="AG7" s="1421"/>
      <c r="AH7" s="1421"/>
      <c r="AI7" s="1421">
        <v>0</v>
      </c>
      <c r="AJ7" s="1421"/>
      <c r="AK7" s="1421"/>
      <c r="AL7" s="1421"/>
      <c r="AM7" s="1421">
        <v>0</v>
      </c>
      <c r="AN7" s="1421"/>
      <c r="AO7" s="1421"/>
      <c r="AP7" s="1421"/>
      <c r="AQ7" s="1421">
        <v>12023748</v>
      </c>
      <c r="AR7" s="1421">
        <v>12023748</v>
      </c>
      <c r="AS7" s="1421"/>
      <c r="AT7" s="1421"/>
      <c r="AU7" s="1421">
        <v>0</v>
      </c>
      <c r="AV7" s="1421"/>
      <c r="AW7" s="1421"/>
      <c r="AX7" s="1421"/>
      <c r="AY7" s="1421">
        <v>0</v>
      </c>
      <c r="AZ7" s="1421"/>
      <c r="BA7" s="1421"/>
      <c r="BB7" s="1421"/>
      <c r="BC7" s="1421">
        <v>0</v>
      </c>
      <c r="BD7" s="1421"/>
      <c r="BE7" s="1421"/>
      <c r="BF7" s="1421"/>
      <c r="BG7" s="1421">
        <v>0</v>
      </c>
      <c r="BH7" s="1421"/>
      <c r="BI7" s="1421"/>
      <c r="BJ7" s="1421"/>
      <c r="BK7" s="1421"/>
      <c r="BL7" s="1421">
        <v>0</v>
      </c>
      <c r="BM7" s="1421">
        <v>0</v>
      </c>
      <c r="BN7" s="1421"/>
      <c r="BO7" s="1421">
        <v>0</v>
      </c>
      <c r="BP7" s="1421"/>
      <c r="BQ7" s="1421"/>
      <c r="BR7" s="1421"/>
      <c r="BS7" s="1421"/>
      <c r="BT7" s="1421">
        <v>0</v>
      </c>
      <c r="BU7" s="1421"/>
      <c r="BV7" s="1421">
        <v>0</v>
      </c>
      <c r="BW7" s="1421"/>
      <c r="BX7" s="1421"/>
      <c r="BY7" s="1421"/>
      <c r="BZ7" s="1421"/>
      <c r="CA7" s="1421">
        <v>0</v>
      </c>
      <c r="CB7" s="1421"/>
      <c r="CC7" s="1421">
        <v>0</v>
      </c>
      <c r="CD7" s="1421"/>
      <c r="CE7" s="1421"/>
      <c r="CF7" s="1421"/>
      <c r="CG7" s="1421"/>
      <c r="CH7" s="1421"/>
      <c r="CI7" s="1421">
        <v>0</v>
      </c>
      <c r="CJ7" s="1421"/>
      <c r="CK7" s="1421"/>
      <c r="CL7" s="1421"/>
      <c r="CM7" s="1421"/>
      <c r="CN7" s="1421"/>
      <c r="CO7" s="1421">
        <v>0</v>
      </c>
      <c r="CP7" s="1421"/>
      <c r="CQ7" s="1421"/>
      <c r="CR7" s="1421"/>
      <c r="CS7" s="1421"/>
      <c r="CT7" s="1421">
        <v>0</v>
      </c>
      <c r="CU7" s="1421">
        <v>0</v>
      </c>
      <c r="CV7" s="1421"/>
      <c r="CW7" s="1421"/>
      <c r="CX7" s="1421">
        <v>0</v>
      </c>
      <c r="CY7" s="1421"/>
      <c r="CZ7" s="1421"/>
      <c r="DA7" s="1421">
        <v>0</v>
      </c>
      <c r="DB7" s="1421"/>
      <c r="DC7" s="1421"/>
      <c r="DD7" s="1421"/>
      <c r="DE7" s="1421">
        <v>0</v>
      </c>
      <c r="DF7" s="1421">
        <v>0</v>
      </c>
      <c r="DG7" s="1421"/>
      <c r="DH7" s="1421"/>
      <c r="DI7" s="1421">
        <v>0</v>
      </c>
      <c r="DJ7" s="1421"/>
      <c r="DK7" s="1421"/>
      <c r="DL7" s="1421">
        <v>0</v>
      </c>
      <c r="DM7" s="1421"/>
      <c r="DN7" s="1421"/>
      <c r="DO7" s="1421"/>
      <c r="DP7" s="1421"/>
      <c r="DQ7" s="1421"/>
      <c r="DR7" s="1421">
        <v>11990998</v>
      </c>
      <c r="DS7" s="1421"/>
      <c r="DT7" s="1421">
        <v>0</v>
      </c>
      <c r="DU7" s="1421"/>
      <c r="DV7" s="1421"/>
      <c r="DW7" s="1421">
        <v>0</v>
      </c>
      <c r="DX7" s="1421"/>
      <c r="DY7" s="1421"/>
      <c r="DZ7" s="1421"/>
      <c r="EA7" s="1421"/>
      <c r="EB7" s="1421">
        <v>11990998</v>
      </c>
      <c r="EC7" s="1421"/>
      <c r="ED7" s="1421">
        <v>11990998</v>
      </c>
      <c r="EE7" s="1421"/>
      <c r="EF7" s="1421">
        <v>8247150</v>
      </c>
      <c r="EG7" s="1421">
        <v>0</v>
      </c>
      <c r="EH7" s="1421"/>
      <c r="EI7" s="1421"/>
      <c r="EJ7" s="1421">
        <v>0</v>
      </c>
      <c r="EK7" s="1421"/>
      <c r="EL7" s="1421"/>
      <c r="EM7" s="1421">
        <v>8247150</v>
      </c>
      <c r="EN7" s="1421"/>
      <c r="EO7" s="1421">
        <v>8247150</v>
      </c>
      <c r="EP7" s="1421"/>
      <c r="EQ7" s="1421"/>
      <c r="ER7" s="1421"/>
      <c r="ES7" s="1421">
        <v>-50685931</v>
      </c>
      <c r="ET7" s="1421">
        <v>43574907</v>
      </c>
      <c r="EU7" s="1421">
        <v>6529670</v>
      </c>
      <c r="EV7" s="1421">
        <v>37045237</v>
      </c>
      <c r="EW7" s="1421">
        <v>32801755</v>
      </c>
      <c r="EX7" s="1421"/>
      <c r="EY7" s="1421">
        <v>32801755</v>
      </c>
      <c r="EZ7" s="1421">
        <v>-127062593</v>
      </c>
      <c r="FA7" s="1421"/>
      <c r="FB7" s="1421"/>
      <c r="FC7" s="1421">
        <v>-127062593</v>
      </c>
      <c r="FD7" s="1421">
        <v>0</v>
      </c>
      <c r="FE7" s="1421"/>
      <c r="FF7" s="1421">
        <v>75204834</v>
      </c>
      <c r="FG7" s="1421"/>
      <c r="FH7" s="1421"/>
      <c r="FI7" s="1421"/>
      <c r="FJ7" s="1421"/>
      <c r="FK7" s="1421"/>
      <c r="FL7" s="1421">
        <v>125506709</v>
      </c>
      <c r="FM7" s="1221">
        <v>0</v>
      </c>
    </row>
    <row r="8" spans="1:169">
      <c r="A8" s="1221"/>
      <c r="B8" s="1223">
        <v>42095</v>
      </c>
      <c r="C8" s="1421">
        <v>63934982.729999997</v>
      </c>
      <c r="D8" s="1421">
        <v>63934982.729999997</v>
      </c>
      <c r="E8" s="1421">
        <v>24866011.579999998</v>
      </c>
      <c r="F8" s="1421">
        <v>39068971.149999999</v>
      </c>
      <c r="G8" s="1421"/>
      <c r="H8" s="1421"/>
      <c r="I8" s="1421"/>
      <c r="J8" s="1421"/>
      <c r="K8" s="1421"/>
      <c r="L8" s="1421"/>
      <c r="M8" s="1421"/>
      <c r="N8" s="1421"/>
      <c r="O8" s="1421"/>
      <c r="P8" s="1421"/>
      <c r="Q8" s="1421">
        <v>0</v>
      </c>
      <c r="R8" s="1421">
        <v>0</v>
      </c>
      <c r="S8" s="1421">
        <v>0</v>
      </c>
      <c r="T8" s="1421"/>
      <c r="U8" s="1421"/>
      <c r="V8" s="1421"/>
      <c r="W8" s="1421">
        <v>0</v>
      </c>
      <c r="X8" s="1421"/>
      <c r="Y8" s="1421"/>
      <c r="Z8" s="1421"/>
      <c r="AA8" s="1421">
        <v>0</v>
      </c>
      <c r="AB8" s="1421"/>
      <c r="AC8" s="1421"/>
      <c r="AD8" s="1421"/>
      <c r="AE8" s="1421">
        <v>0</v>
      </c>
      <c r="AF8" s="1421"/>
      <c r="AG8" s="1421"/>
      <c r="AH8" s="1421"/>
      <c r="AI8" s="1421">
        <v>0</v>
      </c>
      <c r="AJ8" s="1421"/>
      <c r="AK8" s="1421"/>
      <c r="AL8" s="1421"/>
      <c r="AM8" s="1421">
        <v>0</v>
      </c>
      <c r="AN8" s="1421"/>
      <c r="AO8" s="1421"/>
      <c r="AP8" s="1421"/>
      <c r="AQ8" s="1421">
        <v>0</v>
      </c>
      <c r="AR8" s="1421"/>
      <c r="AS8" s="1421"/>
      <c r="AT8" s="1421"/>
      <c r="AU8" s="1421">
        <v>0</v>
      </c>
      <c r="AV8" s="1421"/>
      <c r="AW8" s="1421"/>
      <c r="AX8" s="1421"/>
      <c r="AY8" s="1421">
        <v>0</v>
      </c>
      <c r="AZ8" s="1421"/>
      <c r="BA8" s="1421"/>
      <c r="BB8" s="1421"/>
      <c r="BC8" s="1421">
        <v>0</v>
      </c>
      <c r="BD8" s="1421"/>
      <c r="BE8" s="1421"/>
      <c r="BF8" s="1421"/>
      <c r="BG8" s="1421">
        <v>0</v>
      </c>
      <c r="BH8" s="1421"/>
      <c r="BI8" s="1421"/>
      <c r="BJ8" s="1421"/>
      <c r="BK8" s="1421"/>
      <c r="BL8" s="1421">
        <v>0</v>
      </c>
      <c r="BM8" s="1421">
        <v>0</v>
      </c>
      <c r="BN8" s="1421"/>
      <c r="BO8" s="1421">
        <v>0</v>
      </c>
      <c r="BP8" s="1421"/>
      <c r="BQ8" s="1421"/>
      <c r="BR8" s="1421"/>
      <c r="BS8" s="1421"/>
      <c r="BT8" s="1421">
        <v>0</v>
      </c>
      <c r="BU8" s="1421"/>
      <c r="BV8" s="1421">
        <v>0</v>
      </c>
      <c r="BW8" s="1421"/>
      <c r="BX8" s="1421"/>
      <c r="BY8" s="1421"/>
      <c r="BZ8" s="1421"/>
      <c r="CA8" s="1421">
        <v>0</v>
      </c>
      <c r="CB8" s="1421"/>
      <c r="CC8" s="1421">
        <v>0</v>
      </c>
      <c r="CD8" s="1421"/>
      <c r="CE8" s="1421"/>
      <c r="CF8" s="1421"/>
      <c r="CG8" s="1421"/>
      <c r="CH8" s="1421"/>
      <c r="CI8" s="1421">
        <v>0</v>
      </c>
      <c r="CJ8" s="1421"/>
      <c r="CK8" s="1421"/>
      <c r="CL8" s="1421"/>
      <c r="CM8" s="1421"/>
      <c r="CN8" s="1421"/>
      <c r="CO8" s="1421">
        <v>0</v>
      </c>
      <c r="CP8" s="1421"/>
      <c r="CQ8" s="1421"/>
      <c r="CR8" s="1421"/>
      <c r="CS8" s="1421"/>
      <c r="CT8" s="1421">
        <v>0</v>
      </c>
      <c r="CU8" s="1421">
        <v>0</v>
      </c>
      <c r="CV8" s="1421"/>
      <c r="CW8" s="1421"/>
      <c r="CX8" s="1421">
        <v>0</v>
      </c>
      <c r="CY8" s="1421"/>
      <c r="CZ8" s="1421"/>
      <c r="DA8" s="1421">
        <v>0</v>
      </c>
      <c r="DB8" s="1421"/>
      <c r="DC8" s="1421"/>
      <c r="DD8" s="1421"/>
      <c r="DE8" s="1421">
        <v>0</v>
      </c>
      <c r="DF8" s="1421">
        <v>0</v>
      </c>
      <c r="DG8" s="1421"/>
      <c r="DH8" s="1421"/>
      <c r="DI8" s="1421">
        <v>0</v>
      </c>
      <c r="DJ8" s="1421"/>
      <c r="DK8" s="1421"/>
      <c r="DL8" s="1421">
        <v>0</v>
      </c>
      <c r="DM8" s="1421"/>
      <c r="DN8" s="1421"/>
      <c r="DO8" s="1421"/>
      <c r="DP8" s="1421"/>
      <c r="DQ8" s="1421"/>
      <c r="DR8" s="1421">
        <v>0</v>
      </c>
      <c r="DS8" s="1421"/>
      <c r="DT8" s="1421">
        <v>0</v>
      </c>
      <c r="DU8" s="1421"/>
      <c r="DV8" s="1421"/>
      <c r="DW8" s="1421">
        <v>0</v>
      </c>
      <c r="DX8" s="1421"/>
      <c r="DY8" s="1421"/>
      <c r="DZ8" s="1421"/>
      <c r="EA8" s="1421"/>
      <c r="EB8" s="1421">
        <v>0</v>
      </c>
      <c r="EC8" s="1421"/>
      <c r="ED8" s="1421"/>
      <c r="EE8" s="1421"/>
      <c r="EF8" s="1421">
        <v>0</v>
      </c>
      <c r="EG8" s="1421">
        <v>0</v>
      </c>
      <c r="EH8" s="1421"/>
      <c r="EI8" s="1421"/>
      <c r="EJ8" s="1421">
        <v>0</v>
      </c>
      <c r="EK8" s="1421"/>
      <c r="EL8" s="1421"/>
      <c r="EM8" s="1421">
        <v>0</v>
      </c>
      <c r="EN8" s="1421"/>
      <c r="EO8" s="1421"/>
      <c r="EP8" s="1421"/>
      <c r="EQ8" s="1421"/>
      <c r="ER8" s="1421"/>
      <c r="ES8" s="1421">
        <v>-27484719</v>
      </c>
      <c r="ET8" s="1421">
        <v>37045237</v>
      </c>
      <c r="EU8" s="1421">
        <v>2498362</v>
      </c>
      <c r="EV8" s="1421">
        <v>34546875</v>
      </c>
      <c r="EW8" s="1421">
        <v>0</v>
      </c>
      <c r="EX8" s="1421"/>
      <c r="EY8" s="1421"/>
      <c r="EZ8" s="1421">
        <v>-64529956</v>
      </c>
      <c r="FA8" s="1421"/>
      <c r="FB8" s="1421"/>
      <c r="FC8" s="1421">
        <v>-64529956</v>
      </c>
      <c r="FD8" s="1421"/>
      <c r="FE8" s="1421"/>
      <c r="FF8" s="1421">
        <v>62442950.270000011</v>
      </c>
      <c r="FG8" s="1421"/>
      <c r="FH8" s="1421"/>
      <c r="FI8" s="1421"/>
      <c r="FJ8" s="1421"/>
      <c r="FK8" s="1421"/>
      <c r="FL8" s="1421">
        <v>98893214</v>
      </c>
      <c r="FM8" s="1221">
        <v>0</v>
      </c>
    </row>
    <row r="9" spans="1:169">
      <c r="A9" s="1221"/>
      <c r="B9" s="1223">
        <v>42125</v>
      </c>
      <c r="C9" s="1421">
        <v>63899237.700000003</v>
      </c>
      <c r="D9" s="1421">
        <v>63899237.700000003</v>
      </c>
      <c r="E9" s="1421">
        <v>24852109.379999999</v>
      </c>
      <c r="F9" s="1421">
        <v>39047128.32</v>
      </c>
      <c r="G9" s="1421"/>
      <c r="H9" s="1421"/>
      <c r="I9" s="1421"/>
      <c r="J9" s="1421"/>
      <c r="K9" s="1421"/>
      <c r="L9" s="1421"/>
      <c r="M9" s="1421"/>
      <c r="N9" s="1421"/>
      <c r="O9" s="1421"/>
      <c r="P9" s="1421"/>
      <c r="Q9" s="1421">
        <v>0</v>
      </c>
      <c r="R9" s="1421">
        <v>0</v>
      </c>
      <c r="S9" s="1421">
        <v>0</v>
      </c>
      <c r="T9" s="1421"/>
      <c r="U9" s="1421"/>
      <c r="V9" s="1421"/>
      <c r="W9" s="1421">
        <v>0</v>
      </c>
      <c r="X9" s="1421"/>
      <c r="Y9" s="1421"/>
      <c r="Z9" s="1421"/>
      <c r="AA9" s="1421">
        <v>0</v>
      </c>
      <c r="AB9" s="1421"/>
      <c r="AC9" s="1421"/>
      <c r="AD9" s="1421"/>
      <c r="AE9" s="1421">
        <v>0</v>
      </c>
      <c r="AF9" s="1421"/>
      <c r="AG9" s="1421"/>
      <c r="AH9" s="1421"/>
      <c r="AI9" s="1421">
        <v>0</v>
      </c>
      <c r="AJ9" s="1421"/>
      <c r="AK9" s="1421"/>
      <c r="AL9" s="1421"/>
      <c r="AM9" s="1421">
        <v>0</v>
      </c>
      <c r="AN9" s="1421"/>
      <c r="AO9" s="1421"/>
      <c r="AP9" s="1421"/>
      <c r="AQ9" s="1421">
        <v>0</v>
      </c>
      <c r="AR9" s="1421"/>
      <c r="AS9" s="1421"/>
      <c r="AT9" s="1421"/>
      <c r="AU9" s="1421">
        <v>0</v>
      </c>
      <c r="AV9" s="1421"/>
      <c r="AW9" s="1421"/>
      <c r="AX9" s="1421"/>
      <c r="AY9" s="1421">
        <v>0</v>
      </c>
      <c r="AZ9" s="1421"/>
      <c r="BA9" s="1421"/>
      <c r="BB9" s="1421"/>
      <c r="BC9" s="1421">
        <v>0</v>
      </c>
      <c r="BD9" s="1421"/>
      <c r="BE9" s="1421"/>
      <c r="BF9" s="1421"/>
      <c r="BG9" s="1421">
        <v>0</v>
      </c>
      <c r="BH9" s="1421"/>
      <c r="BI9" s="1421"/>
      <c r="BJ9" s="1421"/>
      <c r="BK9" s="1421"/>
      <c r="BL9" s="1421">
        <v>0</v>
      </c>
      <c r="BM9" s="1421">
        <v>0</v>
      </c>
      <c r="BN9" s="1421"/>
      <c r="BO9" s="1421">
        <v>0</v>
      </c>
      <c r="BP9" s="1421"/>
      <c r="BQ9" s="1421"/>
      <c r="BR9" s="1421"/>
      <c r="BS9" s="1421"/>
      <c r="BT9" s="1421">
        <v>0</v>
      </c>
      <c r="BU9" s="1421"/>
      <c r="BV9" s="1421">
        <v>0</v>
      </c>
      <c r="BW9" s="1421"/>
      <c r="BX9" s="1421"/>
      <c r="BY9" s="1421"/>
      <c r="BZ9" s="1421"/>
      <c r="CA9" s="1421">
        <v>0</v>
      </c>
      <c r="CB9" s="1421"/>
      <c r="CC9" s="1421">
        <v>0</v>
      </c>
      <c r="CD9" s="1421"/>
      <c r="CE9" s="1421"/>
      <c r="CF9" s="1421"/>
      <c r="CG9" s="1421"/>
      <c r="CH9" s="1421"/>
      <c r="CI9" s="1421">
        <v>0</v>
      </c>
      <c r="CJ9" s="1421"/>
      <c r="CK9" s="1421"/>
      <c r="CL9" s="1421"/>
      <c r="CM9" s="1421"/>
      <c r="CN9" s="1421"/>
      <c r="CO9" s="1421">
        <v>0</v>
      </c>
      <c r="CP9" s="1421"/>
      <c r="CQ9" s="1421"/>
      <c r="CR9" s="1421"/>
      <c r="CS9" s="1421"/>
      <c r="CT9" s="1421">
        <v>0</v>
      </c>
      <c r="CU9" s="1421">
        <v>0</v>
      </c>
      <c r="CV9" s="1421"/>
      <c r="CW9" s="1421"/>
      <c r="CX9" s="1421">
        <v>0</v>
      </c>
      <c r="CY9" s="1421"/>
      <c r="CZ9" s="1421"/>
      <c r="DA9" s="1421">
        <v>0</v>
      </c>
      <c r="DB9" s="1421"/>
      <c r="DC9" s="1421"/>
      <c r="DD9" s="1421"/>
      <c r="DE9" s="1421">
        <v>0</v>
      </c>
      <c r="DF9" s="1421">
        <v>0</v>
      </c>
      <c r="DG9" s="1421"/>
      <c r="DH9" s="1421"/>
      <c r="DI9" s="1421">
        <v>0</v>
      </c>
      <c r="DJ9" s="1421"/>
      <c r="DK9" s="1421"/>
      <c r="DL9" s="1421">
        <v>0</v>
      </c>
      <c r="DM9" s="1421"/>
      <c r="DN9" s="1421"/>
      <c r="DO9" s="1421"/>
      <c r="DP9" s="1421"/>
      <c r="DQ9" s="1421"/>
      <c r="DR9" s="1421">
        <v>0</v>
      </c>
      <c r="DS9" s="1421"/>
      <c r="DT9" s="1421">
        <v>0</v>
      </c>
      <c r="DU9" s="1421"/>
      <c r="DV9" s="1421"/>
      <c r="DW9" s="1421">
        <v>0</v>
      </c>
      <c r="DX9" s="1421"/>
      <c r="DY9" s="1421"/>
      <c r="DZ9" s="1421"/>
      <c r="EA9" s="1421"/>
      <c r="EB9" s="1421">
        <v>0</v>
      </c>
      <c r="EC9" s="1421"/>
      <c r="ED9" s="1421"/>
      <c r="EE9" s="1421"/>
      <c r="EF9" s="1421">
        <v>0</v>
      </c>
      <c r="EG9" s="1421">
        <v>0</v>
      </c>
      <c r="EH9" s="1421"/>
      <c r="EI9" s="1421"/>
      <c r="EJ9" s="1421">
        <v>0</v>
      </c>
      <c r="EK9" s="1421"/>
      <c r="EL9" s="1421"/>
      <c r="EM9" s="1421">
        <v>0</v>
      </c>
      <c r="EN9" s="1421"/>
      <c r="EO9" s="1421"/>
      <c r="EP9" s="1421"/>
      <c r="EQ9" s="1421"/>
      <c r="ER9" s="1421"/>
      <c r="ES9" s="1421">
        <v>-28773379</v>
      </c>
      <c r="ET9" s="1421">
        <v>37045237</v>
      </c>
      <c r="EU9" s="1421">
        <v>2498362</v>
      </c>
      <c r="EV9" s="1421">
        <v>34546875</v>
      </c>
      <c r="EW9" s="1421">
        <v>1878565</v>
      </c>
      <c r="EX9" s="1421"/>
      <c r="EY9" s="1421">
        <v>1878565</v>
      </c>
      <c r="EZ9" s="1421">
        <v>-67697181</v>
      </c>
      <c r="FA9" s="1421"/>
      <c r="FB9" s="1421">
        <v>0</v>
      </c>
      <c r="FC9" s="1421">
        <v>-67697181</v>
      </c>
      <c r="FD9" s="1421"/>
      <c r="FE9" s="1421"/>
      <c r="FF9" s="1421">
        <v>64157557.299999997</v>
      </c>
      <c r="FG9" s="1421"/>
      <c r="FH9" s="1421"/>
      <c r="FI9" s="1421"/>
      <c r="FJ9" s="1421"/>
      <c r="FK9" s="1421"/>
      <c r="FL9" s="1421">
        <v>99283416</v>
      </c>
      <c r="FM9" s="1221">
        <v>0</v>
      </c>
    </row>
    <row r="10" spans="1:169">
      <c r="A10" s="1221"/>
      <c r="B10" s="1223">
        <v>42156</v>
      </c>
      <c r="C10" s="1421">
        <v>62949856.870000012</v>
      </c>
      <c r="D10" s="1421">
        <v>62949856.870000012</v>
      </c>
      <c r="E10" s="1421">
        <v>24482869.983765736</v>
      </c>
      <c r="F10" s="1421">
        <v>38466986.886234276</v>
      </c>
      <c r="G10" s="1421"/>
      <c r="H10" s="1421"/>
      <c r="I10" s="1421"/>
      <c r="J10" s="1421"/>
      <c r="K10" s="1421"/>
      <c r="L10" s="1421"/>
      <c r="M10" s="1421"/>
      <c r="N10" s="1421"/>
      <c r="O10" s="1421"/>
      <c r="P10" s="1421"/>
      <c r="Q10" s="1421">
        <v>0</v>
      </c>
      <c r="R10" s="1421">
        <v>0</v>
      </c>
      <c r="S10" s="1421">
        <v>0</v>
      </c>
      <c r="T10" s="1421"/>
      <c r="U10" s="1421"/>
      <c r="V10" s="1421"/>
      <c r="W10" s="1421">
        <v>0</v>
      </c>
      <c r="X10" s="1421"/>
      <c r="Y10" s="1421"/>
      <c r="Z10" s="1421"/>
      <c r="AA10" s="1421">
        <v>0</v>
      </c>
      <c r="AB10" s="1421"/>
      <c r="AC10" s="1421"/>
      <c r="AD10" s="1421"/>
      <c r="AE10" s="1421">
        <v>0</v>
      </c>
      <c r="AF10" s="1421"/>
      <c r="AG10" s="1421"/>
      <c r="AH10" s="1421"/>
      <c r="AI10" s="1421">
        <v>0</v>
      </c>
      <c r="AJ10" s="1421"/>
      <c r="AK10" s="1421"/>
      <c r="AL10" s="1421"/>
      <c r="AM10" s="1421">
        <v>0</v>
      </c>
      <c r="AN10" s="1421"/>
      <c r="AO10" s="1421"/>
      <c r="AP10" s="1421"/>
      <c r="AQ10" s="1421">
        <v>0</v>
      </c>
      <c r="AR10" s="1421"/>
      <c r="AS10" s="1421"/>
      <c r="AT10" s="1421"/>
      <c r="AU10" s="1421">
        <v>0</v>
      </c>
      <c r="AV10" s="1421"/>
      <c r="AW10" s="1421"/>
      <c r="AX10" s="1421"/>
      <c r="AY10" s="1421">
        <v>0</v>
      </c>
      <c r="AZ10" s="1421"/>
      <c r="BA10" s="1421"/>
      <c r="BB10" s="1421"/>
      <c r="BC10" s="1421">
        <v>0</v>
      </c>
      <c r="BD10" s="1421"/>
      <c r="BE10" s="1421"/>
      <c r="BF10" s="1421"/>
      <c r="BG10" s="1421">
        <v>0</v>
      </c>
      <c r="BH10" s="1421"/>
      <c r="BI10" s="1421"/>
      <c r="BJ10" s="1421"/>
      <c r="BK10" s="1421"/>
      <c r="BL10" s="1421">
        <v>0</v>
      </c>
      <c r="BM10" s="1421">
        <v>0</v>
      </c>
      <c r="BN10" s="1421"/>
      <c r="BO10" s="1421">
        <v>0</v>
      </c>
      <c r="BP10" s="1421"/>
      <c r="BQ10" s="1421"/>
      <c r="BR10" s="1421"/>
      <c r="BS10" s="1421"/>
      <c r="BT10" s="1421">
        <v>0</v>
      </c>
      <c r="BU10" s="1421"/>
      <c r="BV10" s="1421">
        <v>0</v>
      </c>
      <c r="BW10" s="1421"/>
      <c r="BX10" s="1421"/>
      <c r="BY10" s="1421"/>
      <c r="BZ10" s="1421"/>
      <c r="CA10" s="1421">
        <v>0</v>
      </c>
      <c r="CB10" s="1421"/>
      <c r="CC10" s="1421">
        <v>0</v>
      </c>
      <c r="CD10" s="1421"/>
      <c r="CE10" s="1421"/>
      <c r="CF10" s="1421"/>
      <c r="CG10" s="1421"/>
      <c r="CH10" s="1421"/>
      <c r="CI10" s="1421">
        <v>0</v>
      </c>
      <c r="CJ10" s="1421"/>
      <c r="CK10" s="1421"/>
      <c r="CL10" s="1421"/>
      <c r="CM10" s="1421"/>
      <c r="CN10" s="1421"/>
      <c r="CO10" s="1421">
        <v>0</v>
      </c>
      <c r="CP10" s="1421"/>
      <c r="CQ10" s="1421"/>
      <c r="CR10" s="1421"/>
      <c r="CS10" s="1421"/>
      <c r="CT10" s="1421">
        <v>0</v>
      </c>
      <c r="CU10" s="1421">
        <v>0</v>
      </c>
      <c r="CV10" s="1421"/>
      <c r="CW10" s="1421"/>
      <c r="CX10" s="1421">
        <v>0</v>
      </c>
      <c r="CY10" s="1421"/>
      <c r="CZ10" s="1421"/>
      <c r="DA10" s="1421">
        <v>0</v>
      </c>
      <c r="DB10" s="1421"/>
      <c r="DC10" s="1421"/>
      <c r="DD10" s="1421"/>
      <c r="DE10" s="1421">
        <v>0</v>
      </c>
      <c r="DF10" s="1421">
        <v>0</v>
      </c>
      <c r="DG10" s="1421"/>
      <c r="DH10" s="1421"/>
      <c r="DI10" s="1421">
        <v>0</v>
      </c>
      <c r="DJ10" s="1421"/>
      <c r="DK10" s="1421"/>
      <c r="DL10" s="1421">
        <v>0</v>
      </c>
      <c r="DM10" s="1421"/>
      <c r="DN10" s="1421"/>
      <c r="DO10" s="1421"/>
      <c r="DP10" s="1421"/>
      <c r="DQ10" s="1421"/>
      <c r="DR10" s="1421">
        <v>0</v>
      </c>
      <c r="DS10" s="1421"/>
      <c r="DT10" s="1421">
        <v>0</v>
      </c>
      <c r="DU10" s="1421"/>
      <c r="DV10" s="1421"/>
      <c r="DW10" s="1421">
        <v>0</v>
      </c>
      <c r="DX10" s="1421"/>
      <c r="DY10" s="1421"/>
      <c r="DZ10" s="1421"/>
      <c r="EA10" s="1421"/>
      <c r="EB10" s="1421">
        <v>0</v>
      </c>
      <c r="EC10" s="1421"/>
      <c r="ED10" s="1421"/>
      <c r="EE10" s="1421"/>
      <c r="EF10" s="1421">
        <v>0</v>
      </c>
      <c r="EG10" s="1421">
        <v>0</v>
      </c>
      <c r="EH10" s="1421"/>
      <c r="EI10" s="1421"/>
      <c r="EJ10" s="1421">
        <v>0</v>
      </c>
      <c r="EK10" s="1421"/>
      <c r="EL10" s="1421"/>
      <c r="EM10" s="1421">
        <v>0</v>
      </c>
      <c r="EN10" s="1421"/>
      <c r="EO10" s="1421"/>
      <c r="EP10" s="1421"/>
      <c r="EQ10" s="1421"/>
      <c r="ER10" s="1421"/>
      <c r="ES10" s="1421">
        <v>-28943901.291288815</v>
      </c>
      <c r="ET10" s="1421">
        <v>37045237</v>
      </c>
      <c r="EU10" s="1421">
        <v>2498362</v>
      </c>
      <c r="EV10" s="1421">
        <v>34546875</v>
      </c>
      <c r="EW10" s="1421">
        <v>1878564.9600000002</v>
      </c>
      <c r="EX10" s="1421"/>
      <c r="EY10" s="1421">
        <v>1878564.9600000002</v>
      </c>
      <c r="EZ10" s="1421">
        <v>-67867703.251288816</v>
      </c>
      <c r="FA10" s="1421"/>
      <c r="FB10" s="1421">
        <v>0</v>
      </c>
      <c r="FC10" s="1421">
        <v>-67867703.251288816</v>
      </c>
      <c r="FD10" s="1421"/>
      <c r="FE10" s="1421"/>
      <c r="FF10" s="1421">
        <v>65430767.570000015</v>
      </c>
      <c r="FG10" s="1421"/>
      <c r="FH10" s="1421"/>
      <c r="FI10" s="1421"/>
      <c r="FJ10" s="1421"/>
      <c r="FK10" s="1421"/>
      <c r="FL10" s="1421">
        <v>99436723.148711205</v>
      </c>
      <c r="FM10" s="1221">
        <v>0</v>
      </c>
    </row>
    <row r="11" spans="1:169">
      <c r="A11" s="1221"/>
      <c r="B11" s="1223">
        <v>42186</v>
      </c>
      <c r="C11" s="1421">
        <v>62949856.870000005</v>
      </c>
      <c r="D11" s="1421">
        <v>62949856.870000005</v>
      </c>
      <c r="E11" s="1421">
        <v>24482869.98</v>
      </c>
      <c r="F11" s="1421">
        <v>38466986.890000001</v>
      </c>
      <c r="G11" s="1421"/>
      <c r="H11" s="1421"/>
      <c r="I11" s="1421"/>
      <c r="J11" s="1421"/>
      <c r="K11" s="1421"/>
      <c r="L11" s="1421"/>
      <c r="M11" s="1421"/>
      <c r="N11" s="1421"/>
      <c r="O11" s="1421"/>
      <c r="P11" s="1421"/>
      <c r="Q11" s="1421">
        <v>0</v>
      </c>
      <c r="R11" s="1421">
        <v>0</v>
      </c>
      <c r="S11" s="1421">
        <v>0</v>
      </c>
      <c r="T11" s="1421"/>
      <c r="U11" s="1421"/>
      <c r="V11" s="1421"/>
      <c r="W11" s="1421">
        <v>0</v>
      </c>
      <c r="X11" s="1421"/>
      <c r="Y11" s="1421"/>
      <c r="Z11" s="1421"/>
      <c r="AA11" s="1421">
        <v>0</v>
      </c>
      <c r="AB11" s="1421"/>
      <c r="AC11" s="1421"/>
      <c r="AD11" s="1421"/>
      <c r="AE11" s="1421">
        <v>0</v>
      </c>
      <c r="AF11" s="1421"/>
      <c r="AG11" s="1421"/>
      <c r="AH11" s="1421"/>
      <c r="AI11" s="1421">
        <v>0</v>
      </c>
      <c r="AJ11" s="1421"/>
      <c r="AK11" s="1421"/>
      <c r="AL11" s="1421"/>
      <c r="AM11" s="1421">
        <v>0</v>
      </c>
      <c r="AN11" s="1421"/>
      <c r="AO11" s="1421"/>
      <c r="AP11" s="1421"/>
      <c r="AQ11" s="1421">
        <v>0</v>
      </c>
      <c r="AR11" s="1421"/>
      <c r="AS11" s="1421"/>
      <c r="AT11" s="1421"/>
      <c r="AU11" s="1421">
        <v>0</v>
      </c>
      <c r="AV11" s="1421"/>
      <c r="AW11" s="1421"/>
      <c r="AX11" s="1421"/>
      <c r="AY11" s="1421">
        <v>0</v>
      </c>
      <c r="AZ11" s="1421"/>
      <c r="BA11" s="1421"/>
      <c r="BB11" s="1421"/>
      <c r="BC11" s="1421">
        <v>0</v>
      </c>
      <c r="BD11" s="1421"/>
      <c r="BE11" s="1421"/>
      <c r="BF11" s="1421"/>
      <c r="BG11" s="1421">
        <v>0</v>
      </c>
      <c r="BH11" s="1421"/>
      <c r="BI11" s="1421"/>
      <c r="BJ11" s="1421"/>
      <c r="BK11" s="1421"/>
      <c r="BL11" s="1421">
        <v>0</v>
      </c>
      <c r="BM11" s="1421">
        <v>0</v>
      </c>
      <c r="BN11" s="1421"/>
      <c r="BO11" s="1421">
        <v>0</v>
      </c>
      <c r="BP11" s="1421"/>
      <c r="BQ11" s="1421"/>
      <c r="BR11" s="1421"/>
      <c r="BS11" s="1421"/>
      <c r="BT11" s="1421">
        <v>0</v>
      </c>
      <c r="BU11" s="1421"/>
      <c r="BV11" s="1421">
        <v>0</v>
      </c>
      <c r="BW11" s="1421"/>
      <c r="BX11" s="1421"/>
      <c r="BY11" s="1421"/>
      <c r="BZ11" s="1421"/>
      <c r="CA11" s="1421">
        <v>0</v>
      </c>
      <c r="CB11" s="1421"/>
      <c r="CC11" s="1421">
        <v>0</v>
      </c>
      <c r="CD11" s="1421"/>
      <c r="CE11" s="1421"/>
      <c r="CF11" s="1421"/>
      <c r="CG11" s="1421"/>
      <c r="CH11" s="1421"/>
      <c r="CI11" s="1421">
        <v>0</v>
      </c>
      <c r="CJ11" s="1421"/>
      <c r="CK11" s="1421"/>
      <c r="CL11" s="1421"/>
      <c r="CM11" s="1421"/>
      <c r="CN11" s="1421"/>
      <c r="CO11" s="1421">
        <v>0</v>
      </c>
      <c r="CP11" s="1421"/>
      <c r="CQ11" s="1421"/>
      <c r="CR11" s="1421"/>
      <c r="CS11" s="1421"/>
      <c r="CT11" s="1421">
        <v>0</v>
      </c>
      <c r="CU11" s="1421">
        <v>0</v>
      </c>
      <c r="CV11" s="1421"/>
      <c r="CW11" s="1421"/>
      <c r="CX11" s="1421">
        <v>0</v>
      </c>
      <c r="CY11" s="1421"/>
      <c r="CZ11" s="1421"/>
      <c r="DA11" s="1421">
        <v>0</v>
      </c>
      <c r="DB11" s="1421"/>
      <c r="DC11" s="1421"/>
      <c r="DD11" s="1421"/>
      <c r="DE11" s="1421">
        <v>0</v>
      </c>
      <c r="DF11" s="1421">
        <v>0</v>
      </c>
      <c r="DG11" s="1421"/>
      <c r="DH11" s="1421"/>
      <c r="DI11" s="1421">
        <v>0</v>
      </c>
      <c r="DJ11" s="1421"/>
      <c r="DK11" s="1421"/>
      <c r="DL11" s="1421">
        <v>0</v>
      </c>
      <c r="DM11" s="1421"/>
      <c r="DN11" s="1421"/>
      <c r="DO11" s="1421"/>
      <c r="DP11" s="1421"/>
      <c r="DQ11" s="1421"/>
      <c r="DR11" s="1421">
        <v>0</v>
      </c>
      <c r="DS11" s="1421"/>
      <c r="DT11" s="1421">
        <v>0</v>
      </c>
      <c r="DU11" s="1421"/>
      <c r="DV11" s="1421"/>
      <c r="DW11" s="1421">
        <v>0</v>
      </c>
      <c r="DX11" s="1421"/>
      <c r="DY11" s="1421"/>
      <c r="DZ11" s="1421"/>
      <c r="EA11" s="1421"/>
      <c r="EB11" s="1421">
        <v>0</v>
      </c>
      <c r="EC11" s="1421"/>
      <c r="ED11" s="1421"/>
      <c r="EE11" s="1421"/>
      <c r="EF11" s="1421">
        <v>0</v>
      </c>
      <c r="EG11" s="1421">
        <v>0</v>
      </c>
      <c r="EH11" s="1421"/>
      <c r="EI11" s="1421"/>
      <c r="EJ11" s="1421">
        <v>0</v>
      </c>
      <c r="EK11" s="1421"/>
      <c r="EL11" s="1421"/>
      <c r="EM11" s="1421">
        <v>0</v>
      </c>
      <c r="EN11" s="1421"/>
      <c r="EO11" s="1421"/>
      <c r="EP11" s="1421"/>
      <c r="EQ11" s="1421"/>
      <c r="ER11" s="1421"/>
      <c r="ES11" s="1421">
        <v>-27769396</v>
      </c>
      <c r="ET11" s="1421">
        <v>37045237</v>
      </c>
      <c r="EU11" s="1421">
        <v>2498362</v>
      </c>
      <c r="EV11" s="1421">
        <v>34546875</v>
      </c>
      <c r="EW11" s="1421">
        <v>1878564</v>
      </c>
      <c r="EX11" s="1421"/>
      <c r="EY11" s="1421">
        <v>1878564</v>
      </c>
      <c r="EZ11" s="1421">
        <v>-66693197</v>
      </c>
      <c r="FA11" s="1421"/>
      <c r="FB11" s="1421">
        <v>0</v>
      </c>
      <c r="FC11" s="1421">
        <v>-66693197</v>
      </c>
      <c r="FD11" s="1421"/>
      <c r="FE11" s="1421"/>
      <c r="FF11" s="1421">
        <v>64795022.129999995</v>
      </c>
      <c r="FG11" s="1421"/>
      <c r="FH11" s="1421"/>
      <c r="FI11" s="1421"/>
      <c r="FJ11" s="1421"/>
      <c r="FK11" s="1421"/>
      <c r="FL11" s="1421">
        <v>99975483</v>
      </c>
      <c r="FM11" s="1221">
        <v>0</v>
      </c>
    </row>
    <row r="12" spans="1:169">
      <c r="A12" s="1221"/>
      <c r="B12" s="1223">
        <v>42217</v>
      </c>
      <c r="C12" s="1421">
        <v>62949856.719999999</v>
      </c>
      <c r="D12" s="1421">
        <v>62949856.719999999</v>
      </c>
      <c r="E12" s="1421">
        <v>24482869.93</v>
      </c>
      <c r="F12" s="1421">
        <v>38466986.789999999</v>
      </c>
      <c r="G12" s="1421"/>
      <c r="H12" s="1421"/>
      <c r="I12" s="1421"/>
      <c r="J12" s="1421"/>
      <c r="K12" s="1421"/>
      <c r="L12" s="1421"/>
      <c r="M12" s="1421"/>
      <c r="N12" s="1421"/>
      <c r="O12" s="1421"/>
      <c r="P12" s="1421"/>
      <c r="Q12" s="1421">
        <v>0</v>
      </c>
      <c r="R12" s="1421">
        <v>0</v>
      </c>
      <c r="S12" s="1421">
        <v>0</v>
      </c>
      <c r="T12" s="1421"/>
      <c r="U12" s="1421"/>
      <c r="V12" s="1421"/>
      <c r="W12" s="1421">
        <v>0</v>
      </c>
      <c r="X12" s="1421"/>
      <c r="Y12" s="1421"/>
      <c r="Z12" s="1421"/>
      <c r="AA12" s="1421">
        <v>0</v>
      </c>
      <c r="AB12" s="1421"/>
      <c r="AC12" s="1421"/>
      <c r="AD12" s="1421"/>
      <c r="AE12" s="1421">
        <v>0</v>
      </c>
      <c r="AF12" s="1421"/>
      <c r="AG12" s="1421"/>
      <c r="AH12" s="1421"/>
      <c r="AI12" s="1421">
        <v>0</v>
      </c>
      <c r="AJ12" s="1421"/>
      <c r="AK12" s="1421"/>
      <c r="AL12" s="1421"/>
      <c r="AM12" s="1421">
        <v>0</v>
      </c>
      <c r="AN12" s="1421"/>
      <c r="AO12" s="1421"/>
      <c r="AP12" s="1421"/>
      <c r="AQ12" s="1421">
        <v>0</v>
      </c>
      <c r="AR12" s="1421"/>
      <c r="AS12" s="1421"/>
      <c r="AT12" s="1421"/>
      <c r="AU12" s="1421">
        <v>0</v>
      </c>
      <c r="AV12" s="1421"/>
      <c r="AW12" s="1421"/>
      <c r="AX12" s="1421"/>
      <c r="AY12" s="1421">
        <v>0</v>
      </c>
      <c r="AZ12" s="1421"/>
      <c r="BA12" s="1421"/>
      <c r="BB12" s="1421"/>
      <c r="BC12" s="1421">
        <v>0</v>
      </c>
      <c r="BD12" s="1421"/>
      <c r="BE12" s="1421"/>
      <c r="BF12" s="1421"/>
      <c r="BG12" s="1421">
        <v>0</v>
      </c>
      <c r="BH12" s="1421"/>
      <c r="BI12" s="1421"/>
      <c r="BJ12" s="1421"/>
      <c r="BK12" s="1421"/>
      <c r="BL12" s="1421">
        <v>0</v>
      </c>
      <c r="BM12" s="1421">
        <v>0</v>
      </c>
      <c r="BN12" s="1421"/>
      <c r="BO12" s="1421">
        <v>0</v>
      </c>
      <c r="BP12" s="1421"/>
      <c r="BQ12" s="1421"/>
      <c r="BR12" s="1421"/>
      <c r="BS12" s="1421"/>
      <c r="BT12" s="1421">
        <v>0</v>
      </c>
      <c r="BU12" s="1421"/>
      <c r="BV12" s="1421">
        <v>0</v>
      </c>
      <c r="BW12" s="1421"/>
      <c r="BX12" s="1421"/>
      <c r="BY12" s="1421"/>
      <c r="BZ12" s="1421"/>
      <c r="CA12" s="1421">
        <v>0</v>
      </c>
      <c r="CB12" s="1421"/>
      <c r="CC12" s="1421">
        <v>0</v>
      </c>
      <c r="CD12" s="1421"/>
      <c r="CE12" s="1421"/>
      <c r="CF12" s="1421"/>
      <c r="CG12" s="1421"/>
      <c r="CH12" s="1421"/>
      <c r="CI12" s="1421">
        <v>0</v>
      </c>
      <c r="CJ12" s="1421"/>
      <c r="CK12" s="1421"/>
      <c r="CL12" s="1421"/>
      <c r="CM12" s="1421"/>
      <c r="CN12" s="1421"/>
      <c r="CO12" s="1421">
        <v>0</v>
      </c>
      <c r="CP12" s="1421"/>
      <c r="CQ12" s="1421"/>
      <c r="CR12" s="1421"/>
      <c r="CS12" s="1421"/>
      <c r="CT12" s="1421">
        <v>0</v>
      </c>
      <c r="CU12" s="1421">
        <v>0</v>
      </c>
      <c r="CV12" s="1421"/>
      <c r="CW12" s="1421"/>
      <c r="CX12" s="1421">
        <v>0</v>
      </c>
      <c r="CY12" s="1421"/>
      <c r="CZ12" s="1421"/>
      <c r="DA12" s="1421">
        <v>0</v>
      </c>
      <c r="DB12" s="1421"/>
      <c r="DC12" s="1421"/>
      <c r="DD12" s="1421"/>
      <c r="DE12" s="1421">
        <v>0</v>
      </c>
      <c r="DF12" s="1421">
        <v>0</v>
      </c>
      <c r="DG12" s="1421"/>
      <c r="DH12" s="1421"/>
      <c r="DI12" s="1421">
        <v>0</v>
      </c>
      <c r="DJ12" s="1421"/>
      <c r="DK12" s="1421"/>
      <c r="DL12" s="1421">
        <v>0</v>
      </c>
      <c r="DM12" s="1421"/>
      <c r="DN12" s="1421"/>
      <c r="DO12" s="1421"/>
      <c r="DP12" s="1421"/>
      <c r="DQ12" s="1421"/>
      <c r="DR12" s="1421">
        <v>0</v>
      </c>
      <c r="DS12" s="1421"/>
      <c r="DT12" s="1421">
        <v>0</v>
      </c>
      <c r="DU12" s="1421"/>
      <c r="DV12" s="1421"/>
      <c r="DW12" s="1421">
        <v>0</v>
      </c>
      <c r="DX12" s="1421"/>
      <c r="DY12" s="1421"/>
      <c r="DZ12" s="1421"/>
      <c r="EA12" s="1421"/>
      <c r="EB12" s="1421">
        <v>0</v>
      </c>
      <c r="EC12" s="1421"/>
      <c r="ED12" s="1421"/>
      <c r="EE12" s="1421"/>
      <c r="EF12" s="1421">
        <v>0</v>
      </c>
      <c r="EG12" s="1421">
        <v>0</v>
      </c>
      <c r="EH12" s="1421"/>
      <c r="EI12" s="1421"/>
      <c r="EJ12" s="1421">
        <v>0</v>
      </c>
      <c r="EK12" s="1421"/>
      <c r="EL12" s="1421"/>
      <c r="EM12" s="1421">
        <v>0</v>
      </c>
      <c r="EN12" s="1421"/>
      <c r="EO12" s="1421"/>
      <c r="EP12" s="1421"/>
      <c r="EQ12" s="1421"/>
      <c r="ER12" s="1421"/>
      <c r="ES12" s="1421">
        <v>-14905779</v>
      </c>
      <c r="ET12" s="1421">
        <v>37045237</v>
      </c>
      <c r="EU12" s="1421">
        <v>2498362</v>
      </c>
      <c r="EV12" s="1421">
        <v>34546875</v>
      </c>
      <c r="EW12" s="1421">
        <v>1878564</v>
      </c>
      <c r="EX12" s="1421"/>
      <c r="EY12" s="1421">
        <v>1878564</v>
      </c>
      <c r="EZ12" s="1421">
        <v>-53829580</v>
      </c>
      <c r="FA12" s="1421"/>
      <c r="FB12" s="1421">
        <v>0</v>
      </c>
      <c r="FC12" s="1421">
        <v>-53829580</v>
      </c>
      <c r="FD12" s="1421"/>
      <c r="FE12" s="1421"/>
      <c r="FF12" s="1421">
        <v>51348892.280000001</v>
      </c>
      <c r="FG12" s="1421"/>
      <c r="FH12" s="1421"/>
      <c r="FI12" s="1421"/>
      <c r="FJ12" s="1421"/>
      <c r="FK12" s="1421"/>
      <c r="FL12" s="1421">
        <v>99392970</v>
      </c>
      <c r="FM12" s="1221">
        <v>0</v>
      </c>
    </row>
    <row r="13" spans="1:169">
      <c r="A13" s="1221"/>
      <c r="B13" s="1223">
        <v>42248</v>
      </c>
      <c r="C13" s="1421">
        <v>62157810.079999998</v>
      </c>
      <c r="D13" s="1421">
        <v>62157810.079999998</v>
      </c>
      <c r="E13" s="1421">
        <v>24174821.969999999</v>
      </c>
      <c r="F13" s="1421">
        <v>37982988.109999999</v>
      </c>
      <c r="G13" s="1421"/>
      <c r="H13" s="1421"/>
      <c r="I13" s="1421"/>
      <c r="J13" s="1421"/>
      <c r="K13" s="1421"/>
      <c r="L13" s="1421"/>
      <c r="M13" s="1421"/>
      <c r="N13" s="1421"/>
      <c r="O13" s="1421"/>
      <c r="P13" s="1421"/>
      <c r="Q13" s="1421">
        <v>0</v>
      </c>
      <c r="R13" s="1421">
        <v>0</v>
      </c>
      <c r="S13" s="1421">
        <v>0</v>
      </c>
      <c r="T13" s="1421"/>
      <c r="U13" s="1421"/>
      <c r="V13" s="1421"/>
      <c r="W13" s="1421">
        <v>0</v>
      </c>
      <c r="X13" s="1421"/>
      <c r="Y13" s="1421"/>
      <c r="Z13" s="1421"/>
      <c r="AA13" s="1421">
        <v>0</v>
      </c>
      <c r="AB13" s="1421"/>
      <c r="AC13" s="1421"/>
      <c r="AD13" s="1421"/>
      <c r="AE13" s="1421">
        <v>0</v>
      </c>
      <c r="AF13" s="1421"/>
      <c r="AG13" s="1421"/>
      <c r="AH13" s="1421"/>
      <c r="AI13" s="1421">
        <v>0</v>
      </c>
      <c r="AJ13" s="1421"/>
      <c r="AK13" s="1421"/>
      <c r="AL13" s="1421"/>
      <c r="AM13" s="1421">
        <v>0</v>
      </c>
      <c r="AN13" s="1421"/>
      <c r="AO13" s="1421"/>
      <c r="AP13" s="1421"/>
      <c r="AQ13" s="1421">
        <v>0</v>
      </c>
      <c r="AR13" s="1421"/>
      <c r="AS13" s="1421"/>
      <c r="AT13" s="1421"/>
      <c r="AU13" s="1421">
        <v>0</v>
      </c>
      <c r="AV13" s="1421"/>
      <c r="AW13" s="1421"/>
      <c r="AX13" s="1421"/>
      <c r="AY13" s="1421">
        <v>0</v>
      </c>
      <c r="AZ13" s="1421"/>
      <c r="BA13" s="1421"/>
      <c r="BB13" s="1421"/>
      <c r="BC13" s="1421">
        <v>0</v>
      </c>
      <c r="BD13" s="1421"/>
      <c r="BE13" s="1421"/>
      <c r="BF13" s="1421"/>
      <c r="BG13" s="1421">
        <v>0</v>
      </c>
      <c r="BH13" s="1421"/>
      <c r="BI13" s="1421"/>
      <c r="BJ13" s="1421"/>
      <c r="BK13" s="1421"/>
      <c r="BL13" s="1421">
        <v>0</v>
      </c>
      <c r="BM13" s="1421">
        <v>0</v>
      </c>
      <c r="BN13" s="1421"/>
      <c r="BO13" s="1421">
        <v>0</v>
      </c>
      <c r="BP13" s="1421"/>
      <c r="BQ13" s="1421"/>
      <c r="BR13" s="1421"/>
      <c r="BS13" s="1421"/>
      <c r="BT13" s="1421">
        <v>0</v>
      </c>
      <c r="BU13" s="1421"/>
      <c r="BV13" s="1421">
        <v>0</v>
      </c>
      <c r="BW13" s="1421"/>
      <c r="BX13" s="1421"/>
      <c r="BY13" s="1421"/>
      <c r="BZ13" s="1421"/>
      <c r="CA13" s="1421">
        <v>0</v>
      </c>
      <c r="CB13" s="1421"/>
      <c r="CC13" s="1421">
        <v>0</v>
      </c>
      <c r="CD13" s="1421"/>
      <c r="CE13" s="1421"/>
      <c r="CF13" s="1421"/>
      <c r="CG13" s="1421"/>
      <c r="CH13" s="1421"/>
      <c r="CI13" s="1421">
        <v>0</v>
      </c>
      <c r="CJ13" s="1421"/>
      <c r="CK13" s="1421"/>
      <c r="CL13" s="1421"/>
      <c r="CM13" s="1421"/>
      <c r="CN13" s="1421"/>
      <c r="CO13" s="1421">
        <v>0</v>
      </c>
      <c r="CP13" s="1421"/>
      <c r="CQ13" s="1421"/>
      <c r="CR13" s="1421"/>
      <c r="CS13" s="1421"/>
      <c r="CT13" s="1421">
        <v>0</v>
      </c>
      <c r="CU13" s="1421">
        <v>0</v>
      </c>
      <c r="CV13" s="1421"/>
      <c r="CW13" s="1421"/>
      <c r="CX13" s="1421">
        <v>0</v>
      </c>
      <c r="CY13" s="1421"/>
      <c r="CZ13" s="1421"/>
      <c r="DA13" s="1421">
        <v>0</v>
      </c>
      <c r="DB13" s="1421"/>
      <c r="DC13" s="1421"/>
      <c r="DD13" s="1421"/>
      <c r="DE13" s="1421">
        <v>0</v>
      </c>
      <c r="DF13" s="1421">
        <v>0</v>
      </c>
      <c r="DG13" s="1421"/>
      <c r="DH13" s="1421"/>
      <c r="DI13" s="1421">
        <v>0</v>
      </c>
      <c r="DJ13" s="1421"/>
      <c r="DK13" s="1421"/>
      <c r="DL13" s="1421">
        <v>0</v>
      </c>
      <c r="DM13" s="1421"/>
      <c r="DN13" s="1421"/>
      <c r="DO13" s="1421"/>
      <c r="DP13" s="1421"/>
      <c r="DQ13" s="1421"/>
      <c r="DR13" s="1421">
        <v>0</v>
      </c>
      <c r="DS13" s="1421"/>
      <c r="DT13" s="1421">
        <v>0</v>
      </c>
      <c r="DU13" s="1421"/>
      <c r="DV13" s="1421"/>
      <c r="DW13" s="1421">
        <v>0</v>
      </c>
      <c r="DX13" s="1421"/>
      <c r="DY13" s="1421"/>
      <c r="DZ13" s="1421"/>
      <c r="EA13" s="1421"/>
      <c r="EB13" s="1421">
        <v>0</v>
      </c>
      <c r="EC13" s="1421"/>
      <c r="ED13" s="1421"/>
      <c r="EE13" s="1421"/>
      <c r="EF13" s="1421">
        <v>0</v>
      </c>
      <c r="EG13" s="1421">
        <v>0</v>
      </c>
      <c r="EH13" s="1421"/>
      <c r="EI13" s="1421"/>
      <c r="EJ13" s="1421">
        <v>0</v>
      </c>
      <c r="EK13" s="1421"/>
      <c r="EL13" s="1421"/>
      <c r="EM13" s="1421">
        <v>0</v>
      </c>
      <c r="EN13" s="1421"/>
      <c r="EO13" s="1421"/>
      <c r="EP13" s="1421"/>
      <c r="EQ13" s="1421"/>
      <c r="ER13" s="1421"/>
      <c r="ES13" s="1421">
        <v>-15330579</v>
      </c>
      <c r="ET13" s="1421">
        <v>37045237</v>
      </c>
      <c r="EU13" s="1421">
        <v>2498362</v>
      </c>
      <c r="EV13" s="1421">
        <v>34546875</v>
      </c>
      <c r="EW13" s="1421">
        <v>1878564</v>
      </c>
      <c r="EX13" s="1421"/>
      <c r="EY13" s="1421">
        <v>1878564</v>
      </c>
      <c r="EZ13" s="1421">
        <v>-54254380</v>
      </c>
      <c r="FA13" s="1421"/>
      <c r="FB13" s="1421">
        <v>0</v>
      </c>
      <c r="FC13" s="1421">
        <v>-54254380</v>
      </c>
      <c r="FD13" s="1421"/>
      <c r="FE13" s="1421" t="s">
        <v>296</v>
      </c>
      <c r="FF13" s="1421">
        <v>52038445.920000002</v>
      </c>
      <c r="FG13" s="1421"/>
      <c r="FH13" s="1421"/>
      <c r="FI13" s="1421"/>
      <c r="FJ13" s="1421"/>
      <c r="FK13" s="1421"/>
      <c r="FL13" s="1421">
        <v>98865677</v>
      </c>
      <c r="FM13" s="1221">
        <v>0</v>
      </c>
    </row>
    <row r="14" spans="1:169">
      <c r="A14" s="1221"/>
      <c r="B14" s="1223">
        <v>42278</v>
      </c>
      <c r="C14" s="1421">
        <v>61925598.770000011</v>
      </c>
      <c r="D14" s="1421">
        <v>61925598.770000011</v>
      </c>
      <c r="E14" s="1421">
        <v>24084508.82555205</v>
      </c>
      <c r="F14" s="1421">
        <v>37841089.944447957</v>
      </c>
      <c r="G14" s="1421"/>
      <c r="H14" s="1421"/>
      <c r="I14" s="1421"/>
      <c r="J14" s="1421"/>
      <c r="K14" s="1421"/>
      <c r="L14" s="1421"/>
      <c r="M14" s="1421"/>
      <c r="N14" s="1421"/>
      <c r="O14" s="1421"/>
      <c r="P14" s="1421"/>
      <c r="Q14" s="1421">
        <v>0</v>
      </c>
      <c r="R14" s="1421">
        <v>0</v>
      </c>
      <c r="S14" s="1421">
        <v>0</v>
      </c>
      <c r="T14" s="1421"/>
      <c r="U14" s="1421"/>
      <c r="V14" s="1421"/>
      <c r="W14" s="1421">
        <v>0</v>
      </c>
      <c r="X14" s="1421"/>
      <c r="Y14" s="1421"/>
      <c r="Z14" s="1421"/>
      <c r="AA14" s="1421">
        <v>0</v>
      </c>
      <c r="AB14" s="1421"/>
      <c r="AC14" s="1421"/>
      <c r="AD14" s="1421"/>
      <c r="AE14" s="1421">
        <v>0</v>
      </c>
      <c r="AF14" s="1421"/>
      <c r="AG14" s="1421"/>
      <c r="AH14" s="1421"/>
      <c r="AI14" s="1421">
        <v>0</v>
      </c>
      <c r="AJ14" s="1421"/>
      <c r="AK14" s="1421"/>
      <c r="AL14" s="1421"/>
      <c r="AM14" s="1421">
        <v>0</v>
      </c>
      <c r="AN14" s="1421"/>
      <c r="AO14" s="1421"/>
      <c r="AP14" s="1421"/>
      <c r="AQ14" s="1421">
        <v>0</v>
      </c>
      <c r="AR14" s="1421"/>
      <c r="AS14" s="1421"/>
      <c r="AT14" s="1421"/>
      <c r="AU14" s="1421">
        <v>0</v>
      </c>
      <c r="AV14" s="1421"/>
      <c r="AW14" s="1421"/>
      <c r="AX14" s="1421"/>
      <c r="AY14" s="1421">
        <v>0</v>
      </c>
      <c r="AZ14" s="1421"/>
      <c r="BA14" s="1421"/>
      <c r="BB14" s="1421"/>
      <c r="BC14" s="1421">
        <v>0</v>
      </c>
      <c r="BD14" s="1421"/>
      <c r="BE14" s="1421"/>
      <c r="BF14" s="1421"/>
      <c r="BG14" s="1421">
        <v>0</v>
      </c>
      <c r="BH14" s="1421"/>
      <c r="BI14" s="1421"/>
      <c r="BJ14" s="1421"/>
      <c r="BK14" s="1421"/>
      <c r="BL14" s="1421">
        <v>0</v>
      </c>
      <c r="BM14" s="1421">
        <v>0</v>
      </c>
      <c r="BN14" s="1421"/>
      <c r="BO14" s="1421">
        <v>0</v>
      </c>
      <c r="BP14" s="1421"/>
      <c r="BQ14" s="1421"/>
      <c r="BR14" s="1421"/>
      <c r="BS14" s="1421"/>
      <c r="BT14" s="1421">
        <v>0</v>
      </c>
      <c r="BU14" s="1421"/>
      <c r="BV14" s="1421">
        <v>0</v>
      </c>
      <c r="BW14" s="1421"/>
      <c r="BX14" s="1421"/>
      <c r="BY14" s="1421"/>
      <c r="BZ14" s="1421"/>
      <c r="CA14" s="1421">
        <v>0</v>
      </c>
      <c r="CB14" s="1421"/>
      <c r="CC14" s="1421">
        <v>0</v>
      </c>
      <c r="CD14" s="1421"/>
      <c r="CE14" s="1421"/>
      <c r="CF14" s="1421"/>
      <c r="CG14" s="1421"/>
      <c r="CH14" s="1421"/>
      <c r="CI14" s="1421">
        <v>0</v>
      </c>
      <c r="CJ14" s="1421"/>
      <c r="CK14" s="1421"/>
      <c r="CL14" s="1421"/>
      <c r="CM14" s="1421"/>
      <c r="CN14" s="1421"/>
      <c r="CO14" s="1421">
        <v>0</v>
      </c>
      <c r="CP14" s="1421"/>
      <c r="CQ14" s="1421"/>
      <c r="CR14" s="1421"/>
      <c r="CS14" s="1421"/>
      <c r="CT14" s="1421">
        <v>0</v>
      </c>
      <c r="CU14" s="1421">
        <v>0</v>
      </c>
      <c r="CV14" s="1421"/>
      <c r="CW14" s="1421"/>
      <c r="CX14" s="1421">
        <v>0</v>
      </c>
      <c r="CY14" s="1421"/>
      <c r="CZ14" s="1421"/>
      <c r="DA14" s="1421">
        <v>0</v>
      </c>
      <c r="DB14" s="1421"/>
      <c r="DC14" s="1421"/>
      <c r="DD14" s="1421"/>
      <c r="DE14" s="1421">
        <v>0</v>
      </c>
      <c r="DF14" s="1421">
        <v>0</v>
      </c>
      <c r="DG14" s="1421"/>
      <c r="DH14" s="1421"/>
      <c r="DI14" s="1421">
        <v>0</v>
      </c>
      <c r="DJ14" s="1421"/>
      <c r="DK14" s="1421"/>
      <c r="DL14" s="1421">
        <v>0</v>
      </c>
      <c r="DM14" s="1421"/>
      <c r="DN14" s="1421"/>
      <c r="DO14" s="1421"/>
      <c r="DP14" s="1421"/>
      <c r="DQ14" s="1421"/>
      <c r="DR14" s="1421">
        <v>0</v>
      </c>
      <c r="DS14" s="1421"/>
      <c r="DT14" s="1421">
        <v>0</v>
      </c>
      <c r="DU14" s="1421"/>
      <c r="DV14" s="1421"/>
      <c r="DW14" s="1421">
        <v>0</v>
      </c>
      <c r="DX14" s="1421"/>
      <c r="DY14" s="1421"/>
      <c r="DZ14" s="1421"/>
      <c r="EA14" s="1421"/>
      <c r="EB14" s="1421">
        <v>0</v>
      </c>
      <c r="EC14" s="1421"/>
      <c r="ED14" s="1421"/>
      <c r="EE14" s="1421"/>
      <c r="EF14" s="1421">
        <v>0</v>
      </c>
      <c r="EG14" s="1421">
        <v>0</v>
      </c>
      <c r="EH14" s="1421"/>
      <c r="EI14" s="1421"/>
      <c r="EJ14" s="1421">
        <v>0</v>
      </c>
      <c r="EK14" s="1421"/>
      <c r="EL14" s="1421"/>
      <c r="EM14" s="1421">
        <v>0</v>
      </c>
      <c r="EN14" s="1421"/>
      <c r="EO14" s="1421"/>
      <c r="EP14" s="1421"/>
      <c r="EQ14" s="1421"/>
      <c r="ER14" s="1421"/>
      <c r="ES14" s="1421">
        <v>-16378511.855082531</v>
      </c>
      <c r="ET14" s="1421">
        <v>37045237</v>
      </c>
      <c r="EU14" s="1421">
        <v>2498362</v>
      </c>
      <c r="EV14" s="1421">
        <v>34546875</v>
      </c>
      <c r="EW14" s="1421">
        <v>1878564.4600000002</v>
      </c>
      <c r="EX14" s="1421"/>
      <c r="EY14" s="1421">
        <v>1878564.4600000002</v>
      </c>
      <c r="EZ14" s="1421">
        <v>-55083197.469999999</v>
      </c>
      <c r="FA14" s="1421"/>
      <c r="FB14" s="1421"/>
      <c r="FC14" s="1421">
        <v>-55083197.469999999</v>
      </c>
      <c r="FD14" s="1421">
        <v>-219115.84508253229</v>
      </c>
      <c r="FE14" s="1421"/>
      <c r="FF14" s="1421">
        <v>53206281.208875</v>
      </c>
      <c r="FG14" s="1421"/>
      <c r="FH14" s="1421"/>
      <c r="FI14" s="1421"/>
      <c r="FJ14" s="1421"/>
      <c r="FK14" s="1421"/>
      <c r="FL14" s="1421">
        <v>98753368.123792484</v>
      </c>
      <c r="FM14" s="1221">
        <v>0</v>
      </c>
    </row>
    <row r="15" spans="1:169">
      <c r="A15" s="1221"/>
      <c r="B15" s="1223">
        <v>42309</v>
      </c>
      <c r="C15" s="1421">
        <v>58750333.830000006</v>
      </c>
      <c r="D15" s="1421">
        <v>58750333.830000006</v>
      </c>
      <c r="E15" s="1421">
        <v>22849564.020982079</v>
      </c>
      <c r="F15" s="1421">
        <v>35900769.809017926</v>
      </c>
      <c r="G15" s="1421"/>
      <c r="H15" s="1421"/>
      <c r="I15" s="1421"/>
      <c r="J15" s="1421"/>
      <c r="K15" s="1421"/>
      <c r="L15" s="1421"/>
      <c r="M15" s="1421"/>
      <c r="N15" s="1421"/>
      <c r="O15" s="1421"/>
      <c r="P15" s="1421"/>
      <c r="Q15" s="1421">
        <v>0</v>
      </c>
      <c r="R15" s="1421">
        <v>0</v>
      </c>
      <c r="S15" s="1421">
        <v>0</v>
      </c>
      <c r="T15" s="1421"/>
      <c r="U15" s="1421"/>
      <c r="V15" s="1421"/>
      <c r="W15" s="1421">
        <v>0</v>
      </c>
      <c r="X15" s="1421"/>
      <c r="Y15" s="1421"/>
      <c r="Z15" s="1421"/>
      <c r="AA15" s="1421">
        <v>0</v>
      </c>
      <c r="AB15" s="1421"/>
      <c r="AC15" s="1421"/>
      <c r="AD15" s="1421"/>
      <c r="AE15" s="1421">
        <v>0</v>
      </c>
      <c r="AF15" s="1421"/>
      <c r="AG15" s="1421"/>
      <c r="AH15" s="1421"/>
      <c r="AI15" s="1421">
        <v>0</v>
      </c>
      <c r="AJ15" s="1421"/>
      <c r="AK15" s="1421"/>
      <c r="AL15" s="1421"/>
      <c r="AM15" s="1421">
        <v>0</v>
      </c>
      <c r="AN15" s="1421"/>
      <c r="AO15" s="1421"/>
      <c r="AP15" s="1421"/>
      <c r="AQ15" s="1421">
        <v>0</v>
      </c>
      <c r="AR15" s="1421"/>
      <c r="AS15" s="1421"/>
      <c r="AT15" s="1421"/>
      <c r="AU15" s="1421">
        <v>0</v>
      </c>
      <c r="AV15" s="1421"/>
      <c r="AW15" s="1421"/>
      <c r="AX15" s="1421"/>
      <c r="AY15" s="1421">
        <v>0</v>
      </c>
      <c r="AZ15" s="1421"/>
      <c r="BA15" s="1421"/>
      <c r="BB15" s="1421"/>
      <c r="BC15" s="1421">
        <v>0</v>
      </c>
      <c r="BD15" s="1421"/>
      <c r="BE15" s="1421"/>
      <c r="BF15" s="1421"/>
      <c r="BG15" s="1421">
        <v>0</v>
      </c>
      <c r="BH15" s="1421"/>
      <c r="BI15" s="1421"/>
      <c r="BJ15" s="1421"/>
      <c r="BK15" s="1421"/>
      <c r="BL15" s="1421">
        <v>0</v>
      </c>
      <c r="BM15" s="1421">
        <v>0</v>
      </c>
      <c r="BN15" s="1421"/>
      <c r="BO15" s="1421">
        <v>0</v>
      </c>
      <c r="BP15" s="1421"/>
      <c r="BQ15" s="1421"/>
      <c r="BR15" s="1421"/>
      <c r="BS15" s="1421"/>
      <c r="BT15" s="1421">
        <v>0</v>
      </c>
      <c r="BU15" s="1421"/>
      <c r="BV15" s="1421">
        <v>0</v>
      </c>
      <c r="BW15" s="1421"/>
      <c r="BX15" s="1421"/>
      <c r="BY15" s="1421"/>
      <c r="BZ15" s="1421"/>
      <c r="CA15" s="1421">
        <v>0</v>
      </c>
      <c r="CB15" s="1421"/>
      <c r="CC15" s="1421">
        <v>0</v>
      </c>
      <c r="CD15" s="1421"/>
      <c r="CE15" s="1421"/>
      <c r="CF15" s="1421"/>
      <c r="CG15" s="1421"/>
      <c r="CH15" s="1421"/>
      <c r="CI15" s="1421">
        <v>0</v>
      </c>
      <c r="CJ15" s="1421"/>
      <c r="CK15" s="1421"/>
      <c r="CL15" s="1421"/>
      <c r="CM15" s="1421"/>
      <c r="CN15" s="1421"/>
      <c r="CO15" s="1421">
        <v>0</v>
      </c>
      <c r="CP15" s="1421"/>
      <c r="CQ15" s="1421"/>
      <c r="CR15" s="1421"/>
      <c r="CS15" s="1421"/>
      <c r="CT15" s="1421">
        <v>0</v>
      </c>
      <c r="CU15" s="1421">
        <v>0</v>
      </c>
      <c r="CV15" s="1421"/>
      <c r="CW15" s="1421"/>
      <c r="CX15" s="1421">
        <v>0</v>
      </c>
      <c r="CY15" s="1421"/>
      <c r="CZ15" s="1421"/>
      <c r="DA15" s="1421">
        <v>0</v>
      </c>
      <c r="DB15" s="1421"/>
      <c r="DC15" s="1421"/>
      <c r="DD15" s="1421"/>
      <c r="DE15" s="1421">
        <v>0</v>
      </c>
      <c r="DF15" s="1421">
        <v>0</v>
      </c>
      <c r="DG15" s="1421"/>
      <c r="DH15" s="1421"/>
      <c r="DI15" s="1421">
        <v>0</v>
      </c>
      <c r="DJ15" s="1421"/>
      <c r="DK15" s="1421"/>
      <c r="DL15" s="1421">
        <v>0</v>
      </c>
      <c r="DM15" s="1421"/>
      <c r="DN15" s="1421"/>
      <c r="DO15" s="1421"/>
      <c r="DP15" s="1421"/>
      <c r="DQ15" s="1421"/>
      <c r="DR15" s="1421">
        <v>0</v>
      </c>
      <c r="DS15" s="1421"/>
      <c r="DT15" s="1421">
        <v>0</v>
      </c>
      <c r="DU15" s="1421"/>
      <c r="DV15" s="1421"/>
      <c r="DW15" s="1421">
        <v>0</v>
      </c>
      <c r="DX15" s="1421"/>
      <c r="DY15" s="1421"/>
      <c r="DZ15" s="1421"/>
      <c r="EA15" s="1421"/>
      <c r="EB15" s="1421">
        <v>0</v>
      </c>
      <c r="EC15" s="1421"/>
      <c r="ED15" s="1421"/>
      <c r="EE15" s="1421"/>
      <c r="EF15" s="1421">
        <v>0</v>
      </c>
      <c r="EG15" s="1421">
        <v>0</v>
      </c>
      <c r="EH15" s="1421"/>
      <c r="EI15" s="1421"/>
      <c r="EJ15" s="1421">
        <v>0</v>
      </c>
      <c r="EK15" s="1421"/>
      <c r="EL15" s="1421"/>
      <c r="EM15" s="1421">
        <v>0</v>
      </c>
      <c r="EN15" s="1421"/>
      <c r="EO15" s="1421"/>
      <c r="EP15" s="1421"/>
      <c r="EQ15" s="1421"/>
      <c r="ER15" s="1421"/>
      <c r="ES15" s="1421">
        <v>-20231931.178852752</v>
      </c>
      <c r="ET15" s="1421">
        <v>37045237</v>
      </c>
      <c r="EU15" s="1421">
        <v>2498362</v>
      </c>
      <c r="EV15" s="1421">
        <v>34546875</v>
      </c>
      <c r="EW15" s="1421">
        <v>0</v>
      </c>
      <c r="EX15" s="1421"/>
      <c r="EY15" s="1421"/>
      <c r="EZ15" s="1421">
        <v>-53204633.009999998</v>
      </c>
      <c r="FA15" s="1421"/>
      <c r="FB15" s="1421"/>
      <c r="FC15" s="1421">
        <v>-53204633.009999998</v>
      </c>
      <c r="FD15" s="1421">
        <v>-4072535.168852753</v>
      </c>
      <c r="FE15" s="1421"/>
      <c r="FF15" s="1421">
        <v>52484628.100150019</v>
      </c>
      <c r="FG15" s="1421"/>
      <c r="FH15" s="1421"/>
      <c r="FI15" s="1421"/>
      <c r="FJ15" s="1421"/>
      <c r="FK15" s="1421"/>
      <c r="FL15" s="1421">
        <v>91003030.751297265</v>
      </c>
      <c r="FM15" s="1221">
        <v>0</v>
      </c>
    </row>
    <row r="16" spans="1:169">
      <c r="A16" s="1221"/>
      <c r="B16" s="1223">
        <v>42339</v>
      </c>
      <c r="C16" s="1421">
        <v>58524403.74000001</v>
      </c>
      <c r="D16" s="1421">
        <v>58524403.74000001</v>
      </c>
      <c r="E16" s="1421">
        <v>22761693.812947873</v>
      </c>
      <c r="F16" s="1421">
        <v>35762709.927052133</v>
      </c>
      <c r="G16" s="1421"/>
      <c r="H16" s="1421"/>
      <c r="I16" s="1421"/>
      <c r="J16" s="1421"/>
      <c r="K16" s="1421"/>
      <c r="L16" s="1421"/>
      <c r="M16" s="1421"/>
      <c r="N16" s="1421"/>
      <c r="O16" s="1421"/>
      <c r="P16" s="1421"/>
      <c r="Q16" s="1421">
        <v>0</v>
      </c>
      <c r="R16" s="1421">
        <v>0</v>
      </c>
      <c r="S16" s="1421">
        <v>0</v>
      </c>
      <c r="T16" s="1421"/>
      <c r="U16" s="1421"/>
      <c r="V16" s="1421"/>
      <c r="W16" s="1421">
        <v>0</v>
      </c>
      <c r="X16" s="1421"/>
      <c r="Y16" s="1421"/>
      <c r="Z16" s="1421"/>
      <c r="AA16" s="1421">
        <v>0</v>
      </c>
      <c r="AB16" s="1421"/>
      <c r="AC16" s="1421"/>
      <c r="AD16" s="1421"/>
      <c r="AE16" s="1421">
        <v>0</v>
      </c>
      <c r="AF16" s="1421"/>
      <c r="AG16" s="1421"/>
      <c r="AH16" s="1421"/>
      <c r="AI16" s="1421">
        <v>0</v>
      </c>
      <c r="AJ16" s="1421"/>
      <c r="AK16" s="1421"/>
      <c r="AL16" s="1421"/>
      <c r="AM16" s="1421">
        <v>0</v>
      </c>
      <c r="AN16" s="1421"/>
      <c r="AO16" s="1421"/>
      <c r="AP16" s="1421"/>
      <c r="AQ16" s="1421">
        <v>0</v>
      </c>
      <c r="AR16" s="1421"/>
      <c r="AS16" s="1421"/>
      <c r="AT16" s="1421"/>
      <c r="AU16" s="1421">
        <v>0</v>
      </c>
      <c r="AV16" s="1421"/>
      <c r="AW16" s="1421"/>
      <c r="AX16" s="1421"/>
      <c r="AY16" s="1421">
        <v>0</v>
      </c>
      <c r="AZ16" s="1421"/>
      <c r="BA16" s="1421"/>
      <c r="BB16" s="1421"/>
      <c r="BC16" s="1421">
        <v>0</v>
      </c>
      <c r="BD16" s="1421"/>
      <c r="BE16" s="1421"/>
      <c r="BF16" s="1421"/>
      <c r="BG16" s="1421">
        <v>0</v>
      </c>
      <c r="BH16" s="1421"/>
      <c r="BI16" s="1421"/>
      <c r="BJ16" s="1421"/>
      <c r="BK16" s="1421"/>
      <c r="BL16" s="1421">
        <v>0</v>
      </c>
      <c r="BM16" s="1421">
        <v>0</v>
      </c>
      <c r="BN16" s="1421"/>
      <c r="BO16" s="1421">
        <v>0</v>
      </c>
      <c r="BP16" s="1421"/>
      <c r="BQ16" s="1421"/>
      <c r="BR16" s="1421"/>
      <c r="BS16" s="1421"/>
      <c r="BT16" s="1421">
        <v>0</v>
      </c>
      <c r="BU16" s="1421"/>
      <c r="BV16" s="1421">
        <v>0</v>
      </c>
      <c r="BW16" s="1421"/>
      <c r="BX16" s="1421"/>
      <c r="BY16" s="1421"/>
      <c r="BZ16" s="1421"/>
      <c r="CA16" s="1421">
        <v>0</v>
      </c>
      <c r="CB16" s="1421"/>
      <c r="CC16" s="1421">
        <v>0</v>
      </c>
      <c r="CD16" s="1421"/>
      <c r="CE16" s="1421"/>
      <c r="CF16" s="1421"/>
      <c r="CG16" s="1421"/>
      <c r="CH16" s="1421"/>
      <c r="CI16" s="1421">
        <v>0</v>
      </c>
      <c r="CJ16" s="1421"/>
      <c r="CK16" s="1421"/>
      <c r="CL16" s="1421"/>
      <c r="CM16" s="1421"/>
      <c r="CN16" s="1421"/>
      <c r="CO16" s="1421">
        <v>0</v>
      </c>
      <c r="CP16" s="1421"/>
      <c r="CQ16" s="1421"/>
      <c r="CR16" s="1421"/>
      <c r="CS16" s="1421"/>
      <c r="CT16" s="1421">
        <v>0</v>
      </c>
      <c r="CU16" s="1421">
        <v>0</v>
      </c>
      <c r="CV16" s="1421"/>
      <c r="CW16" s="1421"/>
      <c r="CX16" s="1421">
        <v>0</v>
      </c>
      <c r="CY16" s="1421"/>
      <c r="CZ16" s="1421"/>
      <c r="DA16" s="1421">
        <v>0</v>
      </c>
      <c r="DB16" s="1421"/>
      <c r="DC16" s="1421"/>
      <c r="DD16" s="1421"/>
      <c r="DE16" s="1421">
        <v>0</v>
      </c>
      <c r="DF16" s="1421">
        <v>0</v>
      </c>
      <c r="DG16" s="1421"/>
      <c r="DH16" s="1421"/>
      <c r="DI16" s="1421">
        <v>0</v>
      </c>
      <c r="DJ16" s="1421"/>
      <c r="DK16" s="1421"/>
      <c r="DL16" s="1421">
        <v>0</v>
      </c>
      <c r="DM16" s="1421"/>
      <c r="DN16" s="1421"/>
      <c r="DO16" s="1421"/>
      <c r="DP16" s="1421"/>
      <c r="DQ16" s="1421"/>
      <c r="DR16" s="1421">
        <v>0</v>
      </c>
      <c r="DS16" s="1421"/>
      <c r="DT16" s="1421">
        <v>0</v>
      </c>
      <c r="DU16" s="1421"/>
      <c r="DV16" s="1421"/>
      <c r="DW16" s="1421">
        <v>0</v>
      </c>
      <c r="DX16" s="1421"/>
      <c r="DY16" s="1421"/>
      <c r="DZ16" s="1421"/>
      <c r="EA16" s="1421"/>
      <c r="EB16" s="1421">
        <v>0</v>
      </c>
      <c r="EC16" s="1421"/>
      <c r="ED16" s="1421"/>
      <c r="EE16" s="1421"/>
      <c r="EF16" s="1421">
        <v>0</v>
      </c>
      <c r="EG16" s="1421">
        <v>0</v>
      </c>
      <c r="EH16" s="1421"/>
      <c r="EI16" s="1421"/>
      <c r="EJ16" s="1421">
        <v>0</v>
      </c>
      <c r="EK16" s="1421"/>
      <c r="EL16" s="1421"/>
      <c r="EM16" s="1421">
        <v>0</v>
      </c>
      <c r="EN16" s="1421"/>
      <c r="EO16" s="1421"/>
      <c r="EP16" s="1421"/>
      <c r="EQ16" s="1421"/>
      <c r="ER16" s="1421"/>
      <c r="ES16" s="1421">
        <v>-20134578.286134463</v>
      </c>
      <c r="ET16" s="1421">
        <v>37045237</v>
      </c>
      <c r="EU16" s="1421">
        <v>2498362</v>
      </c>
      <c r="EV16" s="1421">
        <v>34546875</v>
      </c>
      <c r="EW16" s="1421">
        <v>0</v>
      </c>
      <c r="EX16" s="1421"/>
      <c r="EY16" s="1421"/>
      <c r="EZ16" s="1421">
        <v>-53204633.009999998</v>
      </c>
      <c r="FA16" s="1421"/>
      <c r="FB16" s="1421"/>
      <c r="FC16" s="1421">
        <v>-53204633.009999998</v>
      </c>
      <c r="FD16" s="1421">
        <v>-3975182.2761344658</v>
      </c>
      <c r="FE16" s="1421"/>
      <c r="FF16" s="1421">
        <v>53174905.495224968</v>
      </c>
      <c r="FG16" s="1421"/>
      <c r="FH16" s="1421"/>
      <c r="FI16" s="1421"/>
      <c r="FJ16" s="1421"/>
      <c r="FK16" s="1421"/>
      <c r="FL16" s="1421">
        <v>91564730.949090511</v>
      </c>
      <c r="FM16" s="1221">
        <v>0</v>
      </c>
    </row>
    <row r="17" spans="2:169">
      <c r="B17" s="1223"/>
      <c r="C17" s="1421"/>
      <c r="D17" s="1421"/>
      <c r="E17" s="1421"/>
      <c r="F17" s="1421"/>
      <c r="G17" s="1421"/>
      <c r="H17" s="1421"/>
      <c r="I17" s="1421"/>
      <c r="J17" s="1421"/>
      <c r="K17" s="1421"/>
      <c r="L17" s="1421"/>
      <c r="M17" s="1421"/>
      <c r="N17" s="1421"/>
      <c r="O17" s="1421"/>
      <c r="P17" s="1421"/>
      <c r="Q17" s="1421"/>
      <c r="R17" s="1421"/>
      <c r="S17" s="1421"/>
      <c r="T17" s="1421"/>
      <c r="U17" s="1421"/>
      <c r="V17" s="1421"/>
      <c r="W17" s="1421"/>
      <c r="X17" s="1421"/>
      <c r="Y17" s="1421"/>
      <c r="Z17" s="1421"/>
      <c r="AA17" s="1421"/>
      <c r="AB17" s="1421"/>
      <c r="AC17" s="1421"/>
      <c r="AD17" s="1421"/>
      <c r="AE17" s="1421"/>
      <c r="AF17" s="1421"/>
      <c r="AG17" s="1421"/>
      <c r="AH17" s="1421"/>
      <c r="AI17" s="1421"/>
      <c r="AJ17" s="1421"/>
      <c r="AK17" s="1421"/>
      <c r="AL17" s="1421"/>
      <c r="AM17" s="1421"/>
      <c r="AN17" s="1421"/>
      <c r="AO17" s="1421"/>
      <c r="AP17" s="1421"/>
      <c r="AQ17" s="1421"/>
      <c r="AR17" s="1421"/>
      <c r="AS17" s="1421"/>
      <c r="AT17" s="1421"/>
      <c r="AU17" s="1421"/>
      <c r="AV17" s="1421"/>
      <c r="AW17" s="1421"/>
      <c r="AX17" s="1421"/>
      <c r="AY17" s="1421"/>
      <c r="AZ17" s="1421"/>
      <c r="BA17" s="1421"/>
      <c r="BB17" s="1421"/>
      <c r="BC17" s="1421"/>
      <c r="BD17" s="1421"/>
      <c r="BE17" s="1421"/>
      <c r="BF17" s="1421"/>
      <c r="BG17" s="1421"/>
      <c r="BH17" s="1421"/>
      <c r="BI17" s="1421"/>
      <c r="BJ17" s="1421"/>
      <c r="BK17" s="1421"/>
      <c r="BL17" s="1421"/>
      <c r="BM17" s="1421"/>
      <c r="BN17" s="1421"/>
      <c r="BO17" s="1421"/>
      <c r="BP17" s="1421"/>
      <c r="BQ17" s="1421"/>
      <c r="BR17" s="1421"/>
      <c r="BS17" s="1421"/>
      <c r="BT17" s="1421"/>
      <c r="BU17" s="1421"/>
      <c r="BV17" s="1421"/>
      <c r="BW17" s="1421"/>
      <c r="BX17" s="1421"/>
      <c r="BY17" s="1421"/>
      <c r="BZ17" s="1421"/>
      <c r="CA17" s="1421"/>
      <c r="CB17" s="1421"/>
      <c r="CC17" s="1421"/>
      <c r="CD17" s="1421"/>
      <c r="CE17" s="1421"/>
      <c r="CF17" s="1421"/>
      <c r="CG17" s="1421"/>
      <c r="CH17" s="1421"/>
      <c r="CI17" s="1421"/>
      <c r="CJ17" s="1421"/>
      <c r="CK17" s="1421"/>
      <c r="CL17" s="1421"/>
      <c r="CM17" s="1421"/>
      <c r="CN17" s="1421"/>
      <c r="CO17" s="1421"/>
      <c r="CP17" s="1421"/>
      <c r="CQ17" s="1421"/>
      <c r="CR17" s="1421"/>
      <c r="CS17" s="1421"/>
      <c r="CT17" s="1421"/>
      <c r="CU17" s="1421"/>
      <c r="CV17" s="1421"/>
      <c r="CW17" s="1421"/>
      <c r="CX17" s="1421"/>
      <c r="CY17" s="1421"/>
      <c r="CZ17" s="1421"/>
      <c r="DA17" s="1421"/>
      <c r="DB17" s="1421"/>
      <c r="DC17" s="1421"/>
      <c r="DD17" s="1421"/>
      <c r="DE17" s="1421"/>
      <c r="DF17" s="1421"/>
      <c r="DG17" s="1421"/>
      <c r="DH17" s="1421"/>
      <c r="DI17" s="1421"/>
      <c r="DJ17" s="1421"/>
      <c r="DK17" s="1421"/>
      <c r="DL17" s="1421"/>
      <c r="DM17" s="1421"/>
      <c r="DN17" s="1421"/>
      <c r="DO17" s="1421"/>
      <c r="DP17" s="1421"/>
      <c r="DQ17" s="1421"/>
      <c r="DR17" s="1421"/>
      <c r="DS17" s="1421"/>
      <c r="DT17" s="1421"/>
      <c r="DU17" s="1421"/>
      <c r="DV17" s="1421"/>
      <c r="DW17" s="1421"/>
      <c r="DX17" s="1421"/>
      <c r="DY17" s="1421"/>
      <c r="DZ17" s="1421"/>
      <c r="EA17" s="1421"/>
      <c r="EB17" s="1421"/>
      <c r="EC17" s="1421"/>
      <c r="ED17" s="1421"/>
      <c r="EE17" s="1421"/>
      <c r="EF17" s="1421"/>
      <c r="EG17" s="1421"/>
      <c r="EH17" s="1421"/>
      <c r="EI17" s="1421"/>
      <c r="EJ17" s="1421"/>
      <c r="EK17" s="1421"/>
      <c r="EL17" s="1421"/>
      <c r="EM17" s="1421"/>
      <c r="EN17" s="1421"/>
      <c r="EO17" s="1421"/>
      <c r="EP17" s="1421"/>
      <c r="EQ17" s="1421"/>
      <c r="ER17" s="1421"/>
      <c r="ES17" s="1421"/>
      <c r="ET17" s="1421"/>
      <c r="EU17" s="1421"/>
      <c r="EV17" s="1421"/>
      <c r="EW17" s="1421"/>
      <c r="EX17" s="1421"/>
      <c r="EY17" s="1421"/>
      <c r="EZ17" s="1421"/>
      <c r="FA17" s="1421"/>
      <c r="FB17" s="1421"/>
      <c r="FC17" s="1421"/>
      <c r="FD17" s="1421"/>
      <c r="FE17" s="1421"/>
      <c r="FF17" s="1421"/>
      <c r="FG17" s="1421"/>
      <c r="FH17" s="1421"/>
      <c r="FI17" s="1421"/>
      <c r="FJ17" s="1421"/>
      <c r="FK17" s="1421"/>
      <c r="FL17" s="1421"/>
      <c r="FM17" s="1221"/>
    </row>
    <row r="18" spans="2:169">
      <c r="B18" s="1223"/>
      <c r="C18" s="1421"/>
      <c r="D18" s="1421"/>
      <c r="E18" s="1421"/>
      <c r="F18" s="1421"/>
      <c r="G18" s="1421"/>
      <c r="H18" s="1421"/>
      <c r="I18" s="1421"/>
      <c r="J18" s="1421"/>
      <c r="K18" s="1421"/>
      <c r="L18" s="1421"/>
      <c r="M18" s="1421"/>
      <c r="N18" s="1421"/>
      <c r="O18" s="1421"/>
      <c r="P18" s="1421"/>
      <c r="Q18" s="1421"/>
      <c r="R18" s="1421"/>
      <c r="S18" s="1421"/>
      <c r="T18" s="1421"/>
      <c r="U18" s="1421"/>
      <c r="V18" s="1421"/>
      <c r="W18" s="1421"/>
      <c r="X18" s="1421"/>
      <c r="Y18" s="1421"/>
      <c r="Z18" s="1421"/>
      <c r="AA18" s="1421"/>
      <c r="AB18" s="1421"/>
      <c r="AC18" s="1421"/>
      <c r="AD18" s="1421"/>
      <c r="AE18" s="1421"/>
      <c r="AF18" s="1421"/>
      <c r="AG18" s="1421"/>
      <c r="AH18" s="1421"/>
      <c r="AI18" s="1421"/>
      <c r="AJ18" s="1421"/>
      <c r="AK18" s="1421"/>
      <c r="AL18" s="1421"/>
      <c r="AM18" s="1421"/>
      <c r="AN18" s="1421"/>
      <c r="AO18" s="1421"/>
      <c r="AP18" s="1421"/>
      <c r="AQ18" s="1421"/>
      <c r="AR18" s="1421"/>
      <c r="AS18" s="1421"/>
      <c r="AT18" s="1421"/>
      <c r="AU18" s="1421"/>
      <c r="AV18" s="1421"/>
      <c r="AW18" s="1421"/>
      <c r="AX18" s="1421"/>
      <c r="AY18" s="1421"/>
      <c r="AZ18" s="1421"/>
      <c r="BA18" s="1421"/>
      <c r="BB18" s="1421"/>
      <c r="BC18" s="1421"/>
      <c r="BD18" s="1421"/>
      <c r="BE18" s="1421"/>
      <c r="BF18" s="1421"/>
      <c r="BG18" s="1421"/>
      <c r="BH18" s="1421"/>
      <c r="BI18" s="1421"/>
      <c r="BJ18" s="1421"/>
      <c r="BK18" s="1421"/>
      <c r="BL18" s="1421"/>
      <c r="BM18" s="1421"/>
      <c r="BN18" s="1421"/>
      <c r="BO18" s="1421"/>
      <c r="BP18" s="1421"/>
      <c r="BQ18" s="1421"/>
      <c r="BR18" s="1421"/>
      <c r="BS18" s="1421"/>
      <c r="BT18" s="1421"/>
      <c r="BU18" s="1421"/>
      <c r="BV18" s="1421"/>
      <c r="BW18" s="1421"/>
      <c r="BX18" s="1421"/>
      <c r="BY18" s="1421"/>
      <c r="BZ18" s="1421"/>
      <c r="CA18" s="1421"/>
      <c r="CB18" s="1421"/>
      <c r="CC18" s="1421"/>
      <c r="CD18" s="1421"/>
      <c r="CE18" s="1421"/>
      <c r="CF18" s="1421"/>
      <c r="CG18" s="1421"/>
      <c r="CH18" s="1421"/>
      <c r="CI18" s="1421"/>
      <c r="CJ18" s="1421"/>
      <c r="CK18" s="1421"/>
      <c r="CL18" s="1421"/>
      <c r="CM18" s="1421"/>
      <c r="CN18" s="1421"/>
      <c r="CO18" s="1421"/>
      <c r="CP18" s="1421"/>
      <c r="CQ18" s="1421"/>
      <c r="CR18" s="1421"/>
      <c r="CS18" s="1421"/>
      <c r="CT18" s="1421"/>
      <c r="CU18" s="1421"/>
      <c r="CV18" s="1421"/>
      <c r="CW18" s="1421"/>
      <c r="CX18" s="1421"/>
      <c r="CY18" s="1421"/>
      <c r="CZ18" s="1421"/>
      <c r="DA18" s="1421"/>
      <c r="DB18" s="1421"/>
      <c r="DC18" s="1421"/>
      <c r="DD18" s="1421"/>
      <c r="DE18" s="1421"/>
      <c r="DF18" s="1421"/>
      <c r="DG18" s="1421"/>
      <c r="DH18" s="1421"/>
      <c r="DI18" s="1421"/>
      <c r="DJ18" s="1421"/>
      <c r="DK18" s="1421"/>
      <c r="DL18" s="1421"/>
      <c r="DM18" s="1421"/>
      <c r="DN18" s="1421"/>
      <c r="DO18" s="1421"/>
      <c r="DP18" s="1421"/>
      <c r="DQ18" s="1421"/>
      <c r="DR18" s="1421"/>
      <c r="DS18" s="1421"/>
      <c r="DT18" s="1421"/>
      <c r="DU18" s="1421"/>
      <c r="DV18" s="1421"/>
      <c r="DW18" s="1421"/>
      <c r="DX18" s="1421"/>
      <c r="DY18" s="1421"/>
      <c r="DZ18" s="1421"/>
      <c r="EA18" s="1421"/>
      <c r="EB18" s="1421"/>
      <c r="EC18" s="1421"/>
      <c r="ED18" s="1421"/>
      <c r="EE18" s="1421"/>
      <c r="EF18" s="1421"/>
      <c r="EG18" s="1421"/>
      <c r="EH18" s="1421"/>
      <c r="EI18" s="1421"/>
      <c r="EJ18" s="1421"/>
      <c r="EK18" s="1421"/>
      <c r="EL18" s="1421"/>
      <c r="EM18" s="1421"/>
      <c r="EN18" s="1421"/>
      <c r="EO18" s="1421"/>
      <c r="EP18" s="1421"/>
      <c r="EQ18" s="1421"/>
      <c r="ER18" s="1421"/>
      <c r="ES18" s="1421"/>
      <c r="ET18" s="1421"/>
      <c r="EU18" s="1421"/>
      <c r="EV18" s="1421"/>
      <c r="EW18" s="1421"/>
      <c r="EX18" s="1421"/>
      <c r="EY18" s="1421"/>
      <c r="EZ18" s="1421"/>
      <c r="FA18" s="1421"/>
      <c r="FB18" s="1421"/>
      <c r="FC18" s="1421"/>
      <c r="FD18" s="1421"/>
      <c r="FE18" s="1421"/>
      <c r="FF18" s="1421"/>
      <c r="FG18" s="1421"/>
      <c r="FH18" s="1421"/>
      <c r="FI18" s="1421"/>
      <c r="FJ18" s="1421"/>
      <c r="FK18" s="1421"/>
      <c r="FL18" s="1421"/>
      <c r="FM18" s="1221"/>
    </row>
    <row r="19" spans="2:169">
      <c r="B19" s="1223">
        <v>42370</v>
      </c>
      <c r="C19" s="1421">
        <v>58511732.780000001</v>
      </c>
      <c r="D19" s="1421">
        <v>58511732.780000001</v>
      </c>
      <c r="E19" s="1421">
        <v>22756765.740325082</v>
      </c>
      <c r="F19" s="1421">
        <v>35754967.039674923</v>
      </c>
      <c r="G19" s="1421"/>
      <c r="H19" s="1421"/>
      <c r="I19" s="1421"/>
      <c r="J19" s="1421"/>
      <c r="K19" s="1421"/>
      <c r="L19" s="1421"/>
      <c r="M19" s="1421"/>
      <c r="N19" s="1421"/>
      <c r="O19" s="1421"/>
      <c r="P19" s="1421"/>
      <c r="Q19" s="1421">
        <v>0</v>
      </c>
      <c r="R19" s="1421">
        <v>0</v>
      </c>
      <c r="S19" s="1421">
        <v>0</v>
      </c>
      <c r="T19" s="1421"/>
      <c r="U19" s="1421"/>
      <c r="V19" s="1421"/>
      <c r="W19" s="1421">
        <v>0</v>
      </c>
      <c r="X19" s="1421"/>
      <c r="Y19" s="1421"/>
      <c r="Z19" s="1421"/>
      <c r="AA19" s="1421">
        <v>0</v>
      </c>
      <c r="AB19" s="1421"/>
      <c r="AC19" s="1421"/>
      <c r="AD19" s="1421"/>
      <c r="AE19" s="1421">
        <v>0</v>
      </c>
      <c r="AF19" s="1421"/>
      <c r="AG19" s="1421"/>
      <c r="AH19" s="1421"/>
      <c r="AI19" s="1421">
        <v>0</v>
      </c>
      <c r="AJ19" s="1421"/>
      <c r="AK19" s="1421"/>
      <c r="AL19" s="1421"/>
      <c r="AM19" s="1421">
        <v>0</v>
      </c>
      <c r="AN19" s="1421"/>
      <c r="AO19" s="1421"/>
      <c r="AP19" s="1421"/>
      <c r="AQ19" s="1421">
        <v>0</v>
      </c>
      <c r="AR19" s="1421"/>
      <c r="AS19" s="1421"/>
      <c r="AT19" s="1421"/>
      <c r="AU19" s="1421">
        <v>0</v>
      </c>
      <c r="AV19" s="1421"/>
      <c r="AW19" s="1421"/>
      <c r="AX19" s="1421"/>
      <c r="AY19" s="1421">
        <v>0</v>
      </c>
      <c r="AZ19" s="1421"/>
      <c r="BA19" s="1421"/>
      <c r="BB19" s="1421"/>
      <c r="BC19" s="1421">
        <v>0</v>
      </c>
      <c r="BD19" s="1421"/>
      <c r="BE19" s="1421"/>
      <c r="BF19" s="1421"/>
      <c r="BG19" s="1421">
        <v>0</v>
      </c>
      <c r="BH19" s="1421"/>
      <c r="BI19" s="1421"/>
      <c r="BJ19" s="1421"/>
      <c r="BK19" s="1421"/>
      <c r="BL19" s="1421">
        <v>0</v>
      </c>
      <c r="BM19" s="1421">
        <v>0</v>
      </c>
      <c r="BN19" s="1421"/>
      <c r="BO19" s="1421">
        <v>0</v>
      </c>
      <c r="BP19" s="1421"/>
      <c r="BQ19" s="1421"/>
      <c r="BR19" s="1421"/>
      <c r="BS19" s="1421"/>
      <c r="BT19" s="1421">
        <v>0</v>
      </c>
      <c r="BU19" s="1421"/>
      <c r="BV19" s="1421">
        <v>0</v>
      </c>
      <c r="BW19" s="1421"/>
      <c r="BX19" s="1421"/>
      <c r="BY19" s="1421"/>
      <c r="BZ19" s="1421"/>
      <c r="CA19" s="1421">
        <v>0</v>
      </c>
      <c r="CB19" s="1421"/>
      <c r="CC19" s="1421">
        <v>0</v>
      </c>
      <c r="CD19" s="1421"/>
      <c r="CE19" s="1421"/>
      <c r="CF19" s="1421"/>
      <c r="CG19" s="1421"/>
      <c r="CH19" s="1421"/>
      <c r="CI19" s="1421">
        <v>0</v>
      </c>
      <c r="CJ19" s="1421"/>
      <c r="CK19" s="1421"/>
      <c r="CL19" s="1421"/>
      <c r="CM19" s="1421"/>
      <c r="CN19" s="1421"/>
      <c r="CO19" s="1421">
        <v>0</v>
      </c>
      <c r="CP19" s="1421"/>
      <c r="CQ19" s="1421"/>
      <c r="CR19" s="1421"/>
      <c r="CS19" s="1421"/>
      <c r="CT19" s="1421">
        <v>0</v>
      </c>
      <c r="CU19" s="1421">
        <v>0</v>
      </c>
      <c r="CV19" s="1421"/>
      <c r="CW19" s="1421"/>
      <c r="CX19" s="1421">
        <v>0</v>
      </c>
      <c r="CY19" s="1421"/>
      <c r="CZ19" s="1421"/>
      <c r="DA19" s="1421">
        <v>0</v>
      </c>
      <c r="DB19" s="1421"/>
      <c r="DC19" s="1421"/>
      <c r="DD19" s="1421"/>
      <c r="DE19" s="1421">
        <v>0</v>
      </c>
      <c r="DF19" s="1421">
        <v>0</v>
      </c>
      <c r="DG19" s="1421"/>
      <c r="DH19" s="1421"/>
      <c r="DI19" s="1421">
        <v>0</v>
      </c>
      <c r="DJ19" s="1421"/>
      <c r="DK19" s="1421"/>
      <c r="DL19" s="1421">
        <v>0</v>
      </c>
      <c r="DM19" s="1421"/>
      <c r="DN19" s="1421"/>
      <c r="DO19" s="1421"/>
      <c r="DP19" s="1421"/>
      <c r="DQ19" s="1421"/>
      <c r="DR19" s="1421">
        <v>0</v>
      </c>
      <c r="DS19" s="1421"/>
      <c r="DT19" s="1421">
        <v>0</v>
      </c>
      <c r="DU19" s="1421"/>
      <c r="DV19" s="1421"/>
      <c r="DW19" s="1421">
        <v>0</v>
      </c>
      <c r="DX19" s="1421"/>
      <c r="DY19" s="1421"/>
      <c r="DZ19" s="1421"/>
      <c r="EA19" s="1421"/>
      <c r="EB19" s="1421">
        <v>0</v>
      </c>
      <c r="EC19" s="1421"/>
      <c r="ED19" s="1421"/>
      <c r="EE19" s="1421"/>
      <c r="EF19" s="1421">
        <v>0</v>
      </c>
      <c r="EG19" s="1421">
        <v>0</v>
      </c>
      <c r="EH19" s="1421"/>
      <c r="EI19" s="1421"/>
      <c r="EJ19" s="1421">
        <v>0</v>
      </c>
      <c r="EK19" s="1421"/>
      <c r="EL19" s="1421"/>
      <c r="EM19" s="1421">
        <v>0</v>
      </c>
      <c r="EN19" s="1421"/>
      <c r="EO19" s="1421"/>
      <c r="EP19" s="1421"/>
      <c r="EQ19" s="1421"/>
      <c r="ER19" s="1421"/>
      <c r="ES19" s="1421">
        <v>-18844927.405179061</v>
      </c>
      <c r="ET19" s="1421">
        <v>37045237</v>
      </c>
      <c r="EU19" s="1421">
        <v>2498362</v>
      </c>
      <c r="EV19" s="1421">
        <v>34546875</v>
      </c>
      <c r="EW19" s="1421">
        <v>0</v>
      </c>
      <c r="EX19" s="1421"/>
      <c r="EY19" s="1421"/>
      <c r="EZ19" s="1421">
        <v>-53204633.009999998</v>
      </c>
      <c r="FA19" s="1421"/>
      <c r="FB19" s="1421"/>
      <c r="FC19" s="1421">
        <v>-53204633.009999998</v>
      </c>
      <c r="FD19" s="1421">
        <v>-2685531.3951790617</v>
      </c>
      <c r="FE19" s="1421"/>
      <c r="FF19" s="1421">
        <v>52867962.340325005</v>
      </c>
      <c r="FG19" s="1421"/>
      <c r="FH19" s="1421"/>
      <c r="FI19" s="1421"/>
      <c r="FJ19" s="1421"/>
      <c r="FK19" s="1421"/>
      <c r="FL19" s="1421">
        <v>92534767.715145946</v>
      </c>
      <c r="FM19" s="1221">
        <v>0</v>
      </c>
    </row>
    <row r="20" spans="2:169">
      <c r="B20" s="1223">
        <v>42401</v>
      </c>
      <c r="C20" s="1421">
        <v>58304470.800000012</v>
      </c>
      <c r="D20" s="1421">
        <v>58304470.800000012</v>
      </c>
      <c r="E20" s="1421">
        <v>22676156.055709008</v>
      </c>
      <c r="F20" s="1421">
        <v>35628314.744291</v>
      </c>
      <c r="G20" s="1421"/>
      <c r="H20" s="1421"/>
      <c r="I20" s="1421"/>
      <c r="J20" s="1421"/>
      <c r="K20" s="1421"/>
      <c r="L20" s="1421"/>
      <c r="M20" s="1421"/>
      <c r="N20" s="1421"/>
      <c r="O20" s="1421"/>
      <c r="P20" s="1421"/>
      <c r="Q20" s="1421">
        <v>0</v>
      </c>
      <c r="R20" s="1421">
        <v>0</v>
      </c>
      <c r="S20" s="1421">
        <v>0</v>
      </c>
      <c r="T20" s="1421"/>
      <c r="U20" s="1421"/>
      <c r="V20" s="1421"/>
      <c r="W20" s="1421">
        <v>0</v>
      </c>
      <c r="X20" s="1421"/>
      <c r="Y20" s="1421"/>
      <c r="Z20" s="1421"/>
      <c r="AA20" s="1421">
        <v>0</v>
      </c>
      <c r="AB20" s="1421"/>
      <c r="AC20" s="1421"/>
      <c r="AD20" s="1421"/>
      <c r="AE20" s="1421">
        <v>0</v>
      </c>
      <c r="AF20" s="1421"/>
      <c r="AG20" s="1421"/>
      <c r="AH20" s="1421"/>
      <c r="AI20" s="1421">
        <v>0</v>
      </c>
      <c r="AJ20" s="1421"/>
      <c r="AK20" s="1421"/>
      <c r="AL20" s="1421"/>
      <c r="AM20" s="1421">
        <v>0</v>
      </c>
      <c r="AN20" s="1421"/>
      <c r="AO20" s="1421"/>
      <c r="AP20" s="1421"/>
      <c r="AQ20" s="1421">
        <v>0</v>
      </c>
      <c r="AR20" s="1421"/>
      <c r="AS20" s="1421"/>
      <c r="AT20" s="1421"/>
      <c r="AU20" s="1421">
        <v>0</v>
      </c>
      <c r="AV20" s="1421"/>
      <c r="AW20" s="1421"/>
      <c r="AX20" s="1421"/>
      <c r="AY20" s="1421">
        <v>0</v>
      </c>
      <c r="AZ20" s="1421"/>
      <c r="BA20" s="1421"/>
      <c r="BB20" s="1421"/>
      <c r="BC20" s="1421">
        <v>0</v>
      </c>
      <c r="BD20" s="1421"/>
      <c r="BE20" s="1421"/>
      <c r="BF20" s="1421"/>
      <c r="BG20" s="1421">
        <v>0</v>
      </c>
      <c r="BH20" s="1421"/>
      <c r="BI20" s="1421"/>
      <c r="BJ20" s="1421"/>
      <c r="BK20" s="1421"/>
      <c r="BL20" s="1421">
        <v>0</v>
      </c>
      <c r="BM20" s="1421">
        <v>0</v>
      </c>
      <c r="BN20" s="1421"/>
      <c r="BO20" s="1421">
        <v>0</v>
      </c>
      <c r="BP20" s="1421"/>
      <c r="BQ20" s="1421"/>
      <c r="BR20" s="1421"/>
      <c r="BS20" s="1421"/>
      <c r="BT20" s="1421">
        <v>0</v>
      </c>
      <c r="BU20" s="1421"/>
      <c r="BV20" s="1421">
        <v>0</v>
      </c>
      <c r="BW20" s="1421"/>
      <c r="BX20" s="1421"/>
      <c r="BY20" s="1421"/>
      <c r="BZ20" s="1421"/>
      <c r="CA20" s="1421">
        <v>0</v>
      </c>
      <c r="CB20" s="1421"/>
      <c r="CC20" s="1421">
        <v>0</v>
      </c>
      <c r="CD20" s="1421"/>
      <c r="CE20" s="1421"/>
      <c r="CF20" s="1421"/>
      <c r="CG20" s="1421"/>
      <c r="CH20" s="1421"/>
      <c r="CI20" s="1421">
        <v>0</v>
      </c>
      <c r="CJ20" s="1421"/>
      <c r="CK20" s="1421"/>
      <c r="CL20" s="1421"/>
      <c r="CM20" s="1421"/>
      <c r="CN20" s="1421"/>
      <c r="CO20" s="1421">
        <v>0</v>
      </c>
      <c r="CP20" s="1421"/>
      <c r="CQ20" s="1421"/>
      <c r="CR20" s="1421"/>
      <c r="CS20" s="1421"/>
      <c r="CT20" s="1421">
        <v>0</v>
      </c>
      <c r="CU20" s="1421">
        <v>0</v>
      </c>
      <c r="CV20" s="1421"/>
      <c r="CW20" s="1421"/>
      <c r="CX20" s="1421">
        <v>0</v>
      </c>
      <c r="CY20" s="1421"/>
      <c r="CZ20" s="1421"/>
      <c r="DA20" s="1421">
        <v>0</v>
      </c>
      <c r="DB20" s="1421"/>
      <c r="DC20" s="1421"/>
      <c r="DD20" s="1421"/>
      <c r="DE20" s="1421">
        <v>0</v>
      </c>
      <c r="DF20" s="1421">
        <v>0</v>
      </c>
      <c r="DG20" s="1421"/>
      <c r="DH20" s="1421"/>
      <c r="DI20" s="1421">
        <v>0</v>
      </c>
      <c r="DJ20" s="1421"/>
      <c r="DK20" s="1421"/>
      <c r="DL20" s="1421">
        <v>0</v>
      </c>
      <c r="DM20" s="1421"/>
      <c r="DN20" s="1421"/>
      <c r="DO20" s="1421"/>
      <c r="DP20" s="1421"/>
      <c r="DQ20" s="1421"/>
      <c r="DR20" s="1421">
        <v>0</v>
      </c>
      <c r="DS20" s="1421"/>
      <c r="DT20" s="1421">
        <v>0</v>
      </c>
      <c r="DU20" s="1421"/>
      <c r="DV20" s="1421"/>
      <c r="DW20" s="1421">
        <v>0</v>
      </c>
      <c r="DX20" s="1421"/>
      <c r="DY20" s="1421"/>
      <c r="DZ20" s="1421"/>
      <c r="EA20" s="1421"/>
      <c r="EB20" s="1421">
        <v>0</v>
      </c>
      <c r="EC20" s="1421"/>
      <c r="ED20" s="1421"/>
      <c r="EE20" s="1421"/>
      <c r="EF20" s="1421">
        <v>0</v>
      </c>
      <c r="EG20" s="1421">
        <v>0</v>
      </c>
      <c r="EH20" s="1421"/>
      <c r="EI20" s="1421"/>
      <c r="EJ20" s="1421">
        <v>0</v>
      </c>
      <c r="EK20" s="1421"/>
      <c r="EL20" s="1421"/>
      <c r="EM20" s="1421">
        <v>0</v>
      </c>
      <c r="EN20" s="1421"/>
      <c r="EO20" s="1421"/>
      <c r="EP20" s="1421"/>
      <c r="EQ20" s="1421"/>
      <c r="ER20" s="1421"/>
      <c r="ES20" s="1421">
        <v>-19381433.393419601</v>
      </c>
      <c r="ET20" s="1421">
        <v>37045237</v>
      </c>
      <c r="EU20" s="1421">
        <v>2498362</v>
      </c>
      <c r="EV20" s="1421">
        <v>34546875</v>
      </c>
      <c r="EW20" s="1421">
        <v>0</v>
      </c>
      <c r="EX20" s="1421"/>
      <c r="EY20" s="1421"/>
      <c r="EZ20" s="1421">
        <v>-53204633.009999998</v>
      </c>
      <c r="FA20" s="1421"/>
      <c r="FB20" s="1421"/>
      <c r="FC20" s="1421">
        <v>-53204633.009999998</v>
      </c>
      <c r="FD20" s="1421">
        <v>-3222037.3834196045</v>
      </c>
      <c r="FE20" s="1421"/>
      <c r="FF20" s="1421">
        <v>54283627.27897498</v>
      </c>
      <c r="FG20" s="1421"/>
      <c r="FH20" s="1421"/>
      <c r="FI20" s="1421"/>
      <c r="FJ20" s="1421"/>
      <c r="FK20" s="1421"/>
      <c r="FL20" s="1421">
        <v>93206664.685555398</v>
      </c>
      <c r="FM20" s="1221">
        <v>0</v>
      </c>
    </row>
    <row r="21" spans="2:169">
      <c r="B21" s="1223">
        <v>42430</v>
      </c>
      <c r="C21" s="1421">
        <v>58314951.969999999</v>
      </c>
      <c r="D21" s="1421">
        <v>58314951.969999999</v>
      </c>
      <c r="E21" s="1421">
        <v>22680232.460885234</v>
      </c>
      <c r="F21" s="1421">
        <v>35634719.509114765</v>
      </c>
      <c r="G21" s="1421"/>
      <c r="H21" s="1421"/>
      <c r="I21" s="1421"/>
      <c r="J21" s="1421"/>
      <c r="K21" s="1421"/>
      <c r="L21" s="1421"/>
      <c r="M21" s="1421"/>
      <c r="N21" s="1421"/>
      <c r="O21" s="1421"/>
      <c r="P21" s="1421"/>
      <c r="Q21" s="1421">
        <v>0</v>
      </c>
      <c r="R21" s="1421">
        <v>0</v>
      </c>
      <c r="S21" s="1421">
        <v>0</v>
      </c>
      <c r="T21" s="1421"/>
      <c r="U21" s="1421"/>
      <c r="V21" s="1421"/>
      <c r="W21" s="1421">
        <v>0</v>
      </c>
      <c r="X21" s="1421"/>
      <c r="Y21" s="1421"/>
      <c r="Z21" s="1421"/>
      <c r="AA21" s="1421">
        <v>0</v>
      </c>
      <c r="AB21" s="1421"/>
      <c r="AC21" s="1421"/>
      <c r="AD21" s="1421"/>
      <c r="AE21" s="1421">
        <v>0</v>
      </c>
      <c r="AF21" s="1421"/>
      <c r="AG21" s="1421"/>
      <c r="AH21" s="1421"/>
      <c r="AI21" s="1421">
        <v>0</v>
      </c>
      <c r="AJ21" s="1421"/>
      <c r="AK21" s="1421"/>
      <c r="AL21" s="1421"/>
      <c r="AM21" s="1421">
        <v>0</v>
      </c>
      <c r="AN21" s="1421"/>
      <c r="AO21" s="1421"/>
      <c r="AP21" s="1421"/>
      <c r="AQ21" s="1421">
        <v>0</v>
      </c>
      <c r="AR21" s="1421"/>
      <c r="AS21" s="1421"/>
      <c r="AT21" s="1421"/>
      <c r="AU21" s="1421">
        <v>0</v>
      </c>
      <c r="AV21" s="1421"/>
      <c r="AW21" s="1421"/>
      <c r="AX21" s="1421"/>
      <c r="AY21" s="1421">
        <v>0</v>
      </c>
      <c r="AZ21" s="1421"/>
      <c r="BA21" s="1421"/>
      <c r="BB21" s="1421"/>
      <c r="BC21" s="1421">
        <v>0</v>
      </c>
      <c r="BD21" s="1421"/>
      <c r="BE21" s="1421"/>
      <c r="BF21" s="1421"/>
      <c r="BG21" s="1421">
        <v>0</v>
      </c>
      <c r="BH21" s="1421"/>
      <c r="BI21" s="1421"/>
      <c r="BJ21" s="1421"/>
      <c r="BK21" s="1421"/>
      <c r="BL21" s="1421">
        <v>0</v>
      </c>
      <c r="BM21" s="1421">
        <v>0</v>
      </c>
      <c r="BN21" s="1421"/>
      <c r="BO21" s="1421">
        <v>0</v>
      </c>
      <c r="BP21" s="1421"/>
      <c r="BQ21" s="1421"/>
      <c r="BR21" s="1421"/>
      <c r="BS21" s="1421"/>
      <c r="BT21" s="1421">
        <v>0</v>
      </c>
      <c r="BU21" s="1421"/>
      <c r="BV21" s="1421">
        <v>0</v>
      </c>
      <c r="BW21" s="1421"/>
      <c r="BX21" s="1421"/>
      <c r="BY21" s="1421"/>
      <c r="BZ21" s="1421"/>
      <c r="CA21" s="1421">
        <v>0</v>
      </c>
      <c r="CB21" s="1421"/>
      <c r="CC21" s="1421">
        <v>0</v>
      </c>
      <c r="CD21" s="1421"/>
      <c r="CE21" s="1421"/>
      <c r="CF21" s="1421"/>
      <c r="CG21" s="1421"/>
      <c r="CH21" s="1421"/>
      <c r="CI21" s="1421">
        <v>0</v>
      </c>
      <c r="CJ21" s="1421"/>
      <c r="CK21" s="1421"/>
      <c r="CL21" s="1421"/>
      <c r="CM21" s="1421"/>
      <c r="CN21" s="1421"/>
      <c r="CO21" s="1421">
        <v>0</v>
      </c>
      <c r="CP21" s="1421"/>
      <c r="CQ21" s="1421"/>
      <c r="CR21" s="1421"/>
      <c r="CS21" s="1421"/>
      <c r="CT21" s="1421">
        <v>0</v>
      </c>
      <c r="CU21" s="1421">
        <v>0</v>
      </c>
      <c r="CV21" s="1421"/>
      <c r="CW21" s="1421"/>
      <c r="CX21" s="1421">
        <v>0</v>
      </c>
      <c r="CY21" s="1421"/>
      <c r="CZ21" s="1421"/>
      <c r="DA21" s="1421">
        <v>0</v>
      </c>
      <c r="DB21" s="1421"/>
      <c r="DC21" s="1421"/>
      <c r="DD21" s="1421"/>
      <c r="DE21" s="1421">
        <v>0</v>
      </c>
      <c r="DF21" s="1421">
        <v>0</v>
      </c>
      <c r="DG21" s="1421"/>
      <c r="DH21" s="1421"/>
      <c r="DI21" s="1421">
        <v>0</v>
      </c>
      <c r="DJ21" s="1421"/>
      <c r="DK21" s="1421"/>
      <c r="DL21" s="1421">
        <v>0</v>
      </c>
      <c r="DM21" s="1421"/>
      <c r="DN21" s="1421"/>
      <c r="DO21" s="1421"/>
      <c r="DP21" s="1421"/>
      <c r="DQ21" s="1421"/>
      <c r="DR21" s="1421">
        <v>0</v>
      </c>
      <c r="DS21" s="1421"/>
      <c r="DT21" s="1421">
        <v>0</v>
      </c>
      <c r="DU21" s="1421"/>
      <c r="DV21" s="1421"/>
      <c r="DW21" s="1421">
        <v>0</v>
      </c>
      <c r="DX21" s="1421"/>
      <c r="DY21" s="1421"/>
      <c r="DZ21" s="1421"/>
      <c r="EA21" s="1421"/>
      <c r="EB21" s="1421">
        <v>0</v>
      </c>
      <c r="EC21" s="1421"/>
      <c r="ED21" s="1421"/>
      <c r="EE21" s="1421"/>
      <c r="EF21" s="1421">
        <v>0</v>
      </c>
      <c r="EG21" s="1421">
        <v>0</v>
      </c>
      <c r="EH21" s="1421"/>
      <c r="EI21" s="1421"/>
      <c r="EJ21" s="1421">
        <v>0</v>
      </c>
      <c r="EK21" s="1421"/>
      <c r="EL21" s="1421"/>
      <c r="EM21" s="1421">
        <v>0</v>
      </c>
      <c r="EN21" s="1421"/>
      <c r="EO21" s="1421"/>
      <c r="EP21" s="1421"/>
      <c r="EQ21" s="1421"/>
      <c r="ER21" s="1421"/>
      <c r="ES21" s="1421">
        <v>-20098516.093419604</v>
      </c>
      <c r="ET21" s="1421">
        <v>37045237</v>
      </c>
      <c r="EU21" s="1421">
        <v>2498362</v>
      </c>
      <c r="EV21" s="1421">
        <v>34546875</v>
      </c>
      <c r="EW21" s="1421">
        <v>0</v>
      </c>
      <c r="EX21" s="1421"/>
      <c r="EY21" s="1421"/>
      <c r="EZ21" s="1421">
        <v>-53204633.009999998</v>
      </c>
      <c r="FA21" s="1421"/>
      <c r="FB21" s="1421"/>
      <c r="FC21" s="1421">
        <v>-53204633.009999998</v>
      </c>
      <c r="FD21" s="1421">
        <v>-3939120.0834196056</v>
      </c>
      <c r="FE21" s="1421"/>
      <c r="FF21" s="1421">
        <v>55346966.308974996</v>
      </c>
      <c r="FG21" s="1421"/>
      <c r="FH21" s="1421"/>
      <c r="FI21" s="1421"/>
      <c r="FJ21" s="1421"/>
      <c r="FK21" s="1421"/>
      <c r="FL21" s="1421">
        <v>93563402.185555398</v>
      </c>
      <c r="FM21" s="1221">
        <v>0</v>
      </c>
    </row>
    <row r="22" spans="2:169">
      <c r="B22" s="1223">
        <v>42461</v>
      </c>
      <c r="C22" s="1421">
        <v>58346211.469999999</v>
      </c>
      <c r="D22" s="1421">
        <v>58346211.469999999</v>
      </c>
      <c r="E22" s="1421">
        <v>22692390.109999999</v>
      </c>
      <c r="F22" s="1421">
        <v>35653821.359999999</v>
      </c>
      <c r="G22" s="1421"/>
      <c r="H22" s="1421"/>
      <c r="I22" s="1421"/>
      <c r="J22" s="1421"/>
      <c r="K22" s="1421"/>
      <c r="L22" s="1421"/>
      <c r="M22" s="1421"/>
      <c r="N22" s="1421"/>
      <c r="O22" s="1421"/>
      <c r="P22" s="1421"/>
      <c r="Q22" s="1421">
        <v>0</v>
      </c>
      <c r="R22" s="1421">
        <v>0</v>
      </c>
      <c r="S22" s="1421">
        <v>0</v>
      </c>
      <c r="T22" s="1421"/>
      <c r="U22" s="1421"/>
      <c r="V22" s="1421"/>
      <c r="W22" s="1421">
        <v>0</v>
      </c>
      <c r="X22" s="1421"/>
      <c r="Y22" s="1421"/>
      <c r="Z22" s="1421"/>
      <c r="AA22" s="1421">
        <v>0</v>
      </c>
      <c r="AB22" s="1421"/>
      <c r="AC22" s="1421"/>
      <c r="AD22" s="1421"/>
      <c r="AE22" s="1421">
        <v>0</v>
      </c>
      <c r="AF22" s="1421"/>
      <c r="AG22" s="1421"/>
      <c r="AH22" s="1421"/>
      <c r="AI22" s="1421">
        <v>0</v>
      </c>
      <c r="AJ22" s="1421"/>
      <c r="AK22" s="1421"/>
      <c r="AL22" s="1421"/>
      <c r="AM22" s="1421">
        <v>0</v>
      </c>
      <c r="AN22" s="1421"/>
      <c r="AO22" s="1421"/>
      <c r="AP22" s="1421"/>
      <c r="AQ22" s="1421">
        <v>0</v>
      </c>
      <c r="AR22" s="1421"/>
      <c r="AS22" s="1421"/>
      <c r="AT22" s="1421"/>
      <c r="AU22" s="1421">
        <v>0</v>
      </c>
      <c r="AV22" s="1421"/>
      <c r="AW22" s="1421"/>
      <c r="AX22" s="1421"/>
      <c r="AY22" s="1421">
        <v>0</v>
      </c>
      <c r="AZ22" s="1421"/>
      <c r="BA22" s="1421"/>
      <c r="BB22" s="1421"/>
      <c r="BC22" s="1421">
        <v>0</v>
      </c>
      <c r="BD22" s="1421"/>
      <c r="BE22" s="1421"/>
      <c r="BF22" s="1421"/>
      <c r="BG22" s="1421">
        <v>0</v>
      </c>
      <c r="BH22" s="1421"/>
      <c r="BI22" s="1421"/>
      <c r="BJ22" s="1421"/>
      <c r="BK22" s="1421"/>
      <c r="BL22" s="1421">
        <v>0</v>
      </c>
      <c r="BM22" s="1421">
        <v>0</v>
      </c>
      <c r="BN22" s="1421"/>
      <c r="BO22" s="1421">
        <v>0</v>
      </c>
      <c r="BP22" s="1421"/>
      <c r="BQ22" s="1421"/>
      <c r="BR22" s="1421"/>
      <c r="BS22" s="1421"/>
      <c r="BT22" s="1421">
        <v>0</v>
      </c>
      <c r="BU22" s="1421"/>
      <c r="BV22" s="1421">
        <v>0</v>
      </c>
      <c r="BW22" s="1421"/>
      <c r="BX22" s="1421"/>
      <c r="BY22" s="1421"/>
      <c r="BZ22" s="1421"/>
      <c r="CA22" s="1421">
        <v>0</v>
      </c>
      <c r="CB22" s="1421"/>
      <c r="CC22" s="1421">
        <v>0</v>
      </c>
      <c r="CD22" s="1421"/>
      <c r="CE22" s="1421"/>
      <c r="CF22" s="1421"/>
      <c r="CG22" s="1421"/>
      <c r="CH22" s="1421"/>
      <c r="CI22" s="1421">
        <v>0</v>
      </c>
      <c r="CJ22" s="1421"/>
      <c r="CK22" s="1421"/>
      <c r="CL22" s="1421"/>
      <c r="CM22" s="1421"/>
      <c r="CN22" s="1421"/>
      <c r="CO22" s="1421">
        <v>0</v>
      </c>
      <c r="CP22" s="1421"/>
      <c r="CQ22" s="1421"/>
      <c r="CR22" s="1421"/>
      <c r="CS22" s="1421"/>
      <c r="CT22" s="1421">
        <v>0</v>
      </c>
      <c r="CU22" s="1421">
        <v>0</v>
      </c>
      <c r="CV22" s="1421"/>
      <c r="CW22" s="1421"/>
      <c r="CX22" s="1421">
        <v>0</v>
      </c>
      <c r="CY22" s="1421"/>
      <c r="CZ22" s="1421"/>
      <c r="DA22" s="1421">
        <v>0</v>
      </c>
      <c r="DB22" s="1421"/>
      <c r="DC22" s="1421"/>
      <c r="DD22" s="1421"/>
      <c r="DE22" s="1421">
        <v>0</v>
      </c>
      <c r="DF22" s="1421">
        <v>0</v>
      </c>
      <c r="DG22" s="1421"/>
      <c r="DH22" s="1421"/>
      <c r="DI22" s="1421">
        <v>0</v>
      </c>
      <c r="DJ22" s="1421"/>
      <c r="DK22" s="1421"/>
      <c r="DL22" s="1421">
        <v>0</v>
      </c>
      <c r="DM22" s="1421"/>
      <c r="DN22" s="1421"/>
      <c r="DO22" s="1421"/>
      <c r="DP22" s="1421"/>
      <c r="DQ22" s="1421"/>
      <c r="DR22" s="1421">
        <v>0</v>
      </c>
      <c r="DS22" s="1421"/>
      <c r="DT22" s="1421">
        <v>0</v>
      </c>
      <c r="DU22" s="1421"/>
      <c r="DV22" s="1421"/>
      <c r="DW22" s="1421">
        <v>0</v>
      </c>
      <c r="DX22" s="1421"/>
      <c r="DY22" s="1421"/>
      <c r="DZ22" s="1421"/>
      <c r="EA22" s="1421"/>
      <c r="EB22" s="1421">
        <v>0</v>
      </c>
      <c r="EC22" s="1421"/>
      <c r="ED22" s="1421"/>
      <c r="EE22" s="1421"/>
      <c r="EF22" s="1421">
        <v>0</v>
      </c>
      <c r="EG22" s="1421">
        <v>0</v>
      </c>
      <c r="EH22" s="1421"/>
      <c r="EI22" s="1421"/>
      <c r="EJ22" s="1421">
        <v>0</v>
      </c>
      <c r="EK22" s="1421"/>
      <c r="EL22" s="1421"/>
      <c r="EM22" s="1421">
        <v>0</v>
      </c>
      <c r="EN22" s="1421"/>
      <c r="EO22" s="1421"/>
      <c r="EP22" s="1421"/>
      <c r="EQ22" s="1421"/>
      <c r="ER22" s="1421"/>
      <c r="ES22" s="1421">
        <v>-19525802</v>
      </c>
      <c r="ET22" s="1421">
        <v>37045237</v>
      </c>
      <c r="EU22" s="1421">
        <v>2498362</v>
      </c>
      <c r="EV22" s="1421">
        <v>34546875</v>
      </c>
      <c r="EW22" s="1421">
        <v>0</v>
      </c>
      <c r="EX22" s="1421"/>
      <c r="EY22" s="1421"/>
      <c r="EZ22" s="1421">
        <v>-53204633</v>
      </c>
      <c r="FA22" s="1421"/>
      <c r="FB22" s="1421"/>
      <c r="FC22" s="1421">
        <v>-53204633</v>
      </c>
      <c r="FD22" s="1421">
        <v>-3366406</v>
      </c>
      <c r="FE22" s="1421"/>
      <c r="FF22" s="1421">
        <v>55012337.180000007</v>
      </c>
      <c r="FG22" s="1421"/>
      <c r="FH22" s="1421"/>
      <c r="FI22" s="1421"/>
      <c r="FJ22" s="1421"/>
      <c r="FK22" s="1421"/>
      <c r="FL22" s="1421">
        <v>93832746.650000006</v>
      </c>
      <c r="FM22" s="1221">
        <v>0</v>
      </c>
    </row>
    <row r="23" spans="2:169">
      <c r="B23" s="1223">
        <v>42491</v>
      </c>
      <c r="C23" s="1421">
        <v>58364091.150000006</v>
      </c>
      <c r="D23" s="1421">
        <v>58364091.150000006</v>
      </c>
      <c r="E23" s="1421">
        <v>22699343.992108148</v>
      </c>
      <c r="F23" s="1421">
        <v>35664747.157891855</v>
      </c>
      <c r="G23" s="1421"/>
      <c r="H23" s="1421"/>
      <c r="I23" s="1421"/>
      <c r="J23" s="1421"/>
      <c r="K23" s="1421"/>
      <c r="L23" s="1421"/>
      <c r="M23" s="1421"/>
      <c r="N23" s="1421"/>
      <c r="O23" s="1421"/>
      <c r="P23" s="1421"/>
      <c r="Q23" s="1421">
        <v>0</v>
      </c>
      <c r="R23" s="1421">
        <v>0</v>
      </c>
      <c r="S23" s="1421">
        <v>0</v>
      </c>
      <c r="T23" s="1421"/>
      <c r="U23" s="1421"/>
      <c r="V23" s="1421"/>
      <c r="W23" s="1421">
        <v>0</v>
      </c>
      <c r="X23" s="1421"/>
      <c r="Y23" s="1421"/>
      <c r="Z23" s="1421"/>
      <c r="AA23" s="1421">
        <v>0</v>
      </c>
      <c r="AB23" s="1421"/>
      <c r="AC23" s="1421"/>
      <c r="AD23" s="1421"/>
      <c r="AE23" s="1421">
        <v>0</v>
      </c>
      <c r="AF23" s="1421"/>
      <c r="AG23" s="1421"/>
      <c r="AH23" s="1421"/>
      <c r="AI23" s="1421">
        <v>0</v>
      </c>
      <c r="AJ23" s="1421"/>
      <c r="AK23" s="1421"/>
      <c r="AL23" s="1421"/>
      <c r="AM23" s="1421">
        <v>0</v>
      </c>
      <c r="AN23" s="1421"/>
      <c r="AO23" s="1421"/>
      <c r="AP23" s="1421"/>
      <c r="AQ23" s="1421">
        <v>0</v>
      </c>
      <c r="AR23" s="1421"/>
      <c r="AS23" s="1421"/>
      <c r="AT23" s="1421"/>
      <c r="AU23" s="1421">
        <v>0</v>
      </c>
      <c r="AV23" s="1421"/>
      <c r="AW23" s="1421"/>
      <c r="AX23" s="1421"/>
      <c r="AY23" s="1421">
        <v>0</v>
      </c>
      <c r="AZ23" s="1421"/>
      <c r="BA23" s="1421"/>
      <c r="BB23" s="1421"/>
      <c r="BC23" s="1421">
        <v>0</v>
      </c>
      <c r="BD23" s="1421"/>
      <c r="BE23" s="1421"/>
      <c r="BF23" s="1421"/>
      <c r="BG23" s="1421">
        <v>0</v>
      </c>
      <c r="BH23" s="1421"/>
      <c r="BI23" s="1421"/>
      <c r="BJ23" s="1421"/>
      <c r="BK23" s="1421"/>
      <c r="BL23" s="1421">
        <v>0</v>
      </c>
      <c r="BM23" s="1421">
        <v>0</v>
      </c>
      <c r="BN23" s="1421"/>
      <c r="BO23" s="1421">
        <v>0</v>
      </c>
      <c r="BP23" s="1421"/>
      <c r="BQ23" s="1421"/>
      <c r="BR23" s="1421"/>
      <c r="BS23" s="1421"/>
      <c r="BT23" s="1421">
        <v>0</v>
      </c>
      <c r="BU23" s="1421"/>
      <c r="BV23" s="1421">
        <v>0</v>
      </c>
      <c r="BW23" s="1421"/>
      <c r="BX23" s="1421"/>
      <c r="BY23" s="1421"/>
      <c r="BZ23" s="1421"/>
      <c r="CA23" s="1421">
        <v>0</v>
      </c>
      <c r="CB23" s="1421"/>
      <c r="CC23" s="1421">
        <v>0</v>
      </c>
      <c r="CD23" s="1421"/>
      <c r="CE23" s="1421"/>
      <c r="CF23" s="1421"/>
      <c r="CG23" s="1421"/>
      <c r="CH23" s="1421"/>
      <c r="CI23" s="1421">
        <v>0</v>
      </c>
      <c r="CJ23" s="1421"/>
      <c r="CK23" s="1421"/>
      <c r="CL23" s="1421"/>
      <c r="CM23" s="1421"/>
      <c r="CN23" s="1421"/>
      <c r="CO23" s="1421">
        <v>0</v>
      </c>
      <c r="CP23" s="1421"/>
      <c r="CQ23" s="1421"/>
      <c r="CR23" s="1421"/>
      <c r="CS23" s="1421"/>
      <c r="CT23" s="1421">
        <v>0</v>
      </c>
      <c r="CU23" s="1421">
        <v>0</v>
      </c>
      <c r="CV23" s="1421"/>
      <c r="CW23" s="1421"/>
      <c r="CX23" s="1421">
        <v>0</v>
      </c>
      <c r="CY23" s="1421"/>
      <c r="CZ23" s="1421"/>
      <c r="DA23" s="1421">
        <v>0</v>
      </c>
      <c r="DB23" s="1421"/>
      <c r="DC23" s="1421"/>
      <c r="DD23" s="1421"/>
      <c r="DE23" s="1421">
        <v>0</v>
      </c>
      <c r="DF23" s="1421">
        <v>0</v>
      </c>
      <c r="DG23" s="1421"/>
      <c r="DH23" s="1421"/>
      <c r="DI23" s="1421">
        <v>0</v>
      </c>
      <c r="DJ23" s="1421"/>
      <c r="DK23" s="1421"/>
      <c r="DL23" s="1421">
        <v>0</v>
      </c>
      <c r="DM23" s="1421"/>
      <c r="DN23" s="1421"/>
      <c r="DO23" s="1421"/>
      <c r="DP23" s="1421"/>
      <c r="DQ23" s="1421"/>
      <c r="DR23" s="1421">
        <v>0</v>
      </c>
      <c r="DS23" s="1421"/>
      <c r="DT23" s="1421">
        <v>0</v>
      </c>
      <c r="DU23" s="1421"/>
      <c r="DV23" s="1421"/>
      <c r="DW23" s="1421">
        <v>0</v>
      </c>
      <c r="DX23" s="1421"/>
      <c r="DY23" s="1421"/>
      <c r="DZ23" s="1421"/>
      <c r="EA23" s="1421"/>
      <c r="EB23" s="1421">
        <v>0</v>
      </c>
      <c r="EC23" s="1421"/>
      <c r="ED23" s="1421"/>
      <c r="EE23" s="1421"/>
      <c r="EF23" s="1421">
        <v>0</v>
      </c>
      <c r="EG23" s="1421">
        <v>0</v>
      </c>
      <c r="EH23" s="1421"/>
      <c r="EI23" s="1421"/>
      <c r="EJ23" s="1421">
        <v>0</v>
      </c>
      <c r="EK23" s="1421"/>
      <c r="EL23" s="1421"/>
      <c r="EM23" s="1421">
        <v>0</v>
      </c>
      <c r="EN23" s="1421"/>
      <c r="EO23" s="1421"/>
      <c r="EP23" s="1421"/>
      <c r="EQ23" s="1421"/>
      <c r="ER23" s="1421"/>
      <c r="ES23" s="1421">
        <v>-20214985.054094605</v>
      </c>
      <c r="ET23" s="1421">
        <v>37045237</v>
      </c>
      <c r="EU23" s="1421">
        <v>2498362</v>
      </c>
      <c r="EV23" s="1421">
        <v>34546875</v>
      </c>
      <c r="EW23" s="1421">
        <v>0</v>
      </c>
      <c r="EX23" s="1421"/>
      <c r="EY23" s="1421"/>
      <c r="EZ23" s="1421">
        <v>-53204633.009999998</v>
      </c>
      <c r="FA23" s="1421"/>
      <c r="FB23" s="1421"/>
      <c r="FC23" s="1421">
        <v>-53204633.009999998</v>
      </c>
      <c r="FD23" s="1421">
        <v>-4055589.0440946077</v>
      </c>
      <c r="FE23" s="1421"/>
      <c r="FF23" s="1421">
        <v>56020314.960149981</v>
      </c>
      <c r="FG23" s="1421"/>
      <c r="FH23" s="1421"/>
      <c r="FI23" s="1421"/>
      <c r="FJ23" s="1421"/>
      <c r="FK23" s="1421"/>
      <c r="FL23" s="1421">
        <v>94169421.056055382</v>
      </c>
      <c r="FM23" s="1221">
        <v>0</v>
      </c>
    </row>
    <row r="24" spans="2:169">
      <c r="B24" s="1223">
        <v>42522</v>
      </c>
      <c r="C24" s="1421">
        <v>58364091.150000006</v>
      </c>
      <c r="D24" s="1421">
        <v>58364091.150000006</v>
      </c>
      <c r="E24" s="1421">
        <v>22699343.992108148</v>
      </c>
      <c r="F24" s="1421">
        <v>35664747.157891855</v>
      </c>
      <c r="G24" s="1421"/>
      <c r="H24" s="1421"/>
      <c r="I24" s="1421"/>
      <c r="J24" s="1421"/>
      <c r="K24" s="1421"/>
      <c r="L24" s="1421"/>
      <c r="M24" s="1421"/>
      <c r="N24" s="1421"/>
      <c r="O24" s="1421"/>
      <c r="P24" s="1421"/>
      <c r="Q24" s="1421">
        <v>0</v>
      </c>
      <c r="R24" s="1421">
        <v>0</v>
      </c>
      <c r="S24" s="1421">
        <v>0</v>
      </c>
      <c r="T24" s="1421"/>
      <c r="U24" s="1421"/>
      <c r="V24" s="1421"/>
      <c r="W24" s="1421">
        <v>0</v>
      </c>
      <c r="X24" s="1421"/>
      <c r="Y24" s="1421"/>
      <c r="Z24" s="1421"/>
      <c r="AA24" s="1421">
        <v>0</v>
      </c>
      <c r="AB24" s="1421"/>
      <c r="AC24" s="1421"/>
      <c r="AD24" s="1421"/>
      <c r="AE24" s="1421">
        <v>0</v>
      </c>
      <c r="AF24" s="1421"/>
      <c r="AG24" s="1421"/>
      <c r="AH24" s="1421"/>
      <c r="AI24" s="1421">
        <v>0</v>
      </c>
      <c r="AJ24" s="1421"/>
      <c r="AK24" s="1421"/>
      <c r="AL24" s="1421"/>
      <c r="AM24" s="1421">
        <v>0</v>
      </c>
      <c r="AN24" s="1421"/>
      <c r="AO24" s="1421"/>
      <c r="AP24" s="1421"/>
      <c r="AQ24" s="1421">
        <v>0</v>
      </c>
      <c r="AR24" s="1421"/>
      <c r="AS24" s="1421"/>
      <c r="AT24" s="1421"/>
      <c r="AU24" s="1421">
        <v>0</v>
      </c>
      <c r="AV24" s="1421"/>
      <c r="AW24" s="1421"/>
      <c r="AX24" s="1421"/>
      <c r="AY24" s="1421">
        <v>0</v>
      </c>
      <c r="AZ24" s="1421"/>
      <c r="BA24" s="1421"/>
      <c r="BB24" s="1421"/>
      <c r="BC24" s="1421">
        <v>0</v>
      </c>
      <c r="BD24" s="1421"/>
      <c r="BE24" s="1421"/>
      <c r="BF24" s="1421"/>
      <c r="BG24" s="1421">
        <v>0</v>
      </c>
      <c r="BH24" s="1421"/>
      <c r="BI24" s="1421"/>
      <c r="BJ24" s="1421"/>
      <c r="BK24" s="1421"/>
      <c r="BL24" s="1421">
        <v>0</v>
      </c>
      <c r="BM24" s="1421">
        <v>0</v>
      </c>
      <c r="BN24" s="1421"/>
      <c r="BO24" s="1421">
        <v>0</v>
      </c>
      <c r="BP24" s="1421"/>
      <c r="BQ24" s="1421"/>
      <c r="BR24" s="1421"/>
      <c r="BS24" s="1421"/>
      <c r="BT24" s="1421">
        <v>0</v>
      </c>
      <c r="BU24" s="1421"/>
      <c r="BV24" s="1421">
        <v>0</v>
      </c>
      <c r="BW24" s="1421"/>
      <c r="BX24" s="1421"/>
      <c r="BY24" s="1421"/>
      <c r="BZ24" s="1421"/>
      <c r="CA24" s="1421">
        <v>0</v>
      </c>
      <c r="CB24" s="1421"/>
      <c r="CC24" s="1421">
        <v>0</v>
      </c>
      <c r="CD24" s="1421"/>
      <c r="CE24" s="1421"/>
      <c r="CF24" s="1421"/>
      <c r="CG24" s="1421"/>
      <c r="CH24" s="1421"/>
      <c r="CI24" s="1421">
        <v>0</v>
      </c>
      <c r="CJ24" s="1421"/>
      <c r="CK24" s="1421"/>
      <c r="CL24" s="1421"/>
      <c r="CM24" s="1421"/>
      <c r="CN24" s="1421"/>
      <c r="CO24" s="1421">
        <v>0</v>
      </c>
      <c r="CP24" s="1421"/>
      <c r="CQ24" s="1421"/>
      <c r="CR24" s="1421"/>
      <c r="CS24" s="1421"/>
      <c r="CT24" s="1421">
        <v>0</v>
      </c>
      <c r="CU24" s="1421">
        <v>0</v>
      </c>
      <c r="CV24" s="1421"/>
      <c r="CW24" s="1421"/>
      <c r="CX24" s="1421">
        <v>0</v>
      </c>
      <c r="CY24" s="1421"/>
      <c r="CZ24" s="1421"/>
      <c r="DA24" s="1421">
        <v>0</v>
      </c>
      <c r="DB24" s="1421"/>
      <c r="DC24" s="1421"/>
      <c r="DD24" s="1421"/>
      <c r="DE24" s="1421">
        <v>0</v>
      </c>
      <c r="DF24" s="1421">
        <v>0</v>
      </c>
      <c r="DG24" s="1421"/>
      <c r="DH24" s="1421"/>
      <c r="DI24" s="1421">
        <v>0</v>
      </c>
      <c r="DJ24" s="1421"/>
      <c r="DK24" s="1421"/>
      <c r="DL24" s="1421">
        <v>0</v>
      </c>
      <c r="DM24" s="1421"/>
      <c r="DN24" s="1421"/>
      <c r="DO24" s="1421"/>
      <c r="DP24" s="1421"/>
      <c r="DQ24" s="1421"/>
      <c r="DR24" s="1421">
        <v>0</v>
      </c>
      <c r="DS24" s="1421"/>
      <c r="DT24" s="1421">
        <v>0</v>
      </c>
      <c r="DU24" s="1421"/>
      <c r="DV24" s="1421"/>
      <c r="DW24" s="1421">
        <v>0</v>
      </c>
      <c r="DX24" s="1421"/>
      <c r="DY24" s="1421"/>
      <c r="DZ24" s="1421"/>
      <c r="EA24" s="1421"/>
      <c r="EB24" s="1421">
        <v>0</v>
      </c>
      <c r="EC24" s="1421"/>
      <c r="ED24" s="1421"/>
      <c r="EE24" s="1421"/>
      <c r="EF24" s="1421">
        <v>0</v>
      </c>
      <c r="EG24" s="1421">
        <v>0</v>
      </c>
      <c r="EH24" s="1421"/>
      <c r="EI24" s="1421"/>
      <c r="EJ24" s="1421">
        <v>0</v>
      </c>
      <c r="EK24" s="1421"/>
      <c r="EL24" s="1421"/>
      <c r="EM24" s="1421">
        <v>0</v>
      </c>
      <c r="EN24" s="1421"/>
      <c r="EO24" s="1421"/>
      <c r="EP24" s="1421"/>
      <c r="EQ24" s="1421"/>
      <c r="ER24" s="1421"/>
      <c r="ES24" s="1421">
        <v>-20214985.054094605</v>
      </c>
      <c r="ET24" s="1421">
        <v>37045237</v>
      </c>
      <c r="EU24" s="1421">
        <v>2498362</v>
      </c>
      <c r="EV24" s="1421">
        <v>34546875</v>
      </c>
      <c r="EW24" s="1421">
        <v>0</v>
      </c>
      <c r="EX24" s="1421"/>
      <c r="EY24" s="1421"/>
      <c r="EZ24" s="1421">
        <v>-53204633.009999998</v>
      </c>
      <c r="FA24" s="1421"/>
      <c r="FB24" s="1421"/>
      <c r="FC24" s="1421">
        <v>-53204633.009999998</v>
      </c>
      <c r="FD24" s="1421">
        <v>-4055589.0440946077</v>
      </c>
      <c r="FE24" s="1421"/>
      <c r="FF24" s="1421">
        <v>56020314.960149981</v>
      </c>
      <c r="FG24" s="1421"/>
      <c r="FH24" s="1421"/>
      <c r="FI24" s="1421"/>
      <c r="FJ24" s="1421"/>
      <c r="FK24" s="1421"/>
      <c r="FL24" s="1421">
        <v>94169421.056055382</v>
      </c>
      <c r="FM24" s="1221">
        <v>0</v>
      </c>
    </row>
    <row r="25" spans="2:169">
      <c r="B25" s="1223">
        <v>42552</v>
      </c>
      <c r="C25" s="1421">
        <v>58350740.960000008</v>
      </c>
      <c r="D25" s="1421">
        <v>58350740.960000008</v>
      </c>
      <c r="E25" s="1421">
        <v>22694151.748912051</v>
      </c>
      <c r="F25" s="1421">
        <v>35656589.211087957</v>
      </c>
      <c r="G25" s="1421"/>
      <c r="H25" s="1421"/>
      <c r="I25" s="1421"/>
      <c r="J25" s="1421"/>
      <c r="K25" s="1421"/>
      <c r="L25" s="1421"/>
      <c r="M25" s="1421"/>
      <c r="N25" s="1421"/>
      <c r="O25" s="1421"/>
      <c r="P25" s="1421"/>
      <c r="Q25" s="1421">
        <v>0</v>
      </c>
      <c r="R25" s="1421">
        <v>0</v>
      </c>
      <c r="S25" s="1421">
        <v>0</v>
      </c>
      <c r="T25" s="1421"/>
      <c r="U25" s="1421"/>
      <c r="V25" s="1421"/>
      <c r="W25" s="1421">
        <v>0</v>
      </c>
      <c r="X25" s="1421"/>
      <c r="Y25" s="1421"/>
      <c r="Z25" s="1421"/>
      <c r="AA25" s="1421">
        <v>0</v>
      </c>
      <c r="AB25" s="1421"/>
      <c r="AC25" s="1421"/>
      <c r="AD25" s="1421"/>
      <c r="AE25" s="1421">
        <v>0</v>
      </c>
      <c r="AF25" s="1421"/>
      <c r="AG25" s="1421"/>
      <c r="AH25" s="1421"/>
      <c r="AI25" s="1421">
        <v>0</v>
      </c>
      <c r="AJ25" s="1421"/>
      <c r="AK25" s="1421"/>
      <c r="AL25" s="1421"/>
      <c r="AM25" s="1421">
        <v>0</v>
      </c>
      <c r="AN25" s="1421"/>
      <c r="AO25" s="1421"/>
      <c r="AP25" s="1421"/>
      <c r="AQ25" s="1421">
        <v>0</v>
      </c>
      <c r="AR25" s="1421"/>
      <c r="AS25" s="1421"/>
      <c r="AT25" s="1421"/>
      <c r="AU25" s="1421">
        <v>0</v>
      </c>
      <c r="AV25" s="1421"/>
      <c r="AW25" s="1421"/>
      <c r="AX25" s="1421"/>
      <c r="AY25" s="1421">
        <v>0</v>
      </c>
      <c r="AZ25" s="1421"/>
      <c r="BA25" s="1421"/>
      <c r="BB25" s="1421"/>
      <c r="BC25" s="1421">
        <v>0</v>
      </c>
      <c r="BD25" s="1421"/>
      <c r="BE25" s="1421"/>
      <c r="BF25" s="1421"/>
      <c r="BG25" s="1421">
        <v>0</v>
      </c>
      <c r="BH25" s="1421"/>
      <c r="BI25" s="1421"/>
      <c r="BJ25" s="1421"/>
      <c r="BK25" s="1421"/>
      <c r="BL25" s="1421">
        <v>0</v>
      </c>
      <c r="BM25" s="1421">
        <v>0</v>
      </c>
      <c r="BN25" s="1421"/>
      <c r="BO25" s="1421">
        <v>0</v>
      </c>
      <c r="BP25" s="1421"/>
      <c r="BQ25" s="1421"/>
      <c r="BR25" s="1421"/>
      <c r="BS25" s="1421"/>
      <c r="BT25" s="1421">
        <v>0</v>
      </c>
      <c r="BU25" s="1421"/>
      <c r="BV25" s="1421">
        <v>0</v>
      </c>
      <c r="BW25" s="1421"/>
      <c r="BX25" s="1421"/>
      <c r="BY25" s="1421"/>
      <c r="BZ25" s="1421"/>
      <c r="CA25" s="1421">
        <v>0</v>
      </c>
      <c r="CB25" s="1421"/>
      <c r="CC25" s="1421">
        <v>0</v>
      </c>
      <c r="CD25" s="1421"/>
      <c r="CE25" s="1421"/>
      <c r="CF25" s="1421"/>
      <c r="CG25" s="1421"/>
      <c r="CH25" s="1421"/>
      <c r="CI25" s="1421">
        <v>0</v>
      </c>
      <c r="CJ25" s="1421"/>
      <c r="CK25" s="1421"/>
      <c r="CL25" s="1421"/>
      <c r="CM25" s="1421"/>
      <c r="CN25" s="1421"/>
      <c r="CO25" s="1421">
        <v>0</v>
      </c>
      <c r="CP25" s="1421"/>
      <c r="CQ25" s="1421"/>
      <c r="CR25" s="1421"/>
      <c r="CS25" s="1421"/>
      <c r="CT25" s="1421">
        <v>0</v>
      </c>
      <c r="CU25" s="1421">
        <v>0</v>
      </c>
      <c r="CV25" s="1421"/>
      <c r="CW25" s="1421"/>
      <c r="CX25" s="1421">
        <v>0</v>
      </c>
      <c r="CY25" s="1421"/>
      <c r="CZ25" s="1421"/>
      <c r="DA25" s="1421">
        <v>0</v>
      </c>
      <c r="DB25" s="1421"/>
      <c r="DC25" s="1421"/>
      <c r="DD25" s="1421"/>
      <c r="DE25" s="1421">
        <v>0</v>
      </c>
      <c r="DF25" s="1421">
        <v>0</v>
      </c>
      <c r="DG25" s="1421"/>
      <c r="DH25" s="1421"/>
      <c r="DI25" s="1421">
        <v>0</v>
      </c>
      <c r="DJ25" s="1421"/>
      <c r="DK25" s="1421"/>
      <c r="DL25" s="1421">
        <v>0</v>
      </c>
      <c r="DM25" s="1421"/>
      <c r="DN25" s="1421"/>
      <c r="DO25" s="1421"/>
      <c r="DP25" s="1421"/>
      <c r="DQ25" s="1421"/>
      <c r="DR25" s="1421">
        <v>0</v>
      </c>
      <c r="DS25" s="1421"/>
      <c r="DT25" s="1421">
        <v>0</v>
      </c>
      <c r="DU25" s="1421"/>
      <c r="DV25" s="1421"/>
      <c r="DW25" s="1421">
        <v>0</v>
      </c>
      <c r="DX25" s="1421"/>
      <c r="DY25" s="1421"/>
      <c r="DZ25" s="1421"/>
      <c r="EA25" s="1421"/>
      <c r="EB25" s="1421">
        <v>0</v>
      </c>
      <c r="EC25" s="1421"/>
      <c r="ED25" s="1421"/>
      <c r="EE25" s="1421"/>
      <c r="EF25" s="1421">
        <v>0</v>
      </c>
      <c r="EG25" s="1421">
        <v>0</v>
      </c>
      <c r="EH25" s="1421"/>
      <c r="EI25" s="1421"/>
      <c r="EJ25" s="1421">
        <v>0</v>
      </c>
      <c r="EK25" s="1421"/>
      <c r="EL25" s="1421"/>
      <c r="EM25" s="1421">
        <v>0</v>
      </c>
      <c r="EN25" s="1421"/>
      <c r="EO25" s="1421"/>
      <c r="EP25" s="1421"/>
      <c r="EQ25" s="1421"/>
      <c r="ER25" s="1421"/>
      <c r="ES25" s="1421">
        <v>-19338180.213878799</v>
      </c>
      <c r="ET25" s="1421">
        <v>37045237</v>
      </c>
      <c r="EU25" s="1421">
        <v>2498362</v>
      </c>
      <c r="EV25" s="1421">
        <v>34546875</v>
      </c>
      <c r="EW25" s="1421">
        <v>0</v>
      </c>
      <c r="EX25" s="1421"/>
      <c r="EY25" s="1421"/>
      <c r="EZ25" s="1421">
        <v>-53204633.009999998</v>
      </c>
      <c r="FA25" s="1421"/>
      <c r="FB25" s="1421"/>
      <c r="FC25" s="1421">
        <v>-53204633.009999998</v>
      </c>
      <c r="FD25" s="1421">
        <v>-3178784.2038788004</v>
      </c>
      <c r="FE25" s="1421"/>
      <c r="FF25" s="1421">
        <v>56094607.894924983</v>
      </c>
      <c r="FG25" s="1421"/>
      <c r="FH25" s="1421"/>
      <c r="FI25" s="1421"/>
      <c r="FJ25" s="1421"/>
      <c r="FK25" s="1421"/>
      <c r="FL25" s="1421">
        <v>95107168.641046196</v>
      </c>
      <c r="FM25" s="1221">
        <v>0</v>
      </c>
    </row>
    <row r="26" spans="2:169">
      <c r="B26" s="1223">
        <v>42583</v>
      </c>
      <c r="C26" s="1421">
        <v>58341817.859999999</v>
      </c>
      <c r="D26" s="1421">
        <v>58341817.859999999</v>
      </c>
      <c r="E26" s="1421">
        <v>22690681.32</v>
      </c>
      <c r="F26" s="1421">
        <v>35651136.539999999</v>
      </c>
      <c r="G26" s="1421"/>
      <c r="H26" s="1421"/>
      <c r="I26" s="1421"/>
      <c r="J26" s="1421"/>
      <c r="K26" s="1421"/>
      <c r="L26" s="1421"/>
      <c r="M26" s="1421"/>
      <c r="N26" s="1421"/>
      <c r="O26" s="1421"/>
      <c r="P26" s="1421"/>
      <c r="Q26" s="1421">
        <v>0</v>
      </c>
      <c r="R26" s="1421">
        <v>0</v>
      </c>
      <c r="S26" s="1421">
        <v>0</v>
      </c>
      <c r="T26" s="1421"/>
      <c r="U26" s="1421"/>
      <c r="V26" s="1421"/>
      <c r="W26" s="1421">
        <v>0</v>
      </c>
      <c r="X26" s="1421"/>
      <c r="Y26" s="1421"/>
      <c r="Z26" s="1421"/>
      <c r="AA26" s="1421">
        <v>0</v>
      </c>
      <c r="AB26" s="1421"/>
      <c r="AC26" s="1421"/>
      <c r="AD26" s="1421"/>
      <c r="AE26" s="1421">
        <v>0</v>
      </c>
      <c r="AF26" s="1421"/>
      <c r="AG26" s="1421"/>
      <c r="AH26" s="1421"/>
      <c r="AI26" s="1421">
        <v>0</v>
      </c>
      <c r="AJ26" s="1421"/>
      <c r="AK26" s="1421"/>
      <c r="AL26" s="1421"/>
      <c r="AM26" s="1421">
        <v>0</v>
      </c>
      <c r="AN26" s="1421"/>
      <c r="AO26" s="1421"/>
      <c r="AP26" s="1421"/>
      <c r="AQ26" s="1421">
        <v>0</v>
      </c>
      <c r="AR26" s="1421"/>
      <c r="AS26" s="1421"/>
      <c r="AT26" s="1421"/>
      <c r="AU26" s="1421">
        <v>0</v>
      </c>
      <c r="AV26" s="1421"/>
      <c r="AW26" s="1421"/>
      <c r="AX26" s="1421"/>
      <c r="AY26" s="1421">
        <v>0</v>
      </c>
      <c r="AZ26" s="1421"/>
      <c r="BA26" s="1421"/>
      <c r="BB26" s="1421"/>
      <c r="BC26" s="1421">
        <v>0</v>
      </c>
      <c r="BD26" s="1421"/>
      <c r="BE26" s="1421"/>
      <c r="BF26" s="1421"/>
      <c r="BG26" s="1421">
        <v>0</v>
      </c>
      <c r="BH26" s="1421"/>
      <c r="BI26" s="1421"/>
      <c r="BJ26" s="1421"/>
      <c r="BK26" s="1421"/>
      <c r="BL26" s="1421">
        <v>0</v>
      </c>
      <c r="BM26" s="1421">
        <v>0</v>
      </c>
      <c r="BN26" s="1421"/>
      <c r="BO26" s="1421">
        <v>0</v>
      </c>
      <c r="BP26" s="1421"/>
      <c r="BQ26" s="1421"/>
      <c r="BR26" s="1421"/>
      <c r="BS26" s="1421"/>
      <c r="BT26" s="1421">
        <v>0</v>
      </c>
      <c r="BU26" s="1421"/>
      <c r="BV26" s="1421">
        <v>0</v>
      </c>
      <c r="BW26" s="1421"/>
      <c r="BX26" s="1421"/>
      <c r="BY26" s="1421"/>
      <c r="BZ26" s="1421"/>
      <c r="CA26" s="1421">
        <v>0</v>
      </c>
      <c r="CB26" s="1421"/>
      <c r="CC26" s="1421">
        <v>0</v>
      </c>
      <c r="CD26" s="1421"/>
      <c r="CE26" s="1421"/>
      <c r="CF26" s="1421"/>
      <c r="CG26" s="1421"/>
      <c r="CH26" s="1421"/>
      <c r="CI26" s="1421">
        <v>0</v>
      </c>
      <c r="CJ26" s="1421"/>
      <c r="CK26" s="1421"/>
      <c r="CL26" s="1421"/>
      <c r="CM26" s="1421"/>
      <c r="CN26" s="1421"/>
      <c r="CO26" s="1421">
        <v>0</v>
      </c>
      <c r="CP26" s="1421"/>
      <c r="CQ26" s="1421"/>
      <c r="CR26" s="1421"/>
      <c r="CS26" s="1421"/>
      <c r="CT26" s="1421">
        <v>0</v>
      </c>
      <c r="CU26" s="1421">
        <v>0</v>
      </c>
      <c r="CV26" s="1421"/>
      <c r="CW26" s="1421"/>
      <c r="CX26" s="1421">
        <v>0</v>
      </c>
      <c r="CY26" s="1421"/>
      <c r="CZ26" s="1421"/>
      <c r="DA26" s="1421">
        <v>0</v>
      </c>
      <c r="DB26" s="1421"/>
      <c r="DC26" s="1421"/>
      <c r="DD26" s="1421"/>
      <c r="DE26" s="1421">
        <v>0</v>
      </c>
      <c r="DF26" s="1421">
        <v>0</v>
      </c>
      <c r="DG26" s="1421"/>
      <c r="DH26" s="1421"/>
      <c r="DI26" s="1421">
        <v>0</v>
      </c>
      <c r="DJ26" s="1421"/>
      <c r="DK26" s="1421"/>
      <c r="DL26" s="1421">
        <v>0</v>
      </c>
      <c r="DM26" s="1421"/>
      <c r="DN26" s="1421"/>
      <c r="DO26" s="1421"/>
      <c r="DP26" s="1421"/>
      <c r="DQ26" s="1421"/>
      <c r="DR26" s="1421">
        <v>0</v>
      </c>
      <c r="DS26" s="1421"/>
      <c r="DT26" s="1421">
        <v>0</v>
      </c>
      <c r="DU26" s="1421"/>
      <c r="DV26" s="1421"/>
      <c r="DW26" s="1421">
        <v>0</v>
      </c>
      <c r="DX26" s="1421"/>
      <c r="DY26" s="1421"/>
      <c r="DZ26" s="1421"/>
      <c r="EA26" s="1421"/>
      <c r="EB26" s="1421">
        <v>0</v>
      </c>
      <c r="EC26" s="1421"/>
      <c r="ED26" s="1421"/>
      <c r="EE26" s="1421"/>
      <c r="EF26" s="1421">
        <v>0</v>
      </c>
      <c r="EG26" s="1421">
        <v>0</v>
      </c>
      <c r="EH26" s="1421"/>
      <c r="EI26" s="1421"/>
      <c r="EJ26" s="1421">
        <v>0</v>
      </c>
      <c r="EK26" s="1421"/>
      <c r="EL26" s="1421"/>
      <c r="EM26" s="1421">
        <v>0</v>
      </c>
      <c r="EN26" s="1421"/>
      <c r="EO26" s="1421"/>
      <c r="EP26" s="1421"/>
      <c r="EQ26" s="1421"/>
      <c r="ER26" s="1421"/>
      <c r="ES26" s="1421">
        <v>-19251485</v>
      </c>
      <c r="ET26" s="1421">
        <v>37045237</v>
      </c>
      <c r="EU26" s="1421">
        <v>2498362</v>
      </c>
      <c r="EV26" s="1421">
        <v>34546875</v>
      </c>
      <c r="EW26" s="1421">
        <v>0</v>
      </c>
      <c r="EX26" s="1421"/>
      <c r="EY26" s="1421"/>
      <c r="EZ26" s="1421">
        <v>-53204633</v>
      </c>
      <c r="FA26" s="1421"/>
      <c r="FB26" s="1421"/>
      <c r="FC26" s="1421">
        <v>-53204633</v>
      </c>
      <c r="FD26" s="1421">
        <v>-3092089</v>
      </c>
      <c r="FE26" s="1421"/>
      <c r="FF26" s="1421">
        <v>56081805.390000001</v>
      </c>
      <c r="FG26" s="1421"/>
      <c r="FH26" s="1421"/>
      <c r="FI26" s="1421"/>
      <c r="FJ26" s="1421"/>
      <c r="FK26" s="1421"/>
      <c r="FL26" s="1421">
        <v>95172138.25</v>
      </c>
      <c r="FM26" s="1221">
        <v>0</v>
      </c>
    </row>
    <row r="27" spans="2:169">
      <c r="B27" s="1223">
        <v>42614</v>
      </c>
      <c r="C27" s="1421">
        <v>58880311.210000001</v>
      </c>
      <c r="D27" s="1421">
        <v>58880311.210000001</v>
      </c>
      <c r="E27" s="1421">
        <v>22900115.670000002</v>
      </c>
      <c r="F27" s="1421">
        <v>35980195.539999999</v>
      </c>
      <c r="G27" s="1421"/>
      <c r="H27" s="1421"/>
      <c r="I27" s="1421"/>
      <c r="J27" s="1421"/>
      <c r="K27" s="1421"/>
      <c r="L27" s="1421"/>
      <c r="M27" s="1421"/>
      <c r="N27" s="1421"/>
      <c r="O27" s="1421"/>
      <c r="P27" s="1421"/>
      <c r="Q27" s="1421">
        <v>0</v>
      </c>
      <c r="R27" s="1421">
        <v>0</v>
      </c>
      <c r="S27" s="1421">
        <v>0</v>
      </c>
      <c r="T27" s="1421"/>
      <c r="U27" s="1421"/>
      <c r="V27" s="1421"/>
      <c r="W27" s="1421">
        <v>0</v>
      </c>
      <c r="X27" s="1421"/>
      <c r="Y27" s="1421"/>
      <c r="Z27" s="1421"/>
      <c r="AA27" s="1421">
        <v>0</v>
      </c>
      <c r="AB27" s="1421"/>
      <c r="AC27" s="1421"/>
      <c r="AD27" s="1421"/>
      <c r="AE27" s="1421">
        <v>0</v>
      </c>
      <c r="AF27" s="1421"/>
      <c r="AG27" s="1421"/>
      <c r="AH27" s="1421"/>
      <c r="AI27" s="1421">
        <v>0</v>
      </c>
      <c r="AJ27" s="1421"/>
      <c r="AK27" s="1421"/>
      <c r="AL27" s="1421"/>
      <c r="AM27" s="1421">
        <v>0</v>
      </c>
      <c r="AN27" s="1421"/>
      <c r="AO27" s="1421"/>
      <c r="AP27" s="1421"/>
      <c r="AQ27" s="1421">
        <v>0</v>
      </c>
      <c r="AR27" s="1421"/>
      <c r="AS27" s="1421"/>
      <c r="AT27" s="1421"/>
      <c r="AU27" s="1421">
        <v>0</v>
      </c>
      <c r="AV27" s="1421"/>
      <c r="AW27" s="1421"/>
      <c r="AX27" s="1421"/>
      <c r="AY27" s="1421">
        <v>0</v>
      </c>
      <c r="AZ27" s="1421"/>
      <c r="BA27" s="1421"/>
      <c r="BB27" s="1421"/>
      <c r="BC27" s="1421">
        <v>0</v>
      </c>
      <c r="BD27" s="1421"/>
      <c r="BE27" s="1421"/>
      <c r="BF27" s="1421"/>
      <c r="BG27" s="1421">
        <v>0</v>
      </c>
      <c r="BH27" s="1421"/>
      <c r="BI27" s="1421"/>
      <c r="BJ27" s="1421"/>
      <c r="BK27" s="1421"/>
      <c r="BL27" s="1421">
        <v>0</v>
      </c>
      <c r="BM27" s="1421">
        <v>0</v>
      </c>
      <c r="BN27" s="1421"/>
      <c r="BO27" s="1421">
        <v>0</v>
      </c>
      <c r="BP27" s="1421"/>
      <c r="BQ27" s="1421"/>
      <c r="BR27" s="1421"/>
      <c r="BS27" s="1421"/>
      <c r="BT27" s="1421">
        <v>0</v>
      </c>
      <c r="BU27" s="1421"/>
      <c r="BV27" s="1421">
        <v>0</v>
      </c>
      <c r="BW27" s="1421"/>
      <c r="BX27" s="1421"/>
      <c r="BY27" s="1421"/>
      <c r="BZ27" s="1421"/>
      <c r="CA27" s="1421">
        <v>0</v>
      </c>
      <c r="CB27" s="1421"/>
      <c r="CC27" s="1421">
        <v>0</v>
      </c>
      <c r="CD27" s="1421"/>
      <c r="CE27" s="1421"/>
      <c r="CF27" s="1421"/>
      <c r="CG27" s="1421"/>
      <c r="CH27" s="1421"/>
      <c r="CI27" s="1421">
        <v>0</v>
      </c>
      <c r="CJ27" s="1421"/>
      <c r="CK27" s="1421"/>
      <c r="CL27" s="1421"/>
      <c r="CM27" s="1421"/>
      <c r="CN27" s="1421"/>
      <c r="CO27" s="1421">
        <v>0</v>
      </c>
      <c r="CP27" s="1421"/>
      <c r="CQ27" s="1421"/>
      <c r="CR27" s="1421"/>
      <c r="CS27" s="1421"/>
      <c r="CT27" s="1421">
        <v>0</v>
      </c>
      <c r="CU27" s="1421">
        <v>0</v>
      </c>
      <c r="CV27" s="1421"/>
      <c r="CW27" s="1421"/>
      <c r="CX27" s="1421">
        <v>0</v>
      </c>
      <c r="CY27" s="1421"/>
      <c r="CZ27" s="1421"/>
      <c r="DA27" s="1421">
        <v>0</v>
      </c>
      <c r="DB27" s="1421"/>
      <c r="DC27" s="1421"/>
      <c r="DD27" s="1421"/>
      <c r="DE27" s="1421">
        <v>0</v>
      </c>
      <c r="DF27" s="1421">
        <v>0</v>
      </c>
      <c r="DG27" s="1421"/>
      <c r="DH27" s="1421"/>
      <c r="DI27" s="1421">
        <v>0</v>
      </c>
      <c r="DJ27" s="1421"/>
      <c r="DK27" s="1421"/>
      <c r="DL27" s="1421">
        <v>0</v>
      </c>
      <c r="DM27" s="1421"/>
      <c r="DN27" s="1421"/>
      <c r="DO27" s="1421"/>
      <c r="DP27" s="1421"/>
      <c r="DQ27" s="1421"/>
      <c r="DR27" s="1421">
        <v>0</v>
      </c>
      <c r="DS27" s="1421"/>
      <c r="DT27" s="1421">
        <v>0</v>
      </c>
      <c r="DU27" s="1421"/>
      <c r="DV27" s="1421"/>
      <c r="DW27" s="1421">
        <v>0</v>
      </c>
      <c r="DX27" s="1421"/>
      <c r="DY27" s="1421"/>
      <c r="DZ27" s="1421"/>
      <c r="EA27" s="1421"/>
      <c r="EB27" s="1421">
        <v>0</v>
      </c>
      <c r="EC27" s="1421"/>
      <c r="ED27" s="1421"/>
      <c r="EE27" s="1421"/>
      <c r="EF27" s="1421">
        <v>0</v>
      </c>
      <c r="EG27" s="1421">
        <v>0</v>
      </c>
      <c r="EH27" s="1421"/>
      <c r="EI27" s="1421"/>
      <c r="EJ27" s="1421">
        <v>0</v>
      </c>
      <c r="EK27" s="1421"/>
      <c r="EL27" s="1421"/>
      <c r="EM27" s="1421">
        <v>0</v>
      </c>
      <c r="EN27" s="1421"/>
      <c r="EO27" s="1421"/>
      <c r="EP27" s="1421"/>
      <c r="EQ27" s="1421"/>
      <c r="ER27" s="1421"/>
      <c r="ES27" s="1421">
        <v>-19265891</v>
      </c>
      <c r="ET27" s="1421">
        <v>37045237</v>
      </c>
      <c r="EU27" s="1421">
        <v>2498362</v>
      </c>
      <c r="EV27" s="1421">
        <v>34546875</v>
      </c>
      <c r="EW27" s="1421">
        <v>0</v>
      </c>
      <c r="EX27" s="1421"/>
      <c r="EY27" s="1421"/>
      <c r="EZ27" s="1421">
        <v>-53204633</v>
      </c>
      <c r="FA27" s="1421"/>
      <c r="FB27" s="1421"/>
      <c r="FC27" s="1421">
        <v>-53204633</v>
      </c>
      <c r="FD27" s="1421">
        <v>-3106495</v>
      </c>
      <c r="FE27" s="1421"/>
      <c r="FF27" s="1421">
        <v>55892757.039999992</v>
      </c>
      <c r="FG27" s="1421"/>
      <c r="FH27" s="1421"/>
      <c r="FI27" s="1421"/>
      <c r="FJ27" s="1421"/>
      <c r="FK27" s="1421"/>
      <c r="FL27" s="1421">
        <v>95507177.25</v>
      </c>
      <c r="FM27" s="1221">
        <v>0</v>
      </c>
    </row>
    <row r="28" spans="2:169">
      <c r="B28" s="1223">
        <v>42644</v>
      </c>
      <c r="C28" s="1421">
        <v>58880311.210000001</v>
      </c>
      <c r="D28" s="1421">
        <v>58880311.210000001</v>
      </c>
      <c r="E28" s="1421">
        <v>22900115.670000002</v>
      </c>
      <c r="F28" s="1421">
        <v>35980195.539999999</v>
      </c>
      <c r="G28" s="1421"/>
      <c r="H28" s="1421"/>
      <c r="I28" s="1421"/>
      <c r="J28" s="1421"/>
      <c r="K28" s="1421"/>
      <c r="L28" s="1421"/>
      <c r="M28" s="1421"/>
      <c r="N28" s="1421"/>
      <c r="O28" s="1421"/>
      <c r="P28" s="1421"/>
      <c r="Q28" s="1421">
        <v>0</v>
      </c>
      <c r="R28" s="1421">
        <v>0</v>
      </c>
      <c r="S28" s="1421">
        <v>0</v>
      </c>
      <c r="T28" s="1421"/>
      <c r="U28" s="1421"/>
      <c r="V28" s="1421"/>
      <c r="W28" s="1421">
        <v>0</v>
      </c>
      <c r="X28" s="1421"/>
      <c r="Y28" s="1421"/>
      <c r="Z28" s="1421"/>
      <c r="AA28" s="1421">
        <v>0</v>
      </c>
      <c r="AB28" s="1421"/>
      <c r="AC28" s="1421"/>
      <c r="AD28" s="1421"/>
      <c r="AE28" s="1421">
        <v>0</v>
      </c>
      <c r="AF28" s="1421"/>
      <c r="AG28" s="1421"/>
      <c r="AH28" s="1421"/>
      <c r="AI28" s="1421">
        <v>0</v>
      </c>
      <c r="AJ28" s="1421"/>
      <c r="AK28" s="1421"/>
      <c r="AL28" s="1421"/>
      <c r="AM28" s="1421">
        <v>0</v>
      </c>
      <c r="AN28" s="1421"/>
      <c r="AO28" s="1421"/>
      <c r="AP28" s="1421"/>
      <c r="AQ28" s="1421">
        <v>0</v>
      </c>
      <c r="AR28" s="1421"/>
      <c r="AS28" s="1421"/>
      <c r="AT28" s="1421"/>
      <c r="AU28" s="1421">
        <v>0</v>
      </c>
      <c r="AV28" s="1421"/>
      <c r="AW28" s="1421"/>
      <c r="AX28" s="1421"/>
      <c r="AY28" s="1421">
        <v>0</v>
      </c>
      <c r="AZ28" s="1421"/>
      <c r="BA28" s="1421"/>
      <c r="BB28" s="1421"/>
      <c r="BC28" s="1421">
        <v>0</v>
      </c>
      <c r="BD28" s="1421"/>
      <c r="BE28" s="1421"/>
      <c r="BF28" s="1421"/>
      <c r="BG28" s="1421">
        <v>0</v>
      </c>
      <c r="BH28" s="1421"/>
      <c r="BI28" s="1421"/>
      <c r="BJ28" s="1421"/>
      <c r="BK28" s="1421"/>
      <c r="BL28" s="1421">
        <v>0</v>
      </c>
      <c r="BM28" s="1421">
        <v>0</v>
      </c>
      <c r="BN28" s="1421"/>
      <c r="BO28" s="1421">
        <v>0</v>
      </c>
      <c r="BP28" s="1421"/>
      <c r="BQ28" s="1421"/>
      <c r="BR28" s="1421"/>
      <c r="BS28" s="1421"/>
      <c r="BT28" s="1421">
        <v>0</v>
      </c>
      <c r="BU28" s="1421"/>
      <c r="BV28" s="1421">
        <v>0</v>
      </c>
      <c r="BW28" s="1421"/>
      <c r="BX28" s="1421"/>
      <c r="BY28" s="1421"/>
      <c r="BZ28" s="1421"/>
      <c r="CA28" s="1421">
        <v>0</v>
      </c>
      <c r="CB28" s="1421"/>
      <c r="CC28" s="1421">
        <v>0</v>
      </c>
      <c r="CD28" s="1421"/>
      <c r="CE28" s="1421"/>
      <c r="CF28" s="1421"/>
      <c r="CG28" s="1421"/>
      <c r="CH28" s="1421"/>
      <c r="CI28" s="1421">
        <v>0</v>
      </c>
      <c r="CJ28" s="1421"/>
      <c r="CK28" s="1421"/>
      <c r="CL28" s="1421"/>
      <c r="CM28" s="1421"/>
      <c r="CN28" s="1421"/>
      <c r="CO28" s="1421">
        <v>0</v>
      </c>
      <c r="CP28" s="1421"/>
      <c r="CQ28" s="1421"/>
      <c r="CR28" s="1421"/>
      <c r="CS28" s="1421"/>
      <c r="CT28" s="1421">
        <v>0</v>
      </c>
      <c r="CU28" s="1421">
        <v>0</v>
      </c>
      <c r="CV28" s="1421"/>
      <c r="CW28" s="1421"/>
      <c r="CX28" s="1421">
        <v>0</v>
      </c>
      <c r="CY28" s="1421"/>
      <c r="CZ28" s="1421"/>
      <c r="DA28" s="1421">
        <v>0</v>
      </c>
      <c r="DB28" s="1421"/>
      <c r="DC28" s="1421"/>
      <c r="DD28" s="1421"/>
      <c r="DE28" s="1421">
        <v>0</v>
      </c>
      <c r="DF28" s="1421">
        <v>0</v>
      </c>
      <c r="DG28" s="1421"/>
      <c r="DH28" s="1421"/>
      <c r="DI28" s="1421">
        <v>0</v>
      </c>
      <c r="DJ28" s="1421"/>
      <c r="DK28" s="1421"/>
      <c r="DL28" s="1421">
        <v>0</v>
      </c>
      <c r="DM28" s="1421"/>
      <c r="DN28" s="1421"/>
      <c r="DO28" s="1421"/>
      <c r="DP28" s="1421"/>
      <c r="DQ28" s="1421"/>
      <c r="DR28" s="1421">
        <v>0</v>
      </c>
      <c r="DS28" s="1421"/>
      <c r="DT28" s="1421">
        <v>0</v>
      </c>
      <c r="DU28" s="1421"/>
      <c r="DV28" s="1421"/>
      <c r="DW28" s="1421">
        <v>0</v>
      </c>
      <c r="DX28" s="1421"/>
      <c r="DY28" s="1421"/>
      <c r="DZ28" s="1421"/>
      <c r="EA28" s="1421"/>
      <c r="EB28" s="1421">
        <v>0</v>
      </c>
      <c r="EC28" s="1421"/>
      <c r="ED28" s="1421"/>
      <c r="EE28" s="1421"/>
      <c r="EF28" s="1421">
        <v>0</v>
      </c>
      <c r="EG28" s="1421">
        <v>0</v>
      </c>
      <c r="EH28" s="1421"/>
      <c r="EI28" s="1421"/>
      <c r="EJ28" s="1421">
        <v>0</v>
      </c>
      <c r="EK28" s="1421"/>
      <c r="EL28" s="1421"/>
      <c r="EM28" s="1421">
        <v>0</v>
      </c>
      <c r="EN28" s="1421"/>
      <c r="EO28" s="1421"/>
      <c r="EP28" s="1421"/>
      <c r="EQ28" s="1421"/>
      <c r="ER28" s="1421"/>
      <c r="ES28" s="1421">
        <v>-19265891</v>
      </c>
      <c r="ET28" s="1421">
        <v>37045237</v>
      </c>
      <c r="EU28" s="1421">
        <v>2498362</v>
      </c>
      <c r="EV28" s="1421">
        <v>34546875</v>
      </c>
      <c r="EW28" s="1421">
        <v>0</v>
      </c>
      <c r="EX28" s="1421"/>
      <c r="EY28" s="1421"/>
      <c r="EZ28" s="1421">
        <v>-53204633</v>
      </c>
      <c r="FA28" s="1421"/>
      <c r="FB28" s="1421"/>
      <c r="FC28" s="1421">
        <v>-53204633</v>
      </c>
      <c r="FD28" s="1421">
        <v>-3106495</v>
      </c>
      <c r="FE28" s="1421"/>
      <c r="FF28" s="1421">
        <v>55892757.039999992</v>
      </c>
      <c r="FG28" s="1421"/>
      <c r="FH28" s="1421"/>
      <c r="FI28" s="1421"/>
      <c r="FJ28" s="1421"/>
      <c r="FK28" s="1421"/>
      <c r="FL28" s="1421">
        <v>95507177.25</v>
      </c>
      <c r="FM28" s="1221">
        <v>0</v>
      </c>
    </row>
    <row r="29" spans="2:169" ht="14.25" customHeight="1">
      <c r="B29" s="1223">
        <v>42675</v>
      </c>
      <c r="C29" s="1421">
        <v>58880311.210000008</v>
      </c>
      <c r="D29" s="1421">
        <v>58880311.210000008</v>
      </c>
      <c r="E29" s="1421">
        <v>22900115.673576657</v>
      </c>
      <c r="F29" s="1421">
        <v>35980195.536423348</v>
      </c>
      <c r="G29" s="1421"/>
      <c r="H29" s="1421"/>
      <c r="I29" s="1421"/>
      <c r="J29" s="1421"/>
      <c r="K29" s="1421"/>
      <c r="L29" s="1421"/>
      <c r="M29" s="1421"/>
      <c r="N29" s="1421"/>
      <c r="O29" s="1421"/>
      <c r="P29" s="1421"/>
      <c r="Q29" s="1421">
        <v>0</v>
      </c>
      <c r="R29" s="1421">
        <v>0</v>
      </c>
      <c r="S29" s="1421">
        <v>0</v>
      </c>
      <c r="T29" s="1421"/>
      <c r="U29" s="1421"/>
      <c r="V29" s="1421"/>
      <c r="W29" s="1421">
        <v>0</v>
      </c>
      <c r="X29" s="1421"/>
      <c r="Y29" s="1421"/>
      <c r="Z29" s="1421"/>
      <c r="AA29" s="1421">
        <v>0</v>
      </c>
      <c r="AB29" s="1421"/>
      <c r="AC29" s="1421"/>
      <c r="AD29" s="1421"/>
      <c r="AE29" s="1421">
        <v>0</v>
      </c>
      <c r="AF29" s="1421"/>
      <c r="AG29" s="1421"/>
      <c r="AH29" s="1421"/>
      <c r="AI29" s="1421">
        <v>0</v>
      </c>
      <c r="AJ29" s="1421"/>
      <c r="AK29" s="1421"/>
      <c r="AL29" s="1421"/>
      <c r="AM29" s="1421">
        <v>0</v>
      </c>
      <c r="AN29" s="1421"/>
      <c r="AO29" s="1421"/>
      <c r="AP29" s="1421"/>
      <c r="AQ29" s="1421">
        <v>0</v>
      </c>
      <c r="AR29" s="1421"/>
      <c r="AS29" s="1421"/>
      <c r="AT29" s="1421"/>
      <c r="AU29" s="1421">
        <v>0</v>
      </c>
      <c r="AV29" s="1421"/>
      <c r="AW29" s="1421"/>
      <c r="AX29" s="1421"/>
      <c r="AY29" s="1421">
        <v>0</v>
      </c>
      <c r="AZ29" s="1421"/>
      <c r="BA29" s="1421"/>
      <c r="BB29" s="1421"/>
      <c r="BC29" s="1421">
        <v>0</v>
      </c>
      <c r="BD29" s="1421"/>
      <c r="BE29" s="1421"/>
      <c r="BF29" s="1421"/>
      <c r="BG29" s="1421">
        <v>0</v>
      </c>
      <c r="BH29" s="1421"/>
      <c r="BI29" s="1421"/>
      <c r="BJ29" s="1421"/>
      <c r="BK29" s="1421"/>
      <c r="BL29" s="1421">
        <v>0</v>
      </c>
      <c r="BM29" s="1421">
        <v>0</v>
      </c>
      <c r="BN29" s="1421"/>
      <c r="BO29" s="1421">
        <v>0</v>
      </c>
      <c r="BP29" s="1421"/>
      <c r="BQ29" s="1421"/>
      <c r="BR29" s="1421"/>
      <c r="BS29" s="1421"/>
      <c r="BT29" s="1421">
        <v>0</v>
      </c>
      <c r="BU29" s="1421"/>
      <c r="BV29" s="1421">
        <v>0</v>
      </c>
      <c r="BW29" s="1421"/>
      <c r="BX29" s="1421"/>
      <c r="BY29" s="1421"/>
      <c r="BZ29" s="1421"/>
      <c r="CA29" s="1421">
        <v>0</v>
      </c>
      <c r="CB29" s="1421"/>
      <c r="CC29" s="1421">
        <v>0</v>
      </c>
      <c r="CD29" s="1421"/>
      <c r="CE29" s="1421"/>
      <c r="CF29" s="1421"/>
      <c r="CG29" s="1421"/>
      <c r="CH29" s="1421"/>
      <c r="CI29" s="1421">
        <v>0</v>
      </c>
      <c r="CJ29" s="1421"/>
      <c r="CK29" s="1421"/>
      <c r="CL29" s="1421"/>
      <c r="CM29" s="1421"/>
      <c r="CN29" s="1421"/>
      <c r="CO29" s="1421">
        <v>0</v>
      </c>
      <c r="CP29" s="1421"/>
      <c r="CQ29" s="1421"/>
      <c r="CR29" s="1421"/>
      <c r="CS29" s="1421"/>
      <c r="CT29" s="1421">
        <v>0</v>
      </c>
      <c r="CU29" s="1421">
        <v>0</v>
      </c>
      <c r="CV29" s="1421"/>
      <c r="CW29" s="1421"/>
      <c r="CX29" s="1421">
        <v>0</v>
      </c>
      <c r="CY29" s="1421"/>
      <c r="CZ29" s="1421"/>
      <c r="DA29" s="1421">
        <v>0</v>
      </c>
      <c r="DB29" s="1421"/>
      <c r="DC29" s="1421"/>
      <c r="DD29" s="1421"/>
      <c r="DE29" s="1421">
        <v>0</v>
      </c>
      <c r="DF29" s="1421">
        <v>0</v>
      </c>
      <c r="DG29" s="1421"/>
      <c r="DH29" s="1421"/>
      <c r="DI29" s="1421">
        <v>0</v>
      </c>
      <c r="DJ29" s="1421"/>
      <c r="DK29" s="1421"/>
      <c r="DL29" s="1421">
        <v>0</v>
      </c>
      <c r="DM29" s="1421"/>
      <c r="DN29" s="1421"/>
      <c r="DO29" s="1421"/>
      <c r="DP29" s="1421"/>
      <c r="DQ29" s="1421"/>
      <c r="DR29" s="1421">
        <v>0</v>
      </c>
      <c r="DS29" s="1421"/>
      <c r="DT29" s="1421">
        <v>0</v>
      </c>
      <c r="DU29" s="1421"/>
      <c r="DV29" s="1421"/>
      <c r="DW29" s="1421">
        <v>0</v>
      </c>
      <c r="DX29" s="1421"/>
      <c r="DY29" s="1421"/>
      <c r="DZ29" s="1421"/>
      <c r="EA29" s="1421"/>
      <c r="EB29" s="1421">
        <v>0</v>
      </c>
      <c r="EC29" s="1421"/>
      <c r="ED29" s="1421"/>
      <c r="EE29" s="1421"/>
      <c r="EF29" s="1421">
        <v>0</v>
      </c>
      <c r="EG29" s="1421">
        <v>0</v>
      </c>
      <c r="EH29" s="1421"/>
      <c r="EI29" s="1421"/>
      <c r="EJ29" s="1421">
        <v>0</v>
      </c>
      <c r="EK29" s="1421"/>
      <c r="EL29" s="1421"/>
      <c r="EM29" s="1421">
        <v>0</v>
      </c>
      <c r="EN29" s="1421"/>
      <c r="EO29" s="1421"/>
      <c r="EP29" s="1421"/>
      <c r="EQ29" s="1421"/>
      <c r="ER29" s="1421"/>
      <c r="ES29" s="1421">
        <v>-19193602.568528786</v>
      </c>
      <c r="ET29" s="1421">
        <v>37045237</v>
      </c>
      <c r="EU29" s="1421">
        <v>2498362</v>
      </c>
      <c r="EV29" s="1421">
        <v>34546875</v>
      </c>
      <c r="EW29" s="1421">
        <v>0</v>
      </c>
      <c r="EX29" s="1421"/>
      <c r="EY29" s="1421"/>
      <c r="EZ29" s="1421">
        <v>-53204633</v>
      </c>
      <c r="FA29" s="1421"/>
      <c r="FB29" s="1421"/>
      <c r="FC29" s="1421">
        <v>-53204633</v>
      </c>
      <c r="FD29" s="1421">
        <v>-3034206.5685287849</v>
      </c>
      <c r="FE29" s="1421"/>
      <c r="FF29" s="1421">
        <v>55892756.649750002</v>
      </c>
      <c r="FG29" s="1421"/>
      <c r="FH29" s="1421"/>
      <c r="FI29" s="1421"/>
      <c r="FJ29" s="1421"/>
      <c r="FK29" s="1421"/>
      <c r="FL29" s="1421">
        <v>95579465.291221231</v>
      </c>
      <c r="FM29" s="1221">
        <v>3.2496452331542969E-4</v>
      </c>
    </row>
    <row r="30" spans="2:169">
      <c r="B30" s="1223">
        <v>42705</v>
      </c>
      <c r="C30" s="1421">
        <v>58524403.74000001</v>
      </c>
      <c r="D30" s="1421">
        <v>58524403.74000001</v>
      </c>
      <c r="E30" s="1421">
        <v>22761693.812947873</v>
      </c>
      <c r="F30" s="1421">
        <v>35762709.927052133</v>
      </c>
      <c r="G30" s="1421"/>
      <c r="H30" s="1421"/>
      <c r="I30" s="1421"/>
      <c r="J30" s="1421"/>
      <c r="K30" s="1421"/>
      <c r="L30" s="1421"/>
      <c r="M30" s="1421"/>
      <c r="N30" s="1421"/>
      <c r="O30" s="1421"/>
      <c r="P30" s="1421"/>
      <c r="Q30" s="1421">
        <v>0</v>
      </c>
      <c r="R30" s="1421">
        <v>0</v>
      </c>
      <c r="S30" s="1421">
        <v>0</v>
      </c>
      <c r="T30" s="1421"/>
      <c r="U30" s="1421"/>
      <c r="V30" s="1421"/>
      <c r="W30" s="1421">
        <v>0</v>
      </c>
      <c r="X30" s="1421"/>
      <c r="Y30" s="1421"/>
      <c r="Z30" s="1421"/>
      <c r="AA30" s="1421">
        <v>0</v>
      </c>
      <c r="AB30" s="1421"/>
      <c r="AC30" s="1421"/>
      <c r="AD30" s="1421"/>
      <c r="AE30" s="1421">
        <v>0</v>
      </c>
      <c r="AF30" s="1421"/>
      <c r="AG30" s="1421"/>
      <c r="AH30" s="1421"/>
      <c r="AI30" s="1421">
        <v>0</v>
      </c>
      <c r="AJ30" s="1421"/>
      <c r="AK30" s="1421"/>
      <c r="AL30" s="1421"/>
      <c r="AM30" s="1421">
        <v>0</v>
      </c>
      <c r="AN30" s="1421"/>
      <c r="AO30" s="1421"/>
      <c r="AP30" s="1421"/>
      <c r="AQ30" s="1421">
        <v>0</v>
      </c>
      <c r="AR30" s="1421"/>
      <c r="AS30" s="1421"/>
      <c r="AT30" s="1421"/>
      <c r="AU30" s="1421">
        <v>0</v>
      </c>
      <c r="AV30" s="1421"/>
      <c r="AW30" s="1421"/>
      <c r="AX30" s="1421"/>
      <c r="AY30" s="1421">
        <v>0</v>
      </c>
      <c r="AZ30" s="1421"/>
      <c r="BA30" s="1421"/>
      <c r="BB30" s="1421"/>
      <c r="BC30" s="1421">
        <v>0</v>
      </c>
      <c r="BD30" s="1421"/>
      <c r="BE30" s="1421"/>
      <c r="BF30" s="1421"/>
      <c r="BG30" s="1421">
        <v>0</v>
      </c>
      <c r="BH30" s="1421"/>
      <c r="BI30" s="1421"/>
      <c r="BJ30" s="1421"/>
      <c r="BK30" s="1421"/>
      <c r="BL30" s="1421">
        <v>0</v>
      </c>
      <c r="BM30" s="1421">
        <v>0</v>
      </c>
      <c r="BN30" s="1421"/>
      <c r="BO30" s="1421">
        <v>0</v>
      </c>
      <c r="BP30" s="1421"/>
      <c r="BQ30" s="1421"/>
      <c r="BR30" s="1421"/>
      <c r="BS30" s="1421"/>
      <c r="BT30" s="1421">
        <v>0</v>
      </c>
      <c r="BU30" s="1421"/>
      <c r="BV30" s="1421">
        <v>0</v>
      </c>
      <c r="BW30" s="1421"/>
      <c r="BX30" s="1421"/>
      <c r="BY30" s="1421"/>
      <c r="BZ30" s="1421"/>
      <c r="CA30" s="1421">
        <v>0</v>
      </c>
      <c r="CB30" s="1421"/>
      <c r="CC30" s="1421">
        <v>0</v>
      </c>
      <c r="CD30" s="1421"/>
      <c r="CE30" s="1421"/>
      <c r="CF30" s="1421"/>
      <c r="CG30" s="1421"/>
      <c r="CH30" s="1421"/>
      <c r="CI30" s="1421">
        <v>0</v>
      </c>
      <c r="CJ30" s="1421"/>
      <c r="CK30" s="1421"/>
      <c r="CL30" s="1421"/>
      <c r="CM30" s="1421"/>
      <c r="CN30" s="1421"/>
      <c r="CO30" s="1421">
        <v>0</v>
      </c>
      <c r="CP30" s="1421"/>
      <c r="CQ30" s="1421"/>
      <c r="CR30" s="1421"/>
      <c r="CS30" s="1421"/>
      <c r="CT30" s="1421">
        <v>0</v>
      </c>
      <c r="CU30" s="1421">
        <v>0</v>
      </c>
      <c r="CV30" s="1421"/>
      <c r="CW30" s="1421"/>
      <c r="CX30" s="1421">
        <v>0</v>
      </c>
      <c r="CY30" s="1421"/>
      <c r="CZ30" s="1421"/>
      <c r="DA30" s="1421">
        <v>0</v>
      </c>
      <c r="DB30" s="1421"/>
      <c r="DC30" s="1421"/>
      <c r="DD30" s="1421"/>
      <c r="DE30" s="1421">
        <v>0</v>
      </c>
      <c r="DF30" s="1421">
        <v>0</v>
      </c>
      <c r="DG30" s="1421"/>
      <c r="DH30" s="1421"/>
      <c r="DI30" s="1421">
        <v>0</v>
      </c>
      <c r="DJ30" s="1421"/>
      <c r="DK30" s="1421"/>
      <c r="DL30" s="1421">
        <v>0</v>
      </c>
      <c r="DM30" s="1421"/>
      <c r="DN30" s="1421"/>
      <c r="DO30" s="1421"/>
      <c r="DP30" s="1421"/>
      <c r="DQ30" s="1421"/>
      <c r="DR30" s="1421">
        <v>0</v>
      </c>
      <c r="DS30" s="1421"/>
      <c r="DT30" s="1421">
        <v>0</v>
      </c>
      <c r="DU30" s="1421"/>
      <c r="DV30" s="1421"/>
      <c r="DW30" s="1421">
        <v>0</v>
      </c>
      <c r="DX30" s="1421"/>
      <c r="DY30" s="1421"/>
      <c r="DZ30" s="1421"/>
      <c r="EA30" s="1421"/>
      <c r="EB30" s="1421">
        <v>0</v>
      </c>
      <c r="EC30" s="1421"/>
      <c r="ED30" s="1421"/>
      <c r="EE30" s="1421"/>
      <c r="EF30" s="1421">
        <v>0</v>
      </c>
      <c r="EG30" s="1421">
        <v>0</v>
      </c>
      <c r="EH30" s="1421"/>
      <c r="EI30" s="1421"/>
      <c r="EJ30" s="1421">
        <v>0</v>
      </c>
      <c r="EK30" s="1421"/>
      <c r="EL30" s="1421"/>
      <c r="EM30" s="1421">
        <v>0</v>
      </c>
      <c r="EN30" s="1421"/>
      <c r="EO30" s="1421"/>
      <c r="EP30" s="1421"/>
      <c r="EQ30" s="1421"/>
      <c r="ER30" s="1421"/>
      <c r="ES30" s="1421">
        <v>-20134578.286134463</v>
      </c>
      <c r="ET30" s="1421">
        <v>37045237</v>
      </c>
      <c r="EU30" s="1421">
        <v>2498362</v>
      </c>
      <c r="EV30" s="1421">
        <v>34546875</v>
      </c>
      <c r="EW30" s="1421">
        <v>0</v>
      </c>
      <c r="EX30" s="1421"/>
      <c r="EY30" s="1421"/>
      <c r="EZ30" s="1421">
        <v>-53204633.009999998</v>
      </c>
      <c r="FA30" s="1421"/>
      <c r="FB30" s="1421"/>
      <c r="FC30" s="1421">
        <v>-53204633.009999998</v>
      </c>
      <c r="FD30" s="1421">
        <v>-3975182.2761344658</v>
      </c>
      <c r="FE30" s="1421"/>
      <c r="FF30" s="1421">
        <v>53174905.495224968</v>
      </c>
      <c r="FG30" s="1421"/>
      <c r="FH30" s="1421"/>
      <c r="FI30" s="1421"/>
      <c r="FJ30" s="1421"/>
      <c r="FK30" s="1421"/>
      <c r="FL30" s="1421">
        <v>91564730.949090511</v>
      </c>
      <c r="FM30" s="1221">
        <v>0</v>
      </c>
    </row>
    <row r="31" spans="2:169">
      <c r="C31" s="1220"/>
      <c r="D31" s="1220"/>
      <c r="E31" s="1220"/>
      <c r="F31" s="1220"/>
      <c r="G31" s="1220"/>
      <c r="H31" s="1220"/>
      <c r="I31" s="1220"/>
      <c r="J31" s="1220"/>
      <c r="K31" s="1220"/>
      <c r="L31" s="1220"/>
      <c r="M31" s="1220"/>
      <c r="N31" s="1220"/>
      <c r="O31" s="1220"/>
      <c r="P31" s="1220"/>
      <c r="Q31" s="1220"/>
      <c r="R31" s="1220"/>
      <c r="S31" s="1220"/>
      <c r="T31" s="1220"/>
      <c r="U31" s="1220"/>
      <c r="V31" s="1220"/>
      <c r="W31" s="1220"/>
      <c r="X31" s="1220"/>
      <c r="Y31" s="1220"/>
      <c r="Z31" s="1220"/>
      <c r="AA31" s="1220"/>
      <c r="AB31" s="1220"/>
      <c r="AC31" s="1220"/>
      <c r="AD31" s="1220"/>
      <c r="AE31" s="1220"/>
      <c r="AF31" s="1220"/>
      <c r="AG31" s="1220"/>
      <c r="AH31" s="1220"/>
      <c r="AI31" s="1220"/>
      <c r="AJ31" s="1220"/>
      <c r="AK31" s="1220"/>
      <c r="AL31" s="1220"/>
      <c r="AM31" s="1220"/>
      <c r="AN31" s="1220"/>
      <c r="AO31" s="1220"/>
      <c r="AP31" s="1220"/>
      <c r="AQ31" s="1220"/>
      <c r="AR31" s="1220"/>
      <c r="AS31" s="1220"/>
      <c r="AT31" s="1220"/>
      <c r="AU31" s="1220"/>
      <c r="AV31" s="1220"/>
      <c r="AW31" s="1220"/>
      <c r="AX31" s="1220"/>
      <c r="AY31" s="1220"/>
      <c r="AZ31" s="1220"/>
      <c r="BA31" s="1220"/>
      <c r="BB31" s="1220"/>
      <c r="BC31" s="1220"/>
      <c r="BD31" s="1220"/>
      <c r="BE31" s="1220"/>
      <c r="BF31" s="1220"/>
      <c r="BG31" s="1220"/>
      <c r="BH31" s="1220"/>
      <c r="BI31" s="1220"/>
      <c r="BJ31" s="1220"/>
      <c r="BK31" s="1220"/>
      <c r="BL31" s="1220"/>
      <c r="BM31" s="1220"/>
      <c r="BN31" s="1220"/>
      <c r="BO31" s="1220"/>
      <c r="BP31" s="1220"/>
      <c r="BQ31" s="1220"/>
      <c r="BR31" s="1220"/>
      <c r="BS31" s="1220"/>
      <c r="BT31" s="1220"/>
      <c r="BU31" s="1220"/>
      <c r="BV31" s="1220"/>
      <c r="BW31" s="1220"/>
      <c r="BX31" s="1220"/>
      <c r="BY31" s="1220"/>
      <c r="BZ31" s="1220"/>
      <c r="CA31" s="1220"/>
      <c r="CB31" s="1220"/>
      <c r="CC31" s="1220"/>
      <c r="CD31" s="1220"/>
      <c r="CE31" s="1220"/>
      <c r="CF31" s="1220"/>
      <c r="CG31" s="1220"/>
      <c r="CH31" s="1220"/>
      <c r="CI31" s="1220"/>
      <c r="CJ31" s="1220"/>
      <c r="CK31" s="1220"/>
      <c r="CL31" s="1220"/>
      <c r="CM31" s="1220"/>
      <c r="CN31" s="1220"/>
      <c r="CO31" s="1220"/>
      <c r="CP31" s="1220"/>
      <c r="CQ31" s="1220"/>
      <c r="CR31" s="1220"/>
      <c r="CS31" s="1220"/>
      <c r="CT31" s="1220"/>
      <c r="CU31" s="1220"/>
      <c r="CV31" s="1220"/>
      <c r="CW31" s="1220"/>
      <c r="CX31" s="1220"/>
      <c r="CY31" s="1220"/>
      <c r="CZ31" s="1220"/>
      <c r="DA31" s="1220"/>
      <c r="DB31" s="1220"/>
      <c r="DC31" s="1220"/>
      <c r="DD31" s="1220"/>
      <c r="DE31" s="1220"/>
      <c r="DF31" s="1220"/>
      <c r="DG31" s="1220"/>
      <c r="DH31" s="1220"/>
      <c r="DI31" s="1220"/>
      <c r="DJ31" s="1220"/>
      <c r="DK31" s="1220"/>
      <c r="DL31" s="1220"/>
      <c r="DM31" s="1220"/>
      <c r="DN31" s="1220"/>
      <c r="DO31" s="1220"/>
      <c r="DP31" s="1220"/>
      <c r="DQ31" s="1220"/>
      <c r="DR31" s="1220"/>
      <c r="DS31" s="1220"/>
      <c r="DT31" s="1220"/>
      <c r="DU31" s="1220"/>
      <c r="DV31" s="1220"/>
      <c r="DW31" s="1220"/>
      <c r="DX31" s="1220"/>
      <c r="DY31" s="1220"/>
      <c r="DZ31" s="1220"/>
      <c r="EA31" s="1220"/>
      <c r="EB31" s="1220"/>
      <c r="EC31" s="1220"/>
      <c r="ED31" s="1220"/>
      <c r="EE31" s="1220"/>
      <c r="EF31" s="1220"/>
      <c r="EG31" s="1220"/>
      <c r="EH31" s="1220"/>
      <c r="EI31" s="1220"/>
      <c r="EJ31" s="1220"/>
      <c r="EK31" s="1220"/>
      <c r="EL31" s="1220"/>
      <c r="EM31" s="1220"/>
      <c r="EN31" s="1220"/>
      <c r="EO31" s="1220"/>
      <c r="EP31" s="1220"/>
      <c r="EQ31" s="1220"/>
      <c r="ER31" s="1220"/>
      <c r="ES31" s="1220"/>
      <c r="ET31" s="1220"/>
      <c r="EU31" s="1220"/>
      <c r="EV31" s="1220"/>
      <c r="EW31" s="1220"/>
      <c r="EX31" s="1220"/>
      <c r="EY31" s="1220"/>
      <c r="EZ31" s="1220"/>
      <c r="FA31" s="1220"/>
      <c r="FB31" s="1220"/>
      <c r="FC31" s="1220"/>
      <c r="FD31" s="1220"/>
      <c r="FE31" s="1220"/>
      <c r="FF31" s="1220"/>
      <c r="FG31" s="1220"/>
      <c r="FH31" s="1220"/>
      <c r="FI31" s="1220"/>
      <c r="FJ31" s="1220"/>
      <c r="FK31" s="1220"/>
      <c r="FL31" s="1220"/>
    </row>
    <row r="32" spans="2:169">
      <c r="C32" s="1220"/>
      <c r="D32" s="1220"/>
      <c r="E32" s="1220"/>
      <c r="F32" s="1220"/>
      <c r="G32" s="1220"/>
      <c r="H32" s="1220"/>
      <c r="I32" s="1220"/>
      <c r="J32" s="1220"/>
      <c r="K32" s="1220"/>
      <c r="L32" s="1220"/>
      <c r="M32" s="1220"/>
      <c r="N32" s="1220"/>
      <c r="O32" s="1220"/>
      <c r="P32" s="1220"/>
      <c r="Q32" s="1220"/>
      <c r="R32" s="1220"/>
      <c r="S32" s="1220"/>
      <c r="T32" s="1220"/>
      <c r="U32" s="1220"/>
      <c r="V32" s="1220"/>
      <c r="W32" s="1220"/>
      <c r="X32" s="1220"/>
      <c r="Y32" s="1220"/>
      <c r="Z32" s="1220"/>
      <c r="AA32" s="1220"/>
      <c r="AB32" s="1220"/>
      <c r="AC32" s="1220"/>
      <c r="AD32" s="1220"/>
      <c r="AE32" s="1220"/>
      <c r="AF32" s="1220"/>
      <c r="AG32" s="1220"/>
      <c r="AH32" s="1220"/>
      <c r="AI32" s="1220"/>
      <c r="AJ32" s="1220"/>
      <c r="AK32" s="1220"/>
      <c r="AL32" s="1220"/>
      <c r="AM32" s="1220"/>
      <c r="AN32" s="1220"/>
      <c r="AO32" s="1220"/>
      <c r="AP32" s="1220"/>
      <c r="AQ32" s="1220"/>
      <c r="AR32" s="1220"/>
      <c r="AS32" s="1220"/>
      <c r="AT32" s="1220"/>
      <c r="AU32" s="1220"/>
      <c r="AV32" s="1220"/>
      <c r="AW32" s="1220"/>
      <c r="AX32" s="1220"/>
      <c r="AY32" s="1220"/>
      <c r="AZ32" s="1220"/>
      <c r="BA32" s="1220"/>
      <c r="BB32" s="1220"/>
      <c r="BC32" s="1220"/>
      <c r="BD32" s="1220"/>
      <c r="BE32" s="1220"/>
      <c r="BF32" s="1220"/>
      <c r="BG32" s="1220"/>
      <c r="BH32" s="1220"/>
      <c r="BI32" s="1220"/>
      <c r="BJ32" s="1220"/>
      <c r="BK32" s="1220"/>
      <c r="BL32" s="1220"/>
      <c r="BM32" s="1220"/>
      <c r="BN32" s="1220"/>
      <c r="BO32" s="1220"/>
      <c r="BP32" s="1220"/>
      <c r="BQ32" s="1220"/>
      <c r="BR32" s="1220"/>
      <c r="BS32" s="1220"/>
      <c r="BT32" s="1220"/>
      <c r="BU32" s="1220"/>
      <c r="BV32" s="1220"/>
      <c r="BW32" s="1220"/>
      <c r="BX32" s="1220"/>
      <c r="BY32" s="1220"/>
      <c r="BZ32" s="1220"/>
      <c r="CA32" s="1220"/>
      <c r="CB32" s="1220"/>
      <c r="CC32" s="1220"/>
      <c r="CD32" s="1220"/>
      <c r="CE32" s="1220"/>
      <c r="CF32" s="1220"/>
      <c r="CG32" s="1220"/>
      <c r="CH32" s="1220"/>
      <c r="CI32" s="1220"/>
      <c r="CJ32" s="1220"/>
      <c r="CK32" s="1220"/>
      <c r="CL32" s="1220"/>
      <c r="CM32" s="1220"/>
      <c r="CN32" s="1220"/>
      <c r="CO32" s="1220"/>
      <c r="CP32" s="1220"/>
      <c r="CQ32" s="1220"/>
      <c r="CR32" s="1220"/>
      <c r="CS32" s="1220"/>
      <c r="CT32" s="1220"/>
      <c r="CU32" s="1220"/>
      <c r="CV32" s="1220"/>
      <c r="CW32" s="1220"/>
      <c r="CX32" s="1220"/>
      <c r="CY32" s="1220"/>
      <c r="CZ32" s="1220"/>
      <c r="DA32" s="1220"/>
      <c r="DB32" s="1220"/>
      <c r="DC32" s="1220"/>
      <c r="DD32" s="1220"/>
      <c r="DE32" s="1220"/>
      <c r="DF32" s="1220"/>
      <c r="DG32" s="1220"/>
      <c r="DH32" s="1220"/>
      <c r="DI32" s="1220"/>
      <c r="DJ32" s="1220"/>
      <c r="DK32" s="1220"/>
      <c r="DL32" s="1220"/>
      <c r="DM32" s="1220"/>
      <c r="DN32" s="1220"/>
      <c r="DO32" s="1220"/>
      <c r="DP32" s="1220"/>
      <c r="DQ32" s="1220"/>
      <c r="DR32" s="1220"/>
      <c r="DS32" s="1220"/>
      <c r="DT32" s="1220"/>
      <c r="DU32" s="1220"/>
      <c r="DV32" s="1220"/>
      <c r="DW32" s="1220"/>
      <c r="DX32" s="1220"/>
      <c r="DY32" s="1220"/>
      <c r="DZ32" s="1220"/>
      <c r="EA32" s="1220"/>
      <c r="EB32" s="1220"/>
      <c r="EC32" s="1220"/>
      <c r="ED32" s="1220"/>
      <c r="EE32" s="1220"/>
      <c r="EF32" s="1220"/>
      <c r="EG32" s="1220"/>
      <c r="EH32" s="1220"/>
      <c r="EI32" s="1220"/>
      <c r="EJ32" s="1220"/>
      <c r="EK32" s="1220"/>
      <c r="EL32" s="1220"/>
      <c r="EM32" s="1220"/>
      <c r="EN32" s="1220"/>
      <c r="EO32" s="1220"/>
      <c r="EP32" s="1220"/>
      <c r="EQ32" s="1220"/>
      <c r="ER32" s="1220"/>
      <c r="ES32" s="1220"/>
      <c r="ET32" s="1220"/>
      <c r="EU32" s="1220"/>
      <c r="EV32" s="1220"/>
      <c r="EW32" s="1220"/>
      <c r="EX32" s="1220"/>
      <c r="EY32" s="1220"/>
      <c r="EZ32" s="1220"/>
      <c r="FA32" s="1220"/>
      <c r="FB32" s="1220"/>
      <c r="FC32" s="1220"/>
      <c r="FD32" s="1220"/>
      <c r="FE32" s="1220"/>
      <c r="FF32" s="1220"/>
      <c r="FG32" s="1220"/>
      <c r="FH32" s="1220"/>
      <c r="FI32" s="1220"/>
      <c r="FJ32" s="1220"/>
      <c r="FK32" s="1220"/>
      <c r="FL32" s="1220"/>
    </row>
    <row r="33" spans="1:169" s="1" customFormat="1" ht="14.25" customHeight="1">
      <c r="A33" s="1210"/>
      <c r="B33" s="1223">
        <v>42736</v>
      </c>
      <c r="C33" s="1421">
        <v>58880311.210000008</v>
      </c>
      <c r="D33" s="1421">
        <v>58880311.210000008</v>
      </c>
      <c r="E33" s="1421">
        <v>22900115.673576657</v>
      </c>
      <c r="F33" s="1421">
        <v>35980195.536423348</v>
      </c>
      <c r="G33" s="1421"/>
      <c r="H33" s="1421"/>
      <c r="I33" s="1421"/>
      <c r="J33" s="1421"/>
      <c r="K33" s="1421"/>
      <c r="L33" s="1421"/>
      <c r="M33" s="1421"/>
      <c r="N33" s="1421"/>
      <c r="O33" s="1421"/>
      <c r="P33" s="1421"/>
      <c r="Q33" s="1421">
        <v>0</v>
      </c>
      <c r="R33" s="1421">
        <v>0</v>
      </c>
      <c r="S33" s="1421">
        <v>0</v>
      </c>
      <c r="T33" s="1421"/>
      <c r="U33" s="1421"/>
      <c r="V33" s="1421"/>
      <c r="W33" s="1421">
        <v>0</v>
      </c>
      <c r="X33" s="1421"/>
      <c r="Y33" s="1421"/>
      <c r="Z33" s="1421"/>
      <c r="AA33" s="1421">
        <v>0</v>
      </c>
      <c r="AB33" s="1421"/>
      <c r="AC33" s="1421"/>
      <c r="AD33" s="1421"/>
      <c r="AE33" s="1421">
        <v>0</v>
      </c>
      <c r="AF33" s="1421"/>
      <c r="AG33" s="1421"/>
      <c r="AH33" s="1421"/>
      <c r="AI33" s="1421">
        <v>0</v>
      </c>
      <c r="AJ33" s="1421"/>
      <c r="AK33" s="1421"/>
      <c r="AL33" s="1421"/>
      <c r="AM33" s="1421">
        <v>0</v>
      </c>
      <c r="AN33" s="1421"/>
      <c r="AO33" s="1421"/>
      <c r="AP33" s="1421"/>
      <c r="AQ33" s="1421">
        <v>0</v>
      </c>
      <c r="AR33" s="1421"/>
      <c r="AS33" s="1421"/>
      <c r="AT33" s="1421"/>
      <c r="AU33" s="1421">
        <v>0</v>
      </c>
      <c r="AV33" s="1421"/>
      <c r="AW33" s="1421"/>
      <c r="AX33" s="1421"/>
      <c r="AY33" s="1421">
        <v>0</v>
      </c>
      <c r="AZ33" s="1421"/>
      <c r="BA33" s="1421"/>
      <c r="BB33" s="1421"/>
      <c r="BC33" s="1421">
        <v>0</v>
      </c>
      <c r="BD33" s="1421"/>
      <c r="BE33" s="1421"/>
      <c r="BF33" s="1421"/>
      <c r="BG33" s="1421">
        <v>0</v>
      </c>
      <c r="BH33" s="1421"/>
      <c r="BI33" s="1421"/>
      <c r="BJ33" s="1421"/>
      <c r="BK33" s="1421"/>
      <c r="BL33" s="1421">
        <v>0</v>
      </c>
      <c r="BM33" s="1421">
        <v>0</v>
      </c>
      <c r="BN33" s="1421"/>
      <c r="BO33" s="1421">
        <v>0</v>
      </c>
      <c r="BP33" s="1421"/>
      <c r="BQ33" s="1421"/>
      <c r="BR33" s="1421"/>
      <c r="BS33" s="1421"/>
      <c r="BT33" s="1421">
        <v>0</v>
      </c>
      <c r="BU33" s="1421"/>
      <c r="BV33" s="1421">
        <v>0</v>
      </c>
      <c r="BW33" s="1421"/>
      <c r="BX33" s="1421"/>
      <c r="BY33" s="1421"/>
      <c r="BZ33" s="1421"/>
      <c r="CA33" s="1421">
        <v>0</v>
      </c>
      <c r="CB33" s="1421"/>
      <c r="CC33" s="1421">
        <v>0</v>
      </c>
      <c r="CD33" s="1421"/>
      <c r="CE33" s="1421"/>
      <c r="CF33" s="1421"/>
      <c r="CG33" s="1421"/>
      <c r="CH33" s="1421"/>
      <c r="CI33" s="1421">
        <v>0</v>
      </c>
      <c r="CJ33" s="1421"/>
      <c r="CK33" s="1421"/>
      <c r="CL33" s="1421"/>
      <c r="CM33" s="1421"/>
      <c r="CN33" s="1421"/>
      <c r="CO33" s="1421">
        <v>0</v>
      </c>
      <c r="CP33" s="1421"/>
      <c r="CQ33" s="1421"/>
      <c r="CR33" s="1421"/>
      <c r="CS33" s="1421"/>
      <c r="CT33" s="1421">
        <v>0</v>
      </c>
      <c r="CU33" s="1421">
        <v>0</v>
      </c>
      <c r="CV33" s="1421"/>
      <c r="CW33" s="1421"/>
      <c r="CX33" s="1421">
        <v>0</v>
      </c>
      <c r="CY33" s="1421"/>
      <c r="CZ33" s="1421"/>
      <c r="DA33" s="1421">
        <v>0</v>
      </c>
      <c r="DB33" s="1421"/>
      <c r="DC33" s="1421"/>
      <c r="DD33" s="1421"/>
      <c r="DE33" s="1421">
        <v>0</v>
      </c>
      <c r="DF33" s="1421">
        <v>0</v>
      </c>
      <c r="DG33" s="1421"/>
      <c r="DH33" s="1421"/>
      <c r="DI33" s="1421">
        <v>0</v>
      </c>
      <c r="DJ33" s="1421"/>
      <c r="DK33" s="1421"/>
      <c r="DL33" s="1421">
        <v>0</v>
      </c>
      <c r="DM33" s="1421"/>
      <c r="DN33" s="1421"/>
      <c r="DO33" s="1421"/>
      <c r="DP33" s="1421"/>
      <c r="DQ33" s="1421"/>
      <c r="DR33" s="1421">
        <v>0</v>
      </c>
      <c r="DS33" s="1421"/>
      <c r="DT33" s="1421">
        <v>0</v>
      </c>
      <c r="DU33" s="1421"/>
      <c r="DV33" s="1421"/>
      <c r="DW33" s="1421">
        <v>0</v>
      </c>
      <c r="DX33" s="1421"/>
      <c r="DY33" s="1421"/>
      <c r="DZ33" s="1421"/>
      <c r="EA33" s="1421"/>
      <c r="EB33" s="1421">
        <v>0</v>
      </c>
      <c r="EC33" s="1421"/>
      <c r="ED33" s="1421"/>
      <c r="EE33" s="1421"/>
      <c r="EF33" s="1421">
        <v>0</v>
      </c>
      <c r="EG33" s="1421">
        <v>0</v>
      </c>
      <c r="EH33" s="1421"/>
      <c r="EI33" s="1421"/>
      <c r="EJ33" s="1421">
        <v>0</v>
      </c>
      <c r="EK33" s="1421"/>
      <c r="EL33" s="1421"/>
      <c r="EM33" s="1421">
        <v>0</v>
      </c>
      <c r="EN33" s="1421"/>
      <c r="EO33" s="1421"/>
      <c r="EP33" s="1421"/>
      <c r="EQ33" s="1421"/>
      <c r="ER33" s="1421"/>
      <c r="ES33" s="1421">
        <v>-18933518.193603788</v>
      </c>
      <c r="ET33" s="1421">
        <v>37045237</v>
      </c>
      <c r="EU33" s="1421">
        <v>2498362</v>
      </c>
      <c r="EV33" s="1421">
        <v>34546875</v>
      </c>
      <c r="EW33" s="1421">
        <v>0</v>
      </c>
      <c r="EX33" s="1421"/>
      <c r="EY33" s="1421"/>
      <c r="EZ33" s="1421">
        <v>-52958954.602374993</v>
      </c>
      <c r="FA33" s="1421"/>
      <c r="FB33" s="1421"/>
      <c r="FC33" s="1421">
        <v>-52958954.602374993</v>
      </c>
      <c r="FD33" s="1421">
        <v>-3019800.5912287934</v>
      </c>
      <c r="FE33" s="1421"/>
      <c r="FF33" s="1421">
        <v>55892757.275149956</v>
      </c>
      <c r="FG33" s="1421"/>
      <c r="FH33" s="1421"/>
      <c r="FI33" s="1421"/>
      <c r="FJ33" s="1421"/>
      <c r="FK33" s="1421"/>
      <c r="FL33" s="1421">
        <v>95839550.291546181</v>
      </c>
      <c r="FM33" s="1221">
        <v>0</v>
      </c>
    </row>
    <row r="34" spans="1:169" s="1" customFormat="1" ht="15.75">
      <c r="A34" s="1210"/>
      <c r="B34" s="1223">
        <v>42767</v>
      </c>
      <c r="C34" s="1421">
        <v>58880311.210000008</v>
      </c>
      <c r="D34" s="1421">
        <v>58880311.210000008</v>
      </c>
      <c r="E34" s="1421">
        <v>22900115.673576657</v>
      </c>
      <c r="F34" s="1421">
        <v>35980195.536423348</v>
      </c>
      <c r="G34" s="1421"/>
      <c r="H34" s="1421"/>
      <c r="I34" s="1421"/>
      <c r="J34" s="1421"/>
      <c r="K34" s="1421"/>
      <c r="L34" s="1421"/>
      <c r="M34" s="1421"/>
      <c r="N34" s="1421"/>
      <c r="O34" s="1421"/>
      <c r="P34" s="1421"/>
      <c r="Q34" s="1421">
        <v>0</v>
      </c>
      <c r="R34" s="1421">
        <v>0</v>
      </c>
      <c r="S34" s="1421">
        <v>0</v>
      </c>
      <c r="T34" s="1421"/>
      <c r="U34" s="1421"/>
      <c r="V34" s="1421"/>
      <c r="W34" s="1421">
        <v>0</v>
      </c>
      <c r="X34" s="1421"/>
      <c r="Y34" s="1421"/>
      <c r="Z34" s="1421"/>
      <c r="AA34" s="1421">
        <v>0</v>
      </c>
      <c r="AB34" s="1421"/>
      <c r="AC34" s="1421"/>
      <c r="AD34" s="1421"/>
      <c r="AE34" s="1421">
        <v>0</v>
      </c>
      <c r="AF34" s="1421"/>
      <c r="AG34" s="1421"/>
      <c r="AH34" s="1421"/>
      <c r="AI34" s="1421">
        <v>0</v>
      </c>
      <c r="AJ34" s="1421"/>
      <c r="AK34" s="1421"/>
      <c r="AL34" s="1421"/>
      <c r="AM34" s="1421">
        <v>0</v>
      </c>
      <c r="AN34" s="1421"/>
      <c r="AO34" s="1421"/>
      <c r="AP34" s="1421"/>
      <c r="AQ34" s="1421">
        <v>0</v>
      </c>
      <c r="AR34" s="1421"/>
      <c r="AS34" s="1421"/>
      <c r="AT34" s="1421"/>
      <c r="AU34" s="1421">
        <v>0</v>
      </c>
      <c r="AV34" s="1421"/>
      <c r="AW34" s="1421"/>
      <c r="AX34" s="1421"/>
      <c r="AY34" s="1421">
        <v>0</v>
      </c>
      <c r="AZ34" s="1421"/>
      <c r="BA34" s="1421"/>
      <c r="BB34" s="1421"/>
      <c r="BC34" s="1421">
        <v>0</v>
      </c>
      <c r="BD34" s="1421"/>
      <c r="BE34" s="1421"/>
      <c r="BF34" s="1421"/>
      <c r="BG34" s="1421">
        <v>0</v>
      </c>
      <c r="BH34" s="1421"/>
      <c r="BI34" s="1421"/>
      <c r="BJ34" s="1421"/>
      <c r="BK34" s="1421"/>
      <c r="BL34" s="1421">
        <v>0</v>
      </c>
      <c r="BM34" s="1421">
        <v>0</v>
      </c>
      <c r="BN34" s="1421"/>
      <c r="BO34" s="1421">
        <v>0</v>
      </c>
      <c r="BP34" s="1421"/>
      <c r="BQ34" s="1421"/>
      <c r="BR34" s="1421"/>
      <c r="BS34" s="1421"/>
      <c r="BT34" s="1421">
        <v>0</v>
      </c>
      <c r="BU34" s="1421"/>
      <c r="BV34" s="1421">
        <v>0</v>
      </c>
      <c r="BW34" s="1421"/>
      <c r="BX34" s="1421"/>
      <c r="BY34" s="1421"/>
      <c r="BZ34" s="1421"/>
      <c r="CA34" s="1421">
        <v>0</v>
      </c>
      <c r="CB34" s="1421"/>
      <c r="CC34" s="1421">
        <v>0</v>
      </c>
      <c r="CD34" s="1421"/>
      <c r="CE34" s="1421"/>
      <c r="CF34" s="1421"/>
      <c r="CG34" s="1421"/>
      <c r="CH34" s="1421"/>
      <c r="CI34" s="1421">
        <v>0</v>
      </c>
      <c r="CJ34" s="1421"/>
      <c r="CK34" s="1421"/>
      <c r="CL34" s="1421"/>
      <c r="CM34" s="1421"/>
      <c r="CN34" s="1421"/>
      <c r="CO34" s="1421">
        <v>0</v>
      </c>
      <c r="CP34" s="1421"/>
      <c r="CQ34" s="1421"/>
      <c r="CR34" s="1421"/>
      <c r="CS34" s="1421"/>
      <c r="CT34" s="1421">
        <v>0</v>
      </c>
      <c r="CU34" s="1421">
        <v>0</v>
      </c>
      <c r="CV34" s="1421"/>
      <c r="CW34" s="1421"/>
      <c r="CX34" s="1421">
        <v>0</v>
      </c>
      <c r="CY34" s="1421"/>
      <c r="CZ34" s="1421"/>
      <c r="DA34" s="1421">
        <v>0</v>
      </c>
      <c r="DB34" s="1421"/>
      <c r="DC34" s="1421"/>
      <c r="DD34" s="1421"/>
      <c r="DE34" s="1421">
        <v>0</v>
      </c>
      <c r="DF34" s="1421">
        <v>0</v>
      </c>
      <c r="DG34" s="1421"/>
      <c r="DH34" s="1421"/>
      <c r="DI34" s="1421">
        <v>0</v>
      </c>
      <c r="DJ34" s="1421"/>
      <c r="DK34" s="1421"/>
      <c r="DL34" s="1421">
        <v>0</v>
      </c>
      <c r="DM34" s="1421"/>
      <c r="DN34" s="1421"/>
      <c r="DO34" s="1421"/>
      <c r="DP34" s="1421"/>
      <c r="DQ34" s="1421"/>
      <c r="DR34" s="1421">
        <v>0</v>
      </c>
      <c r="DS34" s="1421"/>
      <c r="DT34" s="1421">
        <v>0</v>
      </c>
      <c r="DU34" s="1421"/>
      <c r="DV34" s="1421"/>
      <c r="DW34" s="1421">
        <v>0</v>
      </c>
      <c r="DX34" s="1421"/>
      <c r="DY34" s="1421"/>
      <c r="DZ34" s="1421"/>
      <c r="EA34" s="1421"/>
      <c r="EB34" s="1421">
        <v>0</v>
      </c>
      <c r="EC34" s="1421"/>
      <c r="ED34" s="1421"/>
      <c r="EE34" s="1421"/>
      <c r="EF34" s="1421">
        <v>0</v>
      </c>
      <c r="EG34" s="1421">
        <v>0</v>
      </c>
      <c r="EH34" s="1421"/>
      <c r="EI34" s="1421"/>
      <c r="EJ34" s="1421">
        <v>0</v>
      </c>
      <c r="EK34" s="1421"/>
      <c r="EL34" s="1421"/>
      <c r="EM34" s="1421">
        <v>0</v>
      </c>
      <c r="EN34" s="1421"/>
      <c r="EO34" s="1421"/>
      <c r="EP34" s="1421"/>
      <c r="EQ34" s="1421"/>
      <c r="ER34" s="1421"/>
      <c r="ES34" s="1421">
        <v>-19020214</v>
      </c>
      <c r="ET34" s="1421">
        <v>37045237</v>
      </c>
      <c r="EU34" s="1421">
        <v>2498362</v>
      </c>
      <c r="EV34" s="1421">
        <v>34546875</v>
      </c>
      <c r="EW34" s="1421">
        <v>0</v>
      </c>
      <c r="EX34" s="1421"/>
      <c r="EY34" s="1421"/>
      <c r="EZ34" s="1421">
        <v>-52958955</v>
      </c>
      <c r="FA34" s="1421"/>
      <c r="FB34" s="1421"/>
      <c r="FC34" s="1421">
        <v>-52958955</v>
      </c>
      <c r="FD34" s="1421">
        <v>-3106496</v>
      </c>
      <c r="FE34" s="1421"/>
      <c r="FF34" s="1421">
        <v>55892758.351546168</v>
      </c>
      <c r="FG34" s="1421"/>
      <c r="FH34" s="1421"/>
      <c r="FI34" s="1421"/>
      <c r="FJ34" s="1421"/>
      <c r="FK34" s="1421"/>
      <c r="FL34" s="1421">
        <v>95752855.561546177</v>
      </c>
      <c r="FM34" s="1221">
        <v>0</v>
      </c>
    </row>
    <row r="35" spans="1:169" s="1" customFormat="1" ht="15.75">
      <c r="A35" s="1210"/>
      <c r="B35" s="1223">
        <v>42795</v>
      </c>
      <c r="C35" s="1421">
        <v>58880311.210000008</v>
      </c>
      <c r="D35" s="1421">
        <v>58880311.210000008</v>
      </c>
      <c r="E35" s="1421">
        <v>22900115.673576657</v>
      </c>
      <c r="F35" s="1421">
        <v>35980195.536423348</v>
      </c>
      <c r="G35" s="1421"/>
      <c r="H35" s="1421"/>
      <c r="I35" s="1421"/>
      <c r="J35" s="1421"/>
      <c r="K35" s="1421"/>
      <c r="L35" s="1421"/>
      <c r="M35" s="1421"/>
      <c r="N35" s="1421"/>
      <c r="O35" s="1421"/>
      <c r="P35" s="1421"/>
      <c r="Q35" s="1421">
        <v>0</v>
      </c>
      <c r="R35" s="1421">
        <v>0</v>
      </c>
      <c r="S35" s="1421">
        <v>0</v>
      </c>
      <c r="T35" s="1421"/>
      <c r="U35" s="1421"/>
      <c r="V35" s="1421"/>
      <c r="W35" s="1421">
        <v>0</v>
      </c>
      <c r="X35" s="1421"/>
      <c r="Y35" s="1421"/>
      <c r="Z35" s="1421"/>
      <c r="AA35" s="1421">
        <v>0</v>
      </c>
      <c r="AB35" s="1421"/>
      <c r="AC35" s="1421"/>
      <c r="AD35" s="1421"/>
      <c r="AE35" s="1421">
        <v>0</v>
      </c>
      <c r="AF35" s="1421"/>
      <c r="AG35" s="1421"/>
      <c r="AH35" s="1421"/>
      <c r="AI35" s="1421">
        <v>0</v>
      </c>
      <c r="AJ35" s="1421"/>
      <c r="AK35" s="1421"/>
      <c r="AL35" s="1421"/>
      <c r="AM35" s="1421">
        <v>0</v>
      </c>
      <c r="AN35" s="1421"/>
      <c r="AO35" s="1421"/>
      <c r="AP35" s="1421"/>
      <c r="AQ35" s="1421">
        <v>0</v>
      </c>
      <c r="AR35" s="1421"/>
      <c r="AS35" s="1421"/>
      <c r="AT35" s="1421"/>
      <c r="AU35" s="1421">
        <v>0</v>
      </c>
      <c r="AV35" s="1421"/>
      <c r="AW35" s="1421"/>
      <c r="AX35" s="1421"/>
      <c r="AY35" s="1421">
        <v>0</v>
      </c>
      <c r="AZ35" s="1421"/>
      <c r="BA35" s="1421"/>
      <c r="BB35" s="1421"/>
      <c r="BC35" s="1421">
        <v>0</v>
      </c>
      <c r="BD35" s="1421"/>
      <c r="BE35" s="1421"/>
      <c r="BF35" s="1421"/>
      <c r="BG35" s="1421">
        <v>0</v>
      </c>
      <c r="BH35" s="1421"/>
      <c r="BI35" s="1421"/>
      <c r="BJ35" s="1421"/>
      <c r="BK35" s="1421"/>
      <c r="BL35" s="1421">
        <v>0</v>
      </c>
      <c r="BM35" s="1421">
        <v>0</v>
      </c>
      <c r="BN35" s="1421"/>
      <c r="BO35" s="1421">
        <v>0</v>
      </c>
      <c r="BP35" s="1421"/>
      <c r="BQ35" s="1421"/>
      <c r="BR35" s="1421"/>
      <c r="BS35" s="1421"/>
      <c r="BT35" s="1421">
        <v>0</v>
      </c>
      <c r="BU35" s="1421"/>
      <c r="BV35" s="1421">
        <v>0</v>
      </c>
      <c r="BW35" s="1421"/>
      <c r="BX35" s="1421"/>
      <c r="BY35" s="1421"/>
      <c r="BZ35" s="1421"/>
      <c r="CA35" s="1421">
        <v>0</v>
      </c>
      <c r="CB35" s="1421"/>
      <c r="CC35" s="1421">
        <v>0</v>
      </c>
      <c r="CD35" s="1421"/>
      <c r="CE35" s="1421"/>
      <c r="CF35" s="1421"/>
      <c r="CG35" s="1421"/>
      <c r="CH35" s="1421"/>
      <c r="CI35" s="1421">
        <v>0</v>
      </c>
      <c r="CJ35" s="1421"/>
      <c r="CK35" s="1421"/>
      <c r="CL35" s="1421"/>
      <c r="CM35" s="1421"/>
      <c r="CN35" s="1421"/>
      <c r="CO35" s="1421">
        <v>0</v>
      </c>
      <c r="CP35" s="1421"/>
      <c r="CQ35" s="1421"/>
      <c r="CR35" s="1421"/>
      <c r="CS35" s="1421"/>
      <c r="CT35" s="1421">
        <v>0</v>
      </c>
      <c r="CU35" s="1421">
        <v>0</v>
      </c>
      <c r="CV35" s="1421"/>
      <c r="CW35" s="1421"/>
      <c r="CX35" s="1421">
        <v>0</v>
      </c>
      <c r="CY35" s="1421"/>
      <c r="CZ35" s="1421"/>
      <c r="DA35" s="1421">
        <v>0</v>
      </c>
      <c r="DB35" s="1421"/>
      <c r="DC35" s="1421"/>
      <c r="DD35" s="1421"/>
      <c r="DE35" s="1421">
        <v>0</v>
      </c>
      <c r="DF35" s="1421">
        <v>0</v>
      </c>
      <c r="DG35" s="1421"/>
      <c r="DH35" s="1421"/>
      <c r="DI35" s="1421">
        <v>0</v>
      </c>
      <c r="DJ35" s="1421"/>
      <c r="DK35" s="1421"/>
      <c r="DL35" s="1421">
        <v>0</v>
      </c>
      <c r="DM35" s="1421"/>
      <c r="DN35" s="1421"/>
      <c r="DO35" s="1421"/>
      <c r="DP35" s="1421"/>
      <c r="DQ35" s="1421"/>
      <c r="DR35" s="1421">
        <v>0</v>
      </c>
      <c r="DS35" s="1421"/>
      <c r="DT35" s="1421">
        <v>0</v>
      </c>
      <c r="DU35" s="1421"/>
      <c r="DV35" s="1421"/>
      <c r="DW35" s="1421">
        <v>0</v>
      </c>
      <c r="DX35" s="1421"/>
      <c r="DY35" s="1421"/>
      <c r="DZ35" s="1421"/>
      <c r="EA35" s="1421"/>
      <c r="EB35" s="1421">
        <v>0</v>
      </c>
      <c r="EC35" s="1421"/>
      <c r="ED35" s="1421"/>
      <c r="EE35" s="1421"/>
      <c r="EF35" s="1421">
        <v>0</v>
      </c>
      <c r="EG35" s="1421">
        <v>0</v>
      </c>
      <c r="EH35" s="1421"/>
      <c r="EI35" s="1421"/>
      <c r="EJ35" s="1421">
        <v>0</v>
      </c>
      <c r="EK35" s="1421"/>
      <c r="EL35" s="1421"/>
      <c r="EM35" s="1421">
        <v>0</v>
      </c>
      <c r="EN35" s="1421"/>
      <c r="EO35" s="1421"/>
      <c r="EP35" s="1421"/>
      <c r="EQ35" s="1421"/>
      <c r="ER35" s="1421"/>
      <c r="ES35" s="1421">
        <v>-19005807.216303792</v>
      </c>
      <c r="ET35" s="1421">
        <v>37045237</v>
      </c>
      <c r="EU35" s="1421">
        <v>2498362</v>
      </c>
      <c r="EV35" s="1421">
        <v>34546875</v>
      </c>
      <c r="EW35" s="1421">
        <v>0</v>
      </c>
      <c r="EX35" s="1421"/>
      <c r="EY35" s="1421"/>
      <c r="EZ35" s="1421">
        <v>-52944548.625074998</v>
      </c>
      <c r="FA35" s="1421"/>
      <c r="FB35" s="1421"/>
      <c r="FC35" s="1421">
        <v>-52944548.625074998</v>
      </c>
      <c r="FD35" s="1421">
        <v>-3106495.5912287934</v>
      </c>
      <c r="FE35" s="1421"/>
      <c r="FF35" s="1421">
        <v>55892757.297849968</v>
      </c>
      <c r="FG35" s="1421"/>
      <c r="FH35" s="1421"/>
      <c r="FI35" s="1421"/>
      <c r="FJ35" s="1421"/>
      <c r="FK35" s="1421"/>
      <c r="FL35" s="1421">
        <v>95767261.291546181</v>
      </c>
      <c r="FM35" s="1221">
        <v>0</v>
      </c>
    </row>
    <row r="36" spans="1:169" s="1" customFormat="1" ht="15.75">
      <c r="A36" s="1210"/>
      <c r="B36" s="1223">
        <v>42826</v>
      </c>
      <c r="C36" s="1421">
        <v>58880311.210000008</v>
      </c>
      <c r="D36" s="1421">
        <v>58880311.210000008</v>
      </c>
      <c r="E36" s="1421">
        <v>22900115.673576657</v>
      </c>
      <c r="F36" s="1421">
        <v>35980195.536423348</v>
      </c>
      <c r="G36" s="1421"/>
      <c r="H36" s="1421"/>
      <c r="I36" s="1421"/>
      <c r="J36" s="1421"/>
      <c r="K36" s="1421"/>
      <c r="L36" s="1421"/>
      <c r="M36" s="1421"/>
      <c r="N36" s="1421"/>
      <c r="O36" s="1421"/>
      <c r="P36" s="1421"/>
      <c r="Q36" s="1421">
        <v>0</v>
      </c>
      <c r="R36" s="1421">
        <v>0</v>
      </c>
      <c r="S36" s="1421">
        <v>0</v>
      </c>
      <c r="T36" s="1421"/>
      <c r="U36" s="1421"/>
      <c r="V36" s="1421"/>
      <c r="W36" s="1421">
        <v>0</v>
      </c>
      <c r="X36" s="1421"/>
      <c r="Y36" s="1421"/>
      <c r="Z36" s="1421"/>
      <c r="AA36" s="1421">
        <v>0</v>
      </c>
      <c r="AB36" s="1421"/>
      <c r="AC36" s="1421"/>
      <c r="AD36" s="1421"/>
      <c r="AE36" s="1421">
        <v>0</v>
      </c>
      <c r="AF36" s="1421"/>
      <c r="AG36" s="1421"/>
      <c r="AH36" s="1421"/>
      <c r="AI36" s="1421">
        <v>0</v>
      </c>
      <c r="AJ36" s="1421"/>
      <c r="AK36" s="1421"/>
      <c r="AL36" s="1421"/>
      <c r="AM36" s="1421">
        <v>0</v>
      </c>
      <c r="AN36" s="1421"/>
      <c r="AO36" s="1421"/>
      <c r="AP36" s="1421"/>
      <c r="AQ36" s="1421">
        <v>0</v>
      </c>
      <c r="AR36" s="1421"/>
      <c r="AS36" s="1421"/>
      <c r="AT36" s="1421"/>
      <c r="AU36" s="1421">
        <v>0</v>
      </c>
      <c r="AV36" s="1421"/>
      <c r="AW36" s="1421"/>
      <c r="AX36" s="1421"/>
      <c r="AY36" s="1421">
        <v>0</v>
      </c>
      <c r="AZ36" s="1421"/>
      <c r="BA36" s="1421"/>
      <c r="BB36" s="1421"/>
      <c r="BC36" s="1421">
        <v>0</v>
      </c>
      <c r="BD36" s="1421"/>
      <c r="BE36" s="1421"/>
      <c r="BF36" s="1421"/>
      <c r="BG36" s="1421">
        <v>0</v>
      </c>
      <c r="BH36" s="1421"/>
      <c r="BI36" s="1421"/>
      <c r="BJ36" s="1421"/>
      <c r="BK36" s="1421"/>
      <c r="BL36" s="1421">
        <v>0</v>
      </c>
      <c r="BM36" s="1421">
        <v>0</v>
      </c>
      <c r="BN36" s="1421"/>
      <c r="BO36" s="1421">
        <v>0</v>
      </c>
      <c r="BP36" s="1421"/>
      <c r="BQ36" s="1421"/>
      <c r="BR36" s="1421"/>
      <c r="BS36" s="1421"/>
      <c r="BT36" s="1421">
        <v>0</v>
      </c>
      <c r="BU36" s="1421"/>
      <c r="BV36" s="1421">
        <v>0</v>
      </c>
      <c r="BW36" s="1421"/>
      <c r="BX36" s="1421"/>
      <c r="BY36" s="1421"/>
      <c r="BZ36" s="1421"/>
      <c r="CA36" s="1421">
        <v>0</v>
      </c>
      <c r="CB36" s="1421"/>
      <c r="CC36" s="1421">
        <v>0</v>
      </c>
      <c r="CD36" s="1421"/>
      <c r="CE36" s="1421"/>
      <c r="CF36" s="1421"/>
      <c r="CG36" s="1421"/>
      <c r="CH36" s="1421"/>
      <c r="CI36" s="1421">
        <v>0</v>
      </c>
      <c r="CJ36" s="1421"/>
      <c r="CK36" s="1421"/>
      <c r="CL36" s="1421"/>
      <c r="CM36" s="1421"/>
      <c r="CN36" s="1421"/>
      <c r="CO36" s="1421">
        <v>0</v>
      </c>
      <c r="CP36" s="1421"/>
      <c r="CQ36" s="1421"/>
      <c r="CR36" s="1421"/>
      <c r="CS36" s="1421"/>
      <c r="CT36" s="1421">
        <v>0</v>
      </c>
      <c r="CU36" s="1421">
        <v>0</v>
      </c>
      <c r="CV36" s="1421"/>
      <c r="CW36" s="1421"/>
      <c r="CX36" s="1421">
        <v>0</v>
      </c>
      <c r="CY36" s="1421"/>
      <c r="CZ36" s="1421"/>
      <c r="DA36" s="1421">
        <v>0</v>
      </c>
      <c r="DB36" s="1421"/>
      <c r="DC36" s="1421"/>
      <c r="DD36" s="1421"/>
      <c r="DE36" s="1421">
        <v>0</v>
      </c>
      <c r="DF36" s="1421">
        <v>0</v>
      </c>
      <c r="DG36" s="1421"/>
      <c r="DH36" s="1421"/>
      <c r="DI36" s="1421">
        <v>0</v>
      </c>
      <c r="DJ36" s="1421"/>
      <c r="DK36" s="1421"/>
      <c r="DL36" s="1421">
        <v>0</v>
      </c>
      <c r="DM36" s="1421"/>
      <c r="DN36" s="1421"/>
      <c r="DO36" s="1421"/>
      <c r="DP36" s="1421"/>
      <c r="DQ36" s="1421"/>
      <c r="DR36" s="1421">
        <v>0</v>
      </c>
      <c r="DS36" s="1421"/>
      <c r="DT36" s="1421">
        <v>0</v>
      </c>
      <c r="DU36" s="1421"/>
      <c r="DV36" s="1421"/>
      <c r="DW36" s="1421">
        <v>0</v>
      </c>
      <c r="DX36" s="1421"/>
      <c r="DY36" s="1421"/>
      <c r="DZ36" s="1421"/>
      <c r="EA36" s="1421"/>
      <c r="EB36" s="1421">
        <v>0</v>
      </c>
      <c r="EC36" s="1421"/>
      <c r="ED36" s="1421"/>
      <c r="EE36" s="1421"/>
      <c r="EF36" s="1421">
        <v>0</v>
      </c>
      <c r="EG36" s="1421">
        <v>0</v>
      </c>
      <c r="EH36" s="1421"/>
      <c r="EI36" s="1421"/>
      <c r="EJ36" s="1421">
        <v>0</v>
      </c>
      <c r="EK36" s="1421"/>
      <c r="EL36" s="1421"/>
      <c r="EM36" s="1421">
        <v>0</v>
      </c>
      <c r="EN36" s="1421"/>
      <c r="EO36" s="1421"/>
      <c r="EP36" s="1421"/>
      <c r="EQ36" s="1421"/>
      <c r="ER36" s="1421"/>
      <c r="ES36" s="1421">
        <v>-18919113</v>
      </c>
      <c r="ET36" s="1421">
        <v>37045237</v>
      </c>
      <c r="EU36" s="1421">
        <v>2498362</v>
      </c>
      <c r="EV36" s="1421">
        <v>34546875</v>
      </c>
      <c r="EW36" s="1421">
        <v>0</v>
      </c>
      <c r="EX36" s="1421"/>
      <c r="EY36" s="1421"/>
      <c r="EZ36" s="1421">
        <v>-52857854</v>
      </c>
      <c r="FA36" s="1421"/>
      <c r="FB36" s="1421"/>
      <c r="FC36" s="1421">
        <v>-52857854</v>
      </c>
      <c r="FD36" s="1421">
        <v>-3106496</v>
      </c>
      <c r="FE36" s="1421"/>
      <c r="FF36" s="1421">
        <v>55892758.110096171</v>
      </c>
      <c r="FG36" s="1421"/>
      <c r="FH36" s="1421"/>
      <c r="FI36" s="1421"/>
      <c r="FJ36" s="1421"/>
      <c r="FK36" s="1421"/>
      <c r="FL36" s="1421">
        <v>95853956.32009618</v>
      </c>
      <c r="FM36" s="1221">
        <v>0</v>
      </c>
    </row>
    <row r="37" spans="1:169" s="1" customFormat="1" ht="15.75">
      <c r="A37" s="1210"/>
      <c r="B37" s="1223">
        <v>42856</v>
      </c>
      <c r="C37" s="1421">
        <v>58880311.210000008</v>
      </c>
      <c r="D37" s="1421">
        <v>58880311.210000008</v>
      </c>
      <c r="E37" s="1421">
        <v>22900115.673576657</v>
      </c>
      <c r="F37" s="1421">
        <v>35980195.536423348</v>
      </c>
      <c r="G37" s="1421"/>
      <c r="H37" s="1421"/>
      <c r="I37" s="1421"/>
      <c r="J37" s="1421"/>
      <c r="K37" s="1421"/>
      <c r="L37" s="1421"/>
      <c r="M37" s="1421"/>
      <c r="N37" s="1421"/>
      <c r="O37" s="1421"/>
      <c r="P37" s="1421"/>
      <c r="Q37" s="1421">
        <v>0</v>
      </c>
      <c r="R37" s="1421">
        <v>0</v>
      </c>
      <c r="S37" s="1421">
        <v>0</v>
      </c>
      <c r="T37" s="1421"/>
      <c r="U37" s="1421"/>
      <c r="V37" s="1421"/>
      <c r="W37" s="1421">
        <v>0</v>
      </c>
      <c r="X37" s="1421"/>
      <c r="Y37" s="1421"/>
      <c r="Z37" s="1421"/>
      <c r="AA37" s="1421">
        <v>0</v>
      </c>
      <c r="AB37" s="1421"/>
      <c r="AC37" s="1421"/>
      <c r="AD37" s="1421"/>
      <c r="AE37" s="1421">
        <v>0</v>
      </c>
      <c r="AF37" s="1421"/>
      <c r="AG37" s="1421"/>
      <c r="AH37" s="1421"/>
      <c r="AI37" s="1421">
        <v>0</v>
      </c>
      <c r="AJ37" s="1421"/>
      <c r="AK37" s="1421"/>
      <c r="AL37" s="1421"/>
      <c r="AM37" s="1421">
        <v>0</v>
      </c>
      <c r="AN37" s="1421"/>
      <c r="AO37" s="1421"/>
      <c r="AP37" s="1421"/>
      <c r="AQ37" s="1421">
        <v>0</v>
      </c>
      <c r="AR37" s="1421"/>
      <c r="AS37" s="1421"/>
      <c r="AT37" s="1421"/>
      <c r="AU37" s="1421">
        <v>0</v>
      </c>
      <c r="AV37" s="1421"/>
      <c r="AW37" s="1421"/>
      <c r="AX37" s="1421"/>
      <c r="AY37" s="1421">
        <v>0</v>
      </c>
      <c r="AZ37" s="1421"/>
      <c r="BA37" s="1421"/>
      <c r="BB37" s="1421"/>
      <c r="BC37" s="1421">
        <v>0</v>
      </c>
      <c r="BD37" s="1421"/>
      <c r="BE37" s="1421"/>
      <c r="BF37" s="1421"/>
      <c r="BG37" s="1421">
        <v>0</v>
      </c>
      <c r="BH37" s="1421"/>
      <c r="BI37" s="1421"/>
      <c r="BJ37" s="1421"/>
      <c r="BK37" s="1421"/>
      <c r="BL37" s="1421">
        <v>0</v>
      </c>
      <c r="BM37" s="1421">
        <v>0</v>
      </c>
      <c r="BN37" s="1421"/>
      <c r="BO37" s="1421">
        <v>0</v>
      </c>
      <c r="BP37" s="1421"/>
      <c r="BQ37" s="1421"/>
      <c r="BR37" s="1421"/>
      <c r="BS37" s="1421"/>
      <c r="BT37" s="1421">
        <v>0</v>
      </c>
      <c r="BU37" s="1421"/>
      <c r="BV37" s="1421">
        <v>0</v>
      </c>
      <c r="BW37" s="1421"/>
      <c r="BX37" s="1421"/>
      <c r="BY37" s="1421"/>
      <c r="BZ37" s="1421"/>
      <c r="CA37" s="1421">
        <v>0</v>
      </c>
      <c r="CB37" s="1421"/>
      <c r="CC37" s="1421">
        <v>0</v>
      </c>
      <c r="CD37" s="1421"/>
      <c r="CE37" s="1421"/>
      <c r="CF37" s="1421"/>
      <c r="CG37" s="1421"/>
      <c r="CH37" s="1421"/>
      <c r="CI37" s="1421">
        <v>0</v>
      </c>
      <c r="CJ37" s="1421"/>
      <c r="CK37" s="1421"/>
      <c r="CL37" s="1421"/>
      <c r="CM37" s="1421"/>
      <c r="CN37" s="1421"/>
      <c r="CO37" s="1421">
        <v>0</v>
      </c>
      <c r="CP37" s="1421"/>
      <c r="CQ37" s="1421"/>
      <c r="CR37" s="1421"/>
      <c r="CS37" s="1421"/>
      <c r="CT37" s="1421">
        <v>0</v>
      </c>
      <c r="CU37" s="1421">
        <v>0</v>
      </c>
      <c r="CV37" s="1421"/>
      <c r="CW37" s="1421"/>
      <c r="CX37" s="1421">
        <v>0</v>
      </c>
      <c r="CY37" s="1421"/>
      <c r="CZ37" s="1421"/>
      <c r="DA37" s="1421">
        <v>0</v>
      </c>
      <c r="DB37" s="1421"/>
      <c r="DC37" s="1421"/>
      <c r="DD37" s="1421"/>
      <c r="DE37" s="1421">
        <v>0</v>
      </c>
      <c r="DF37" s="1421">
        <v>0</v>
      </c>
      <c r="DG37" s="1421"/>
      <c r="DH37" s="1421"/>
      <c r="DI37" s="1421">
        <v>0</v>
      </c>
      <c r="DJ37" s="1421"/>
      <c r="DK37" s="1421"/>
      <c r="DL37" s="1421">
        <v>0</v>
      </c>
      <c r="DM37" s="1421"/>
      <c r="DN37" s="1421"/>
      <c r="DO37" s="1421"/>
      <c r="DP37" s="1421"/>
      <c r="DQ37" s="1421"/>
      <c r="DR37" s="1421">
        <v>0</v>
      </c>
      <c r="DS37" s="1421"/>
      <c r="DT37" s="1421">
        <v>0</v>
      </c>
      <c r="DU37" s="1421"/>
      <c r="DV37" s="1421"/>
      <c r="DW37" s="1421">
        <v>0</v>
      </c>
      <c r="DX37" s="1421"/>
      <c r="DY37" s="1421"/>
      <c r="DZ37" s="1421"/>
      <c r="EA37" s="1421"/>
      <c r="EB37" s="1421">
        <v>0</v>
      </c>
      <c r="EC37" s="1421"/>
      <c r="ED37" s="1421"/>
      <c r="EE37" s="1421"/>
      <c r="EF37" s="1421">
        <v>0</v>
      </c>
      <c r="EG37" s="1421">
        <v>0</v>
      </c>
      <c r="EH37" s="1421"/>
      <c r="EI37" s="1421"/>
      <c r="EJ37" s="1421">
        <v>0</v>
      </c>
      <c r="EK37" s="1421"/>
      <c r="EL37" s="1421"/>
      <c r="EM37" s="1421">
        <v>0</v>
      </c>
      <c r="EN37" s="1421"/>
      <c r="EO37" s="1421"/>
      <c r="EP37" s="1421"/>
      <c r="EQ37" s="1421"/>
      <c r="ER37" s="1421"/>
      <c r="ES37" s="1421">
        <v>-14755761.847034482</v>
      </c>
      <c r="ET37" s="1421">
        <v>37045237</v>
      </c>
      <c r="EU37" s="1421">
        <v>2498362</v>
      </c>
      <c r="EV37" s="1421">
        <v>34546875</v>
      </c>
      <c r="EW37" s="1421">
        <v>0</v>
      </c>
      <c r="EX37" s="1421"/>
      <c r="EY37" s="1421"/>
      <c r="EZ37" s="1421">
        <v>-52235236.218374975</v>
      </c>
      <c r="FA37" s="1421"/>
      <c r="FB37" s="1421"/>
      <c r="FC37" s="1421">
        <v>-52235236.218374975</v>
      </c>
      <c r="FD37" s="1421">
        <v>434237.37134049227</v>
      </c>
      <c r="FE37" s="1421"/>
      <c r="FF37" s="1421">
        <v>51892757.424362943</v>
      </c>
      <c r="FG37" s="1421"/>
      <c r="FH37" s="1421"/>
      <c r="FI37" s="1421"/>
      <c r="FJ37" s="1421"/>
      <c r="FK37" s="1421"/>
      <c r="FL37" s="1421">
        <v>96017306.787328467</v>
      </c>
      <c r="FM37" s="1221">
        <v>0</v>
      </c>
    </row>
    <row r="38" spans="1:169" s="947" customFormat="1" ht="15.75">
      <c r="B38" s="1223">
        <v>42887</v>
      </c>
      <c r="C38" s="1421">
        <v>58880311.210000008</v>
      </c>
      <c r="D38" s="1421">
        <v>58880311.210000008</v>
      </c>
      <c r="E38" s="1421">
        <v>22900115.673576657</v>
      </c>
      <c r="F38" s="1421">
        <v>35980195.536423348</v>
      </c>
      <c r="G38" s="1421"/>
      <c r="H38" s="1421"/>
      <c r="I38" s="1421"/>
      <c r="J38" s="1421"/>
      <c r="K38" s="1421"/>
      <c r="L38" s="1421"/>
      <c r="M38" s="1421"/>
      <c r="N38" s="1421"/>
      <c r="O38" s="1421"/>
      <c r="P38" s="1421"/>
      <c r="Q38" s="1421">
        <v>0</v>
      </c>
      <c r="R38" s="1421">
        <v>0</v>
      </c>
      <c r="S38" s="1421">
        <v>0</v>
      </c>
      <c r="T38" s="1421"/>
      <c r="U38" s="1421"/>
      <c r="V38" s="1421"/>
      <c r="W38" s="1421">
        <v>0</v>
      </c>
      <c r="X38" s="1421"/>
      <c r="Y38" s="1421"/>
      <c r="Z38" s="1421"/>
      <c r="AA38" s="1421">
        <v>0</v>
      </c>
      <c r="AB38" s="1421"/>
      <c r="AC38" s="1421"/>
      <c r="AD38" s="1421"/>
      <c r="AE38" s="1421">
        <v>0</v>
      </c>
      <c r="AF38" s="1421"/>
      <c r="AG38" s="1421"/>
      <c r="AH38" s="1421"/>
      <c r="AI38" s="1421">
        <v>0</v>
      </c>
      <c r="AJ38" s="1421"/>
      <c r="AK38" s="1421"/>
      <c r="AL38" s="1421"/>
      <c r="AM38" s="1421">
        <v>0</v>
      </c>
      <c r="AN38" s="1421"/>
      <c r="AO38" s="1421"/>
      <c r="AP38" s="1421"/>
      <c r="AQ38" s="1421">
        <v>0</v>
      </c>
      <c r="AR38" s="1421"/>
      <c r="AS38" s="1421"/>
      <c r="AT38" s="1421"/>
      <c r="AU38" s="1421">
        <v>0</v>
      </c>
      <c r="AV38" s="1421"/>
      <c r="AW38" s="1421"/>
      <c r="AX38" s="1421"/>
      <c r="AY38" s="1421">
        <v>0</v>
      </c>
      <c r="AZ38" s="1421"/>
      <c r="BA38" s="1421"/>
      <c r="BB38" s="1421"/>
      <c r="BC38" s="1421">
        <v>0</v>
      </c>
      <c r="BD38" s="1421"/>
      <c r="BE38" s="1421"/>
      <c r="BF38" s="1421"/>
      <c r="BG38" s="1421">
        <v>0</v>
      </c>
      <c r="BH38" s="1421"/>
      <c r="BI38" s="1421"/>
      <c r="BJ38" s="1421"/>
      <c r="BK38" s="1421"/>
      <c r="BL38" s="1421">
        <v>0</v>
      </c>
      <c r="BM38" s="1421">
        <v>0</v>
      </c>
      <c r="BN38" s="1421"/>
      <c r="BO38" s="1421">
        <v>0</v>
      </c>
      <c r="BP38" s="1421"/>
      <c r="BQ38" s="1421"/>
      <c r="BR38" s="1421"/>
      <c r="BS38" s="1421"/>
      <c r="BT38" s="1421">
        <v>0</v>
      </c>
      <c r="BU38" s="1421"/>
      <c r="BV38" s="1421">
        <v>0</v>
      </c>
      <c r="BW38" s="1421"/>
      <c r="BX38" s="1421"/>
      <c r="BY38" s="1421"/>
      <c r="BZ38" s="1421"/>
      <c r="CA38" s="1421">
        <v>0</v>
      </c>
      <c r="CB38" s="1421"/>
      <c r="CC38" s="1421">
        <v>0</v>
      </c>
      <c r="CD38" s="1421"/>
      <c r="CE38" s="1421"/>
      <c r="CF38" s="1421"/>
      <c r="CG38" s="1421"/>
      <c r="CH38" s="1421"/>
      <c r="CI38" s="1421">
        <v>0</v>
      </c>
      <c r="CJ38" s="1421"/>
      <c r="CK38" s="1421"/>
      <c r="CL38" s="1421"/>
      <c r="CM38" s="1421"/>
      <c r="CN38" s="1421"/>
      <c r="CO38" s="1421">
        <v>0</v>
      </c>
      <c r="CP38" s="1421"/>
      <c r="CQ38" s="1421"/>
      <c r="CR38" s="1421"/>
      <c r="CS38" s="1421"/>
      <c r="CT38" s="1421">
        <v>0</v>
      </c>
      <c r="CU38" s="1421">
        <v>0</v>
      </c>
      <c r="CV38" s="1421"/>
      <c r="CW38" s="1421"/>
      <c r="CX38" s="1421">
        <v>0</v>
      </c>
      <c r="CY38" s="1421"/>
      <c r="CZ38" s="1421"/>
      <c r="DA38" s="1421">
        <v>0</v>
      </c>
      <c r="DB38" s="1421"/>
      <c r="DC38" s="1421"/>
      <c r="DD38" s="1421"/>
      <c r="DE38" s="1421">
        <v>0</v>
      </c>
      <c r="DF38" s="1421">
        <v>0</v>
      </c>
      <c r="DG38" s="1421"/>
      <c r="DH38" s="1421"/>
      <c r="DI38" s="1421">
        <v>0</v>
      </c>
      <c r="DJ38" s="1421"/>
      <c r="DK38" s="1421"/>
      <c r="DL38" s="1421">
        <v>0</v>
      </c>
      <c r="DM38" s="1421"/>
      <c r="DN38" s="1421"/>
      <c r="DO38" s="1421"/>
      <c r="DP38" s="1421"/>
      <c r="DQ38" s="1421"/>
      <c r="DR38" s="1421">
        <v>0</v>
      </c>
      <c r="DS38" s="1421"/>
      <c r="DT38" s="1421">
        <v>0</v>
      </c>
      <c r="DU38" s="1421"/>
      <c r="DV38" s="1421"/>
      <c r="DW38" s="1421">
        <v>0</v>
      </c>
      <c r="DX38" s="1421"/>
      <c r="DY38" s="1421"/>
      <c r="DZ38" s="1421"/>
      <c r="EA38" s="1421"/>
      <c r="EB38" s="1421">
        <v>0</v>
      </c>
      <c r="EC38" s="1421"/>
      <c r="ED38" s="1421"/>
      <c r="EE38" s="1421"/>
      <c r="EF38" s="1421">
        <v>0</v>
      </c>
      <c r="EG38" s="1421">
        <v>0</v>
      </c>
      <c r="EH38" s="1421"/>
      <c r="EI38" s="1421"/>
      <c r="EJ38" s="1421">
        <v>0</v>
      </c>
      <c r="EK38" s="1421"/>
      <c r="EL38" s="1421"/>
      <c r="EM38" s="1421">
        <v>0</v>
      </c>
      <c r="EN38" s="1421"/>
      <c r="EO38" s="1421"/>
      <c r="EP38" s="1421"/>
      <c r="EQ38" s="1421"/>
      <c r="ER38" s="1421"/>
      <c r="ES38" s="1421">
        <v>-14755761.847034482</v>
      </c>
      <c r="ET38" s="1421">
        <v>37045237</v>
      </c>
      <c r="EU38" s="1421">
        <v>2498362</v>
      </c>
      <c r="EV38" s="1421">
        <v>34546875</v>
      </c>
      <c r="EW38" s="1421">
        <v>0</v>
      </c>
      <c r="EX38" s="1421"/>
      <c r="EY38" s="1421"/>
      <c r="EZ38" s="1421">
        <v>-52235236.218374975</v>
      </c>
      <c r="FA38" s="1421"/>
      <c r="FB38" s="1421"/>
      <c r="FC38" s="1421">
        <v>-52235236.218374975</v>
      </c>
      <c r="FD38" s="1421">
        <v>434237.37134049227</v>
      </c>
      <c r="FE38" s="1421"/>
      <c r="FF38" s="1421">
        <v>51921008.424362943</v>
      </c>
      <c r="FG38" s="1421"/>
      <c r="FH38" s="1421"/>
      <c r="FI38" s="1421"/>
      <c r="FJ38" s="1421"/>
      <c r="FK38" s="1421"/>
      <c r="FL38" s="1421">
        <v>96045557.787328467</v>
      </c>
      <c r="FM38" s="1221">
        <v>0</v>
      </c>
    </row>
    <row r="39" spans="1:169" s="1373" customFormat="1">
      <c r="B39" s="1379">
        <v>42917</v>
      </c>
      <c r="C39" s="1426">
        <v>58880311.210000008</v>
      </c>
      <c r="D39" s="1426">
        <v>58880311.210000008</v>
      </c>
      <c r="E39" s="1426">
        <v>22900115.673576657</v>
      </c>
      <c r="F39" s="1426">
        <v>35980195.536423348</v>
      </c>
      <c r="G39" s="1426"/>
      <c r="H39" s="1426"/>
      <c r="I39" s="1426"/>
      <c r="J39" s="1426"/>
      <c r="K39" s="1426"/>
      <c r="L39" s="1426"/>
      <c r="M39" s="1426"/>
      <c r="N39" s="1426"/>
      <c r="O39" s="1426"/>
      <c r="P39" s="1426"/>
      <c r="Q39" s="1426">
        <v>0</v>
      </c>
      <c r="R39" s="1426">
        <v>0</v>
      </c>
      <c r="S39" s="1426">
        <v>0</v>
      </c>
      <c r="T39" s="1426"/>
      <c r="U39" s="1426"/>
      <c r="V39" s="1426"/>
      <c r="W39" s="1426">
        <v>0</v>
      </c>
      <c r="X39" s="1426"/>
      <c r="Y39" s="1426"/>
      <c r="Z39" s="1426"/>
      <c r="AA39" s="1426">
        <v>0</v>
      </c>
      <c r="AB39" s="1426"/>
      <c r="AC39" s="1426"/>
      <c r="AD39" s="1426"/>
      <c r="AE39" s="1426">
        <v>0</v>
      </c>
      <c r="AF39" s="1426"/>
      <c r="AG39" s="1426"/>
      <c r="AH39" s="1426"/>
      <c r="AI39" s="1426">
        <v>0</v>
      </c>
      <c r="AJ39" s="1426"/>
      <c r="AK39" s="1426"/>
      <c r="AL39" s="1426"/>
      <c r="AM39" s="1426">
        <v>0</v>
      </c>
      <c r="AN39" s="1426"/>
      <c r="AO39" s="1426"/>
      <c r="AP39" s="1426"/>
      <c r="AQ39" s="1426">
        <v>0</v>
      </c>
      <c r="AR39" s="1426"/>
      <c r="AS39" s="1426"/>
      <c r="AT39" s="1426"/>
      <c r="AU39" s="1426">
        <v>0</v>
      </c>
      <c r="AV39" s="1426"/>
      <c r="AW39" s="1426"/>
      <c r="AX39" s="1426"/>
      <c r="AY39" s="1426">
        <v>0</v>
      </c>
      <c r="AZ39" s="1426"/>
      <c r="BA39" s="1426"/>
      <c r="BB39" s="1426"/>
      <c r="BC39" s="1426">
        <v>0</v>
      </c>
      <c r="BD39" s="1426"/>
      <c r="BE39" s="1426"/>
      <c r="BF39" s="1426"/>
      <c r="BG39" s="1426">
        <v>0</v>
      </c>
      <c r="BH39" s="1426"/>
      <c r="BI39" s="1426"/>
      <c r="BJ39" s="1426"/>
      <c r="BK39" s="1426"/>
      <c r="BL39" s="1426">
        <v>0</v>
      </c>
      <c r="BM39" s="1426">
        <v>0</v>
      </c>
      <c r="BN39" s="1426"/>
      <c r="BO39" s="1426">
        <v>0</v>
      </c>
      <c r="BP39" s="1426"/>
      <c r="BQ39" s="1426"/>
      <c r="BR39" s="1426"/>
      <c r="BS39" s="1426"/>
      <c r="BT39" s="1426">
        <v>0</v>
      </c>
      <c r="BU39" s="1426"/>
      <c r="BV39" s="1426">
        <v>0</v>
      </c>
      <c r="BW39" s="1426"/>
      <c r="BX39" s="1426"/>
      <c r="BY39" s="1426"/>
      <c r="BZ39" s="1426"/>
      <c r="CA39" s="1426">
        <v>0</v>
      </c>
      <c r="CB39" s="1426"/>
      <c r="CC39" s="1426">
        <v>0</v>
      </c>
      <c r="CD39" s="1426"/>
      <c r="CE39" s="1426"/>
      <c r="CF39" s="1426"/>
      <c r="CG39" s="1426"/>
      <c r="CH39" s="1426"/>
      <c r="CI39" s="1426">
        <v>0</v>
      </c>
      <c r="CJ39" s="1426"/>
      <c r="CK39" s="1426"/>
      <c r="CL39" s="1426"/>
      <c r="CM39" s="1426"/>
      <c r="CN39" s="1426"/>
      <c r="CO39" s="1426">
        <v>0</v>
      </c>
      <c r="CP39" s="1426"/>
      <c r="CQ39" s="1426"/>
      <c r="CR39" s="1426"/>
      <c r="CS39" s="1426"/>
      <c r="CT39" s="1426">
        <v>0</v>
      </c>
      <c r="CU39" s="1426">
        <v>0</v>
      </c>
      <c r="CV39" s="1426"/>
      <c r="CW39" s="1426"/>
      <c r="CX39" s="1426">
        <v>0</v>
      </c>
      <c r="CY39" s="1426"/>
      <c r="CZ39" s="1426"/>
      <c r="DA39" s="1426">
        <v>0</v>
      </c>
      <c r="DB39" s="1426"/>
      <c r="DC39" s="1426"/>
      <c r="DD39" s="1426"/>
      <c r="DE39" s="1426">
        <v>0</v>
      </c>
      <c r="DF39" s="1426">
        <v>0</v>
      </c>
      <c r="DG39" s="1426"/>
      <c r="DH39" s="1426"/>
      <c r="DI39" s="1426">
        <v>0</v>
      </c>
      <c r="DJ39" s="1426"/>
      <c r="DK39" s="1426"/>
      <c r="DL39" s="1426">
        <v>0</v>
      </c>
      <c r="DM39" s="1426"/>
      <c r="DN39" s="1426"/>
      <c r="DO39" s="1426"/>
      <c r="DP39" s="1426"/>
      <c r="DQ39" s="1426"/>
      <c r="DR39" s="1426">
        <v>0</v>
      </c>
      <c r="DS39" s="1426"/>
      <c r="DT39" s="1426">
        <v>0</v>
      </c>
      <c r="DU39" s="1426"/>
      <c r="DV39" s="1426"/>
      <c r="DW39" s="1426">
        <v>0</v>
      </c>
      <c r="DX39" s="1426"/>
      <c r="DY39" s="1426"/>
      <c r="DZ39" s="1426"/>
      <c r="EA39" s="1426"/>
      <c r="EB39" s="1426">
        <v>0</v>
      </c>
      <c r="EC39" s="1426"/>
      <c r="ED39" s="1426"/>
      <c r="EE39" s="1426"/>
      <c r="EF39" s="1426">
        <v>0</v>
      </c>
      <c r="EG39" s="1426">
        <v>0</v>
      </c>
      <c r="EH39" s="1426"/>
      <c r="EI39" s="1426"/>
      <c r="EJ39" s="1426">
        <v>0</v>
      </c>
      <c r="EK39" s="1426"/>
      <c r="EL39" s="1426"/>
      <c r="EM39" s="1426">
        <v>0</v>
      </c>
      <c r="EN39" s="1426"/>
      <c r="EO39" s="1426"/>
      <c r="EP39" s="1426"/>
      <c r="EQ39" s="1426"/>
      <c r="ER39" s="1426"/>
      <c r="ES39" s="1426">
        <v>-14755761.847034482</v>
      </c>
      <c r="ET39" s="1426">
        <v>37045237</v>
      </c>
      <c r="EU39" s="1426">
        <v>2498362</v>
      </c>
      <c r="EV39" s="1426">
        <v>34546875</v>
      </c>
      <c r="EW39" s="1426">
        <v>0</v>
      </c>
      <c r="EX39" s="1426"/>
      <c r="EY39" s="1426"/>
      <c r="EZ39" s="1426">
        <v>-52235236.218374975</v>
      </c>
      <c r="FA39" s="1426"/>
      <c r="FB39" s="1426"/>
      <c r="FC39" s="1426">
        <v>-52235236.218374975</v>
      </c>
      <c r="FD39" s="1426">
        <v>434237.37134049227</v>
      </c>
      <c r="FE39" s="1426"/>
      <c r="FF39" s="1426">
        <v>51921008.424362943</v>
      </c>
      <c r="FG39" s="1426"/>
      <c r="FH39" s="1426"/>
      <c r="FI39" s="1426"/>
      <c r="FJ39" s="1426"/>
      <c r="FK39" s="1426"/>
      <c r="FL39" s="1426">
        <v>96045557.787328467</v>
      </c>
      <c r="FM39" s="1380">
        <v>0</v>
      </c>
    </row>
    <row r="40" spans="1:169" s="1377" customFormat="1">
      <c r="B40" s="1379">
        <v>42948</v>
      </c>
      <c r="C40" s="1426">
        <v>58880311.210000008</v>
      </c>
      <c r="D40" s="1426">
        <v>58880311.210000008</v>
      </c>
      <c r="E40" s="1426">
        <v>22900115.673576657</v>
      </c>
      <c r="F40" s="1426">
        <v>35980195.536423348</v>
      </c>
      <c r="G40" s="1426"/>
      <c r="H40" s="1426"/>
      <c r="I40" s="1426"/>
      <c r="J40" s="1426"/>
      <c r="K40" s="1426"/>
      <c r="L40" s="1426"/>
      <c r="M40" s="1426"/>
      <c r="N40" s="1426"/>
      <c r="O40" s="1426"/>
      <c r="P40" s="1426"/>
      <c r="Q40" s="1426">
        <v>0</v>
      </c>
      <c r="R40" s="1426">
        <v>0</v>
      </c>
      <c r="S40" s="1426">
        <v>0</v>
      </c>
      <c r="T40" s="1426"/>
      <c r="U40" s="1426"/>
      <c r="V40" s="1426"/>
      <c r="W40" s="1426">
        <v>0</v>
      </c>
      <c r="X40" s="1426"/>
      <c r="Y40" s="1426"/>
      <c r="Z40" s="1426"/>
      <c r="AA40" s="1426">
        <v>0</v>
      </c>
      <c r="AB40" s="1426"/>
      <c r="AC40" s="1426"/>
      <c r="AD40" s="1426"/>
      <c r="AE40" s="1426">
        <v>0</v>
      </c>
      <c r="AF40" s="1426"/>
      <c r="AG40" s="1426"/>
      <c r="AH40" s="1426"/>
      <c r="AI40" s="1426">
        <v>0</v>
      </c>
      <c r="AJ40" s="1426"/>
      <c r="AK40" s="1426"/>
      <c r="AL40" s="1426"/>
      <c r="AM40" s="1426">
        <v>0</v>
      </c>
      <c r="AN40" s="1426"/>
      <c r="AO40" s="1426"/>
      <c r="AP40" s="1426"/>
      <c r="AQ40" s="1426">
        <v>0</v>
      </c>
      <c r="AR40" s="1426"/>
      <c r="AS40" s="1426"/>
      <c r="AT40" s="1426"/>
      <c r="AU40" s="1426">
        <v>0</v>
      </c>
      <c r="AV40" s="1426"/>
      <c r="AW40" s="1426"/>
      <c r="AX40" s="1426"/>
      <c r="AY40" s="1426">
        <v>0</v>
      </c>
      <c r="AZ40" s="1426"/>
      <c r="BA40" s="1426"/>
      <c r="BB40" s="1426"/>
      <c r="BC40" s="1426">
        <v>0</v>
      </c>
      <c r="BD40" s="1426"/>
      <c r="BE40" s="1426"/>
      <c r="BF40" s="1426"/>
      <c r="BG40" s="1426">
        <v>0</v>
      </c>
      <c r="BH40" s="1426"/>
      <c r="BI40" s="1426"/>
      <c r="BJ40" s="1426"/>
      <c r="BK40" s="1426"/>
      <c r="BL40" s="1426">
        <v>0</v>
      </c>
      <c r="BM40" s="1426">
        <v>0</v>
      </c>
      <c r="BN40" s="1426"/>
      <c r="BO40" s="1426">
        <v>0</v>
      </c>
      <c r="BP40" s="1426"/>
      <c r="BQ40" s="1426"/>
      <c r="BR40" s="1426"/>
      <c r="BS40" s="1426"/>
      <c r="BT40" s="1426">
        <v>0</v>
      </c>
      <c r="BU40" s="1426"/>
      <c r="BV40" s="1426">
        <v>0</v>
      </c>
      <c r="BW40" s="1426"/>
      <c r="BX40" s="1426"/>
      <c r="BY40" s="1426"/>
      <c r="BZ40" s="1426"/>
      <c r="CA40" s="1426">
        <v>0</v>
      </c>
      <c r="CB40" s="1426"/>
      <c r="CC40" s="1426">
        <v>0</v>
      </c>
      <c r="CD40" s="1426"/>
      <c r="CE40" s="1426"/>
      <c r="CF40" s="1426"/>
      <c r="CG40" s="1426"/>
      <c r="CH40" s="1426"/>
      <c r="CI40" s="1426">
        <v>0</v>
      </c>
      <c r="CJ40" s="1426"/>
      <c r="CK40" s="1426"/>
      <c r="CL40" s="1426"/>
      <c r="CM40" s="1426"/>
      <c r="CN40" s="1426"/>
      <c r="CO40" s="1426">
        <v>0</v>
      </c>
      <c r="CP40" s="1426"/>
      <c r="CQ40" s="1426"/>
      <c r="CR40" s="1426"/>
      <c r="CS40" s="1426"/>
      <c r="CT40" s="1426">
        <v>0</v>
      </c>
      <c r="CU40" s="1426">
        <v>0</v>
      </c>
      <c r="CV40" s="1426"/>
      <c r="CW40" s="1426"/>
      <c r="CX40" s="1426">
        <v>0</v>
      </c>
      <c r="CY40" s="1426"/>
      <c r="CZ40" s="1426"/>
      <c r="DA40" s="1426">
        <v>0</v>
      </c>
      <c r="DB40" s="1426"/>
      <c r="DC40" s="1426"/>
      <c r="DD40" s="1426"/>
      <c r="DE40" s="1426">
        <v>0</v>
      </c>
      <c r="DF40" s="1426">
        <v>0</v>
      </c>
      <c r="DG40" s="1426"/>
      <c r="DH40" s="1426"/>
      <c r="DI40" s="1426">
        <v>0</v>
      </c>
      <c r="DJ40" s="1426"/>
      <c r="DK40" s="1426"/>
      <c r="DL40" s="1426">
        <v>0</v>
      </c>
      <c r="DM40" s="1426"/>
      <c r="DN40" s="1426"/>
      <c r="DO40" s="1426"/>
      <c r="DP40" s="1426"/>
      <c r="DQ40" s="1426"/>
      <c r="DR40" s="1426">
        <v>0</v>
      </c>
      <c r="DS40" s="1426"/>
      <c r="DT40" s="1426">
        <v>0</v>
      </c>
      <c r="DU40" s="1426"/>
      <c r="DV40" s="1426"/>
      <c r="DW40" s="1426">
        <v>0</v>
      </c>
      <c r="DX40" s="1426"/>
      <c r="DY40" s="1426"/>
      <c r="DZ40" s="1426"/>
      <c r="EA40" s="1426"/>
      <c r="EB40" s="1426">
        <v>0</v>
      </c>
      <c r="EC40" s="1426"/>
      <c r="ED40" s="1426"/>
      <c r="EE40" s="1426"/>
      <c r="EF40" s="1426">
        <v>0</v>
      </c>
      <c r="EG40" s="1426">
        <v>0</v>
      </c>
      <c r="EH40" s="1426"/>
      <c r="EI40" s="1426"/>
      <c r="EJ40" s="1426">
        <v>0</v>
      </c>
      <c r="EK40" s="1426"/>
      <c r="EL40" s="1426"/>
      <c r="EM40" s="1426">
        <v>0</v>
      </c>
      <c r="EN40" s="1426"/>
      <c r="EO40" s="1426"/>
      <c r="EP40" s="1426"/>
      <c r="EQ40" s="1426"/>
      <c r="ER40" s="1426"/>
      <c r="ES40" s="1426">
        <v>-14580410.202109488</v>
      </c>
      <c r="ET40" s="1426">
        <v>37045237</v>
      </c>
      <c r="EU40" s="1426">
        <v>2498362</v>
      </c>
      <c r="EV40" s="1426">
        <v>34546875</v>
      </c>
      <c r="EW40" s="1426">
        <v>0</v>
      </c>
      <c r="EX40" s="1426"/>
      <c r="EY40" s="1426"/>
      <c r="EZ40" s="1426">
        <v>-52235236.218374975</v>
      </c>
      <c r="FA40" s="1426"/>
      <c r="FB40" s="1426"/>
      <c r="FC40" s="1426">
        <v>-52235236.218374975</v>
      </c>
      <c r="FD40" s="1426">
        <v>609589.0162654873</v>
      </c>
      <c r="FE40" s="1426"/>
      <c r="FF40" s="1426">
        <v>51757912.779749997</v>
      </c>
      <c r="FG40" s="1426"/>
      <c r="FH40" s="1426"/>
      <c r="FI40" s="1426"/>
      <c r="FJ40" s="1426"/>
      <c r="FK40" s="1426"/>
      <c r="FL40" s="1426">
        <v>96057813.787640512</v>
      </c>
      <c r="FM40" s="1380">
        <v>0</v>
      </c>
    </row>
    <row r="41" spans="1:169" s="1377" customFormat="1">
      <c r="B41" s="1379">
        <v>42979</v>
      </c>
      <c r="C41" s="1383">
        <v>60470455.88000001</v>
      </c>
      <c r="D41" s="1383">
        <v>60470455.88000001</v>
      </c>
      <c r="E41" s="1383">
        <v>23518565.137113746</v>
      </c>
      <c r="F41" s="1383">
        <v>36951890.74288626</v>
      </c>
      <c r="G41" s="1383"/>
      <c r="H41" s="1383"/>
      <c r="I41" s="1383"/>
      <c r="J41" s="1383"/>
      <c r="K41" s="1383"/>
      <c r="L41" s="1383"/>
      <c r="M41" s="1383"/>
      <c r="N41" s="1383"/>
      <c r="O41" s="1383"/>
      <c r="P41" s="1383"/>
      <c r="Q41" s="1383">
        <v>0</v>
      </c>
      <c r="R41" s="1383">
        <v>0</v>
      </c>
      <c r="S41" s="1383">
        <v>0</v>
      </c>
      <c r="T41" s="1383"/>
      <c r="U41" s="1383"/>
      <c r="V41" s="1383"/>
      <c r="W41" s="1383">
        <v>0</v>
      </c>
      <c r="X41" s="1383"/>
      <c r="Y41" s="1383"/>
      <c r="Z41" s="1383"/>
      <c r="AA41" s="1383">
        <v>0</v>
      </c>
      <c r="AB41" s="1383"/>
      <c r="AC41" s="1383"/>
      <c r="AD41" s="1383"/>
      <c r="AE41" s="1383">
        <v>0</v>
      </c>
      <c r="AF41" s="1383"/>
      <c r="AG41" s="1383"/>
      <c r="AH41" s="1383"/>
      <c r="AI41" s="1383">
        <v>0</v>
      </c>
      <c r="AJ41" s="1383"/>
      <c r="AK41" s="1383"/>
      <c r="AL41" s="1383"/>
      <c r="AM41" s="1383">
        <v>0</v>
      </c>
      <c r="AN41" s="1383"/>
      <c r="AO41" s="1383"/>
      <c r="AP41" s="1383"/>
      <c r="AQ41" s="1383">
        <v>0</v>
      </c>
      <c r="AR41" s="1383"/>
      <c r="AS41" s="1383"/>
      <c r="AT41" s="1383"/>
      <c r="AU41" s="1383">
        <v>0</v>
      </c>
      <c r="AV41" s="1383"/>
      <c r="AW41" s="1383"/>
      <c r="AX41" s="1383"/>
      <c r="AY41" s="1383">
        <v>0</v>
      </c>
      <c r="AZ41" s="1383"/>
      <c r="BA41" s="1383"/>
      <c r="BB41" s="1383"/>
      <c r="BC41" s="1383">
        <v>0</v>
      </c>
      <c r="BD41" s="1383"/>
      <c r="BE41" s="1383"/>
      <c r="BF41" s="1383"/>
      <c r="BG41" s="1383">
        <v>0</v>
      </c>
      <c r="BH41" s="1383"/>
      <c r="BI41" s="1383"/>
      <c r="BJ41" s="1383"/>
      <c r="BK41" s="1383"/>
      <c r="BL41" s="1383">
        <v>0</v>
      </c>
      <c r="BM41" s="1383">
        <v>0</v>
      </c>
      <c r="BN41" s="1383"/>
      <c r="BO41" s="1383">
        <v>0</v>
      </c>
      <c r="BP41" s="1383"/>
      <c r="BQ41" s="1383"/>
      <c r="BR41" s="1383"/>
      <c r="BS41" s="1383"/>
      <c r="BT41" s="1383">
        <v>0</v>
      </c>
      <c r="BU41" s="1383"/>
      <c r="BV41" s="1383">
        <v>0</v>
      </c>
      <c r="BW41" s="1383"/>
      <c r="BX41" s="1383"/>
      <c r="BY41" s="1383"/>
      <c r="BZ41" s="1383"/>
      <c r="CA41" s="1383">
        <v>0</v>
      </c>
      <c r="CB41" s="1383"/>
      <c r="CC41" s="1383">
        <v>0</v>
      </c>
      <c r="CD41" s="1383"/>
      <c r="CE41" s="1383"/>
      <c r="CF41" s="1383"/>
      <c r="CG41" s="1383"/>
      <c r="CH41" s="1383"/>
      <c r="CI41" s="1383">
        <v>0</v>
      </c>
      <c r="CJ41" s="1383"/>
      <c r="CK41" s="1383"/>
      <c r="CL41" s="1383"/>
      <c r="CM41" s="1383"/>
      <c r="CN41" s="1383"/>
      <c r="CO41" s="1383">
        <v>0</v>
      </c>
      <c r="CP41" s="1383"/>
      <c r="CQ41" s="1383"/>
      <c r="CR41" s="1383"/>
      <c r="CS41" s="1383"/>
      <c r="CT41" s="1383">
        <v>0</v>
      </c>
      <c r="CU41" s="1383">
        <v>0</v>
      </c>
      <c r="CV41" s="1383"/>
      <c r="CW41" s="1383"/>
      <c r="CX41" s="1383">
        <v>0</v>
      </c>
      <c r="CY41" s="1383"/>
      <c r="CZ41" s="1383"/>
      <c r="DA41" s="1383">
        <v>0</v>
      </c>
      <c r="DB41" s="1383"/>
      <c r="DC41" s="1383"/>
      <c r="DD41" s="1383"/>
      <c r="DE41" s="1383">
        <v>0</v>
      </c>
      <c r="DF41" s="1383">
        <v>0</v>
      </c>
      <c r="DG41" s="1383"/>
      <c r="DH41" s="1383"/>
      <c r="DI41" s="1383">
        <v>0</v>
      </c>
      <c r="DJ41" s="1383"/>
      <c r="DK41" s="1383"/>
      <c r="DL41" s="1383">
        <v>0</v>
      </c>
      <c r="DM41" s="1383"/>
      <c r="DN41" s="1383"/>
      <c r="DO41" s="1383"/>
      <c r="DP41" s="1383"/>
      <c r="DQ41" s="1383"/>
      <c r="DR41" s="1383">
        <v>0</v>
      </c>
      <c r="DS41" s="1383"/>
      <c r="DT41" s="1383">
        <v>0</v>
      </c>
      <c r="DU41" s="1383"/>
      <c r="DV41" s="1383"/>
      <c r="DW41" s="1383">
        <v>0</v>
      </c>
      <c r="DX41" s="1383"/>
      <c r="DY41" s="1383"/>
      <c r="DZ41" s="1383"/>
      <c r="EA41" s="1383"/>
      <c r="EB41" s="1383">
        <v>0</v>
      </c>
      <c r="EC41" s="1383"/>
      <c r="ED41" s="1383"/>
      <c r="EE41" s="1383"/>
      <c r="EF41" s="1383">
        <v>0</v>
      </c>
      <c r="EG41" s="1383">
        <v>0</v>
      </c>
      <c r="EH41" s="1383"/>
      <c r="EI41" s="1383"/>
      <c r="EJ41" s="1383">
        <v>0</v>
      </c>
      <c r="EK41" s="1383"/>
      <c r="EL41" s="1383"/>
      <c r="EM41" s="1383">
        <v>0</v>
      </c>
      <c r="EN41" s="1383"/>
      <c r="EO41" s="1383"/>
      <c r="EP41" s="1383"/>
      <c r="EQ41" s="1383"/>
      <c r="ER41" s="1383"/>
      <c r="ES41" s="1383">
        <v>-19529247.539999995</v>
      </c>
      <c r="ET41" s="1383">
        <v>37045237</v>
      </c>
      <c r="EU41" s="1383">
        <v>2498362</v>
      </c>
      <c r="EV41" s="1383">
        <v>34546875</v>
      </c>
      <c r="EW41" s="1383">
        <v>0</v>
      </c>
      <c r="EX41" s="1383"/>
      <c r="EY41" s="1383"/>
      <c r="EZ41" s="1383">
        <v>-56675125.839999996</v>
      </c>
      <c r="FA41" s="1383"/>
      <c r="FB41" s="1383"/>
      <c r="FC41" s="1383">
        <v>-56675125.839999996</v>
      </c>
      <c r="FD41" s="1383">
        <v>100641.29999999955</v>
      </c>
      <c r="FE41" s="1383"/>
      <c r="FF41" s="1383">
        <v>54332537.799999997</v>
      </c>
      <c r="FG41" s="1383"/>
      <c r="FH41" s="1383"/>
      <c r="FI41" s="1383"/>
      <c r="FJ41" s="1383"/>
      <c r="FK41" s="1383"/>
      <c r="FL41" s="1383">
        <v>95273746.140000015</v>
      </c>
    </row>
    <row r="42" spans="1:169" s="1377" customFormat="1">
      <c r="B42" s="1378">
        <v>43009</v>
      </c>
      <c r="C42" s="1427">
        <v>54204182.63000001</v>
      </c>
      <c r="D42" s="1427">
        <v>54204182.63000001</v>
      </c>
      <c r="E42" s="1427">
        <v>21081445.167495314</v>
      </c>
      <c r="F42" s="1427">
        <v>33122737.4625047</v>
      </c>
      <c r="G42" s="1427"/>
      <c r="H42" s="1427"/>
      <c r="I42" s="1427"/>
      <c r="J42" s="1427"/>
      <c r="K42" s="1427"/>
      <c r="L42" s="1427"/>
      <c r="M42" s="1427"/>
      <c r="N42" s="1427"/>
      <c r="O42" s="1427"/>
      <c r="P42" s="1427"/>
      <c r="Q42" s="1427">
        <v>0</v>
      </c>
      <c r="R42" s="1427">
        <v>0</v>
      </c>
      <c r="S42" s="1427">
        <v>0</v>
      </c>
      <c r="T42" s="1427"/>
      <c r="U42" s="1427"/>
      <c r="V42" s="1427"/>
      <c r="W42" s="1427">
        <v>0</v>
      </c>
      <c r="X42" s="1427"/>
      <c r="Y42" s="1427"/>
      <c r="Z42" s="1427"/>
      <c r="AA42" s="1427">
        <v>0</v>
      </c>
      <c r="AB42" s="1427"/>
      <c r="AC42" s="1427"/>
      <c r="AD42" s="1427"/>
      <c r="AE42" s="1427">
        <v>0</v>
      </c>
      <c r="AF42" s="1427"/>
      <c r="AG42" s="1427"/>
      <c r="AH42" s="1427"/>
      <c r="AI42" s="1427">
        <v>0</v>
      </c>
      <c r="AJ42" s="1427"/>
      <c r="AK42" s="1427"/>
      <c r="AL42" s="1427"/>
      <c r="AM42" s="1427">
        <v>0</v>
      </c>
      <c r="AN42" s="1427"/>
      <c r="AO42" s="1427"/>
      <c r="AP42" s="1427"/>
      <c r="AQ42" s="1427">
        <v>0</v>
      </c>
      <c r="AR42" s="1427"/>
      <c r="AS42" s="1427"/>
      <c r="AT42" s="1427"/>
      <c r="AU42" s="1427">
        <v>0</v>
      </c>
      <c r="AV42" s="1427"/>
      <c r="AW42" s="1427"/>
      <c r="AX42" s="1427"/>
      <c r="AY42" s="1427">
        <v>0</v>
      </c>
      <c r="AZ42" s="1427"/>
      <c r="BA42" s="1427"/>
      <c r="BB42" s="1427"/>
      <c r="BC42" s="1427">
        <v>0</v>
      </c>
      <c r="BD42" s="1427"/>
      <c r="BE42" s="1427"/>
      <c r="BF42" s="1427"/>
      <c r="BG42" s="1427">
        <v>0</v>
      </c>
      <c r="BH42" s="1427"/>
      <c r="BI42" s="1427"/>
      <c r="BJ42" s="1427"/>
      <c r="BK42" s="1427"/>
      <c r="BL42" s="1427">
        <v>0</v>
      </c>
      <c r="BM42" s="1427">
        <v>0</v>
      </c>
      <c r="BN42" s="1427"/>
      <c r="BO42" s="1427">
        <v>0</v>
      </c>
      <c r="BP42" s="1427"/>
      <c r="BQ42" s="1427"/>
      <c r="BR42" s="1427"/>
      <c r="BS42" s="1427"/>
      <c r="BT42" s="1427">
        <v>0</v>
      </c>
      <c r="BU42" s="1427"/>
      <c r="BV42" s="1427">
        <v>0</v>
      </c>
      <c r="BW42" s="1427"/>
      <c r="BX42" s="1427"/>
      <c r="BY42" s="1427"/>
      <c r="BZ42" s="1427"/>
      <c r="CA42" s="1427">
        <v>0</v>
      </c>
      <c r="CB42" s="1427"/>
      <c r="CC42" s="1427">
        <v>0</v>
      </c>
      <c r="CD42" s="1427"/>
      <c r="CE42" s="1427"/>
      <c r="CF42" s="1427"/>
      <c r="CG42" s="1427"/>
      <c r="CH42" s="1427"/>
      <c r="CI42" s="1427">
        <v>0</v>
      </c>
      <c r="CJ42" s="1427"/>
      <c r="CK42" s="1427"/>
      <c r="CL42" s="1427"/>
      <c r="CM42" s="1427"/>
      <c r="CN42" s="1427"/>
      <c r="CO42" s="1427">
        <v>0</v>
      </c>
      <c r="CP42" s="1427"/>
      <c r="CQ42" s="1427"/>
      <c r="CR42" s="1427"/>
      <c r="CS42" s="1427"/>
      <c r="CT42" s="1427">
        <v>0</v>
      </c>
      <c r="CU42" s="1427">
        <v>0</v>
      </c>
      <c r="CV42" s="1427"/>
      <c r="CW42" s="1427"/>
      <c r="CX42" s="1427">
        <v>0</v>
      </c>
      <c r="CY42" s="1427"/>
      <c r="CZ42" s="1427"/>
      <c r="DA42" s="1427">
        <v>0</v>
      </c>
      <c r="DB42" s="1427"/>
      <c r="DC42" s="1427"/>
      <c r="DD42" s="1427"/>
      <c r="DE42" s="1427">
        <v>0</v>
      </c>
      <c r="DF42" s="1427">
        <v>0</v>
      </c>
      <c r="DG42" s="1427"/>
      <c r="DH42" s="1427"/>
      <c r="DI42" s="1427">
        <v>0</v>
      </c>
      <c r="DJ42" s="1427"/>
      <c r="DK42" s="1427"/>
      <c r="DL42" s="1427">
        <v>0</v>
      </c>
      <c r="DM42" s="1427"/>
      <c r="DN42" s="1427"/>
      <c r="DO42" s="1427"/>
      <c r="DP42" s="1427"/>
      <c r="DQ42" s="1427"/>
      <c r="DR42" s="1427">
        <v>0</v>
      </c>
      <c r="DS42" s="1427"/>
      <c r="DT42" s="1427">
        <v>0</v>
      </c>
      <c r="DU42" s="1427"/>
      <c r="DV42" s="1427"/>
      <c r="DW42" s="1427">
        <v>0</v>
      </c>
      <c r="DX42" s="1427"/>
      <c r="DY42" s="1427"/>
      <c r="DZ42" s="1427"/>
      <c r="EA42" s="1427"/>
      <c r="EB42" s="1427">
        <v>0</v>
      </c>
      <c r="EC42" s="1427"/>
      <c r="ED42" s="1427"/>
      <c r="EE42" s="1427"/>
      <c r="EF42" s="1427">
        <v>0</v>
      </c>
      <c r="EG42" s="1427">
        <v>0</v>
      </c>
      <c r="EH42" s="1427"/>
      <c r="EI42" s="1427"/>
      <c r="EJ42" s="1427">
        <v>0</v>
      </c>
      <c r="EK42" s="1427"/>
      <c r="EL42" s="1427"/>
      <c r="EM42" s="1427">
        <v>0</v>
      </c>
      <c r="EN42" s="1427"/>
      <c r="EO42" s="1427"/>
      <c r="EP42" s="1427"/>
      <c r="EQ42" s="1427"/>
      <c r="ER42" s="1427"/>
      <c r="ES42" s="1427">
        <v>-21515080.303999994</v>
      </c>
      <c r="ET42" s="1427">
        <v>34546875</v>
      </c>
      <c r="EU42" s="1427">
        <v>2498362</v>
      </c>
      <c r="EV42" s="1427">
        <v>32048513</v>
      </c>
      <c r="EW42" s="1427">
        <v>0</v>
      </c>
      <c r="EX42" s="1427"/>
      <c r="EY42" s="1427"/>
      <c r="EZ42" s="1427">
        <v>-56171214.923999995</v>
      </c>
      <c r="FA42" s="1427"/>
      <c r="FB42" s="1427"/>
      <c r="FC42" s="1427">
        <v>-56171214.923999995</v>
      </c>
      <c r="FD42" s="1427">
        <v>109259.61999999986</v>
      </c>
      <c r="FE42" s="1427"/>
      <c r="FF42" s="1427">
        <v>48780642.103999987</v>
      </c>
      <c r="FG42" s="1427"/>
      <c r="FH42" s="1427"/>
      <c r="FI42" s="1427"/>
      <c r="FJ42" s="1427"/>
      <c r="FK42" s="1427"/>
      <c r="FL42" s="1427">
        <v>81469744.430000007</v>
      </c>
      <c r="FM42" s="1381"/>
    </row>
    <row r="43" spans="1:169" s="1377" customFormat="1">
      <c r="B43" s="1378">
        <v>43040</v>
      </c>
      <c r="C43" s="1383">
        <v>575927.40999998013</v>
      </c>
      <c r="D43" s="1383">
        <v>575927.40999998013</v>
      </c>
      <c r="E43" s="1383">
        <v>223993.45447656224</v>
      </c>
      <c r="F43" s="1383">
        <v>351933.95552341791</v>
      </c>
      <c r="G43" s="1383"/>
      <c r="H43" s="1383"/>
      <c r="I43" s="1383"/>
      <c r="J43" s="1383"/>
      <c r="K43" s="1383"/>
      <c r="L43" s="1383"/>
      <c r="M43" s="1383"/>
      <c r="N43" s="1383"/>
      <c r="O43" s="1383"/>
      <c r="P43" s="1383"/>
      <c r="Q43" s="1383">
        <v>0</v>
      </c>
      <c r="R43" s="1383">
        <v>0</v>
      </c>
      <c r="S43" s="1383">
        <v>0</v>
      </c>
      <c r="T43" s="1383"/>
      <c r="U43" s="1383"/>
      <c r="V43" s="1383"/>
      <c r="W43" s="1383">
        <v>0</v>
      </c>
      <c r="X43" s="1383"/>
      <c r="Y43" s="1383"/>
      <c r="Z43" s="1383"/>
      <c r="AA43" s="1383">
        <v>0</v>
      </c>
      <c r="AB43" s="1383"/>
      <c r="AC43" s="1383"/>
      <c r="AD43" s="1383"/>
      <c r="AE43" s="1383">
        <v>0</v>
      </c>
      <c r="AF43" s="1383"/>
      <c r="AG43" s="1383"/>
      <c r="AH43" s="1383"/>
      <c r="AI43" s="1383">
        <v>0</v>
      </c>
      <c r="AJ43" s="1383"/>
      <c r="AK43" s="1383"/>
      <c r="AL43" s="1383"/>
      <c r="AM43" s="1383">
        <v>0</v>
      </c>
      <c r="AN43" s="1383"/>
      <c r="AO43" s="1383"/>
      <c r="AP43" s="1383"/>
      <c r="AQ43" s="1383">
        <v>0</v>
      </c>
      <c r="AR43" s="1383"/>
      <c r="AS43" s="1383"/>
      <c r="AT43" s="1383"/>
      <c r="AU43" s="1383">
        <v>0</v>
      </c>
      <c r="AV43" s="1383"/>
      <c r="AW43" s="1383"/>
      <c r="AX43" s="1383"/>
      <c r="AY43" s="1383">
        <v>0</v>
      </c>
      <c r="AZ43" s="1383"/>
      <c r="BA43" s="1383"/>
      <c r="BB43" s="1383"/>
      <c r="BC43" s="1383">
        <v>0</v>
      </c>
      <c r="BD43" s="1383"/>
      <c r="BE43" s="1383"/>
      <c r="BF43" s="1383"/>
      <c r="BG43" s="1383">
        <v>0</v>
      </c>
      <c r="BH43" s="1383"/>
      <c r="BI43" s="1383"/>
      <c r="BJ43" s="1383"/>
      <c r="BK43" s="1383"/>
      <c r="BL43" s="1383">
        <v>0</v>
      </c>
      <c r="BM43" s="1383">
        <v>0</v>
      </c>
      <c r="BN43" s="1383"/>
      <c r="BO43" s="1383">
        <v>0</v>
      </c>
      <c r="BP43" s="1383"/>
      <c r="BQ43" s="1383"/>
      <c r="BR43" s="1383"/>
      <c r="BS43" s="1383"/>
      <c r="BT43" s="1383">
        <v>0</v>
      </c>
      <c r="BU43" s="1383"/>
      <c r="BV43" s="1383">
        <v>0</v>
      </c>
      <c r="BW43" s="1383"/>
      <c r="BX43" s="1383"/>
      <c r="BY43" s="1383"/>
      <c r="BZ43" s="1383"/>
      <c r="CA43" s="1383">
        <v>0</v>
      </c>
      <c r="CB43" s="1383"/>
      <c r="CC43" s="1383">
        <v>0</v>
      </c>
      <c r="CD43" s="1383"/>
      <c r="CE43" s="1383"/>
      <c r="CF43" s="1383"/>
      <c r="CG43" s="1383"/>
      <c r="CH43" s="1383"/>
      <c r="CI43" s="1383">
        <v>0</v>
      </c>
      <c r="CJ43" s="1383"/>
      <c r="CK43" s="1383"/>
      <c r="CL43" s="1383"/>
      <c r="CM43" s="1383"/>
      <c r="CN43" s="1383"/>
      <c r="CO43" s="1383">
        <v>0</v>
      </c>
      <c r="CP43" s="1383"/>
      <c r="CQ43" s="1383"/>
      <c r="CR43" s="1383"/>
      <c r="CS43" s="1383"/>
      <c r="CT43" s="1383">
        <v>0</v>
      </c>
      <c r="CU43" s="1383">
        <v>0</v>
      </c>
      <c r="CV43" s="1383"/>
      <c r="CW43" s="1383"/>
      <c r="CX43" s="1383">
        <v>0</v>
      </c>
      <c r="CY43" s="1383"/>
      <c r="CZ43" s="1383"/>
      <c r="DA43" s="1383">
        <v>0</v>
      </c>
      <c r="DB43" s="1383"/>
      <c r="DC43" s="1383"/>
      <c r="DD43" s="1383"/>
      <c r="DE43" s="1383">
        <v>0</v>
      </c>
      <c r="DF43" s="1383">
        <v>0</v>
      </c>
      <c r="DG43" s="1383"/>
      <c r="DH43" s="1383"/>
      <c r="DI43" s="1383">
        <v>0</v>
      </c>
      <c r="DJ43" s="1383"/>
      <c r="DK43" s="1383"/>
      <c r="DL43" s="1383">
        <v>0</v>
      </c>
      <c r="DM43" s="1383"/>
      <c r="DN43" s="1383"/>
      <c r="DO43" s="1383"/>
      <c r="DP43" s="1383"/>
      <c r="DQ43" s="1383"/>
      <c r="DR43" s="1383">
        <v>0</v>
      </c>
      <c r="DS43" s="1383"/>
      <c r="DT43" s="1383">
        <v>0</v>
      </c>
      <c r="DU43" s="1383"/>
      <c r="DV43" s="1383"/>
      <c r="DW43" s="1383">
        <v>0</v>
      </c>
      <c r="DX43" s="1383"/>
      <c r="DY43" s="1383"/>
      <c r="DZ43" s="1383"/>
      <c r="EA43" s="1383"/>
      <c r="EB43" s="1383">
        <v>0</v>
      </c>
      <c r="EC43" s="1383"/>
      <c r="ED43" s="1383"/>
      <c r="EE43" s="1383"/>
      <c r="EF43" s="1383">
        <v>0</v>
      </c>
      <c r="EG43" s="1383">
        <v>0</v>
      </c>
      <c r="EH43" s="1383"/>
      <c r="EI43" s="1383"/>
      <c r="EJ43" s="1383">
        <v>0</v>
      </c>
      <c r="EK43" s="1383"/>
      <c r="EL43" s="1383"/>
      <c r="EM43" s="1383">
        <v>0</v>
      </c>
      <c r="EN43" s="1383"/>
      <c r="EO43" s="1383"/>
      <c r="EP43" s="1383"/>
      <c r="EQ43" s="1383"/>
      <c r="ER43" s="1383"/>
      <c r="ES43" s="1383">
        <v>31294544.586000036</v>
      </c>
      <c r="ET43" s="1383">
        <v>80727203.00000003</v>
      </c>
      <c r="EU43" s="1383">
        <v>5024796.4000000004</v>
      </c>
      <c r="EV43" s="1383">
        <v>75702406.600000024</v>
      </c>
      <c r="EW43" s="1383">
        <v>0</v>
      </c>
      <c r="EX43" s="1383"/>
      <c r="EY43" s="1383"/>
      <c r="EZ43" s="1383">
        <v>-50136216.923999995</v>
      </c>
      <c r="FA43" s="1383"/>
      <c r="FB43" s="1383"/>
      <c r="FC43" s="1383">
        <v>-50136216.923999995</v>
      </c>
      <c r="FD43" s="1383">
        <v>703558.51</v>
      </c>
      <c r="FE43" s="1383"/>
      <c r="FF43" s="1383">
        <v>48266481.213999987</v>
      </c>
      <c r="FG43" s="1383"/>
      <c r="FH43" s="1383"/>
      <c r="FI43" s="1383"/>
      <c r="FJ43" s="1383"/>
      <c r="FK43" s="1383"/>
      <c r="FL43" s="1383">
        <v>80136953.210000008</v>
      </c>
    </row>
    <row r="44" spans="1:169" s="1369" customFormat="1">
      <c r="B44" s="1370">
        <v>43070</v>
      </c>
      <c r="C44" s="1373">
        <v>100883.99999996461</v>
      </c>
      <c r="D44" s="1373">
        <v>100883.99999996461</v>
      </c>
      <c r="E44" s="1373">
        <v>0</v>
      </c>
      <c r="F44" s="1373">
        <v>100883.99999996461</v>
      </c>
      <c r="G44" s="1373"/>
      <c r="H44" s="1373"/>
      <c r="I44" s="1373"/>
      <c r="J44" s="1373"/>
      <c r="K44" s="1373"/>
      <c r="L44" s="1373"/>
      <c r="M44" s="1373"/>
      <c r="N44" s="1373"/>
      <c r="O44" s="1373"/>
      <c r="P44" s="1373"/>
      <c r="Q44" s="1373">
        <v>0</v>
      </c>
      <c r="R44" s="1373">
        <v>0</v>
      </c>
      <c r="S44" s="1373">
        <v>0</v>
      </c>
      <c r="T44" s="1373"/>
      <c r="U44" s="1373"/>
      <c r="V44" s="1373"/>
      <c r="W44" s="1373">
        <v>0</v>
      </c>
      <c r="X44" s="1373"/>
      <c r="Y44" s="1373"/>
      <c r="Z44" s="1373"/>
      <c r="AA44" s="1373">
        <v>0</v>
      </c>
      <c r="AB44" s="1373"/>
      <c r="AC44" s="1373"/>
      <c r="AD44" s="1373"/>
      <c r="AE44" s="1373">
        <v>0</v>
      </c>
      <c r="AF44" s="1373"/>
      <c r="AG44" s="1373"/>
      <c r="AH44" s="1373"/>
      <c r="AI44" s="1373">
        <v>0</v>
      </c>
      <c r="AJ44" s="1373"/>
      <c r="AK44" s="1373"/>
      <c r="AL44" s="1373"/>
      <c r="AM44" s="1373">
        <v>0</v>
      </c>
      <c r="AN44" s="1373"/>
      <c r="AO44" s="1373"/>
      <c r="AP44" s="1373"/>
      <c r="AQ44" s="1373">
        <v>0</v>
      </c>
      <c r="AR44" s="1373"/>
      <c r="AS44" s="1373"/>
      <c r="AT44" s="1373"/>
      <c r="AU44" s="1373">
        <v>0</v>
      </c>
      <c r="AV44" s="1373"/>
      <c r="AW44" s="1373"/>
      <c r="AX44" s="1373"/>
      <c r="AY44" s="1373">
        <v>0</v>
      </c>
      <c r="AZ44" s="1373"/>
      <c r="BA44" s="1373"/>
      <c r="BB44" s="1373"/>
      <c r="BC44" s="1373">
        <v>0</v>
      </c>
      <c r="BD44" s="1373"/>
      <c r="BE44" s="1373"/>
      <c r="BF44" s="1373"/>
      <c r="BG44" s="1373">
        <v>0</v>
      </c>
      <c r="BH44" s="1373"/>
      <c r="BI44" s="1373"/>
      <c r="BJ44" s="1373"/>
      <c r="BK44" s="1373"/>
      <c r="BL44" s="1373">
        <v>0</v>
      </c>
      <c r="BM44" s="1373">
        <v>0</v>
      </c>
      <c r="BN44" s="1373"/>
      <c r="BO44" s="1373">
        <v>0</v>
      </c>
      <c r="BP44" s="1373"/>
      <c r="BQ44" s="1373"/>
      <c r="BR44" s="1373"/>
      <c r="BS44" s="1373"/>
      <c r="BT44" s="1373">
        <v>0</v>
      </c>
      <c r="BU44" s="1373"/>
      <c r="BV44" s="1373">
        <v>0</v>
      </c>
      <c r="BW44" s="1373"/>
      <c r="BX44" s="1373"/>
      <c r="BY44" s="1373"/>
      <c r="BZ44" s="1373"/>
      <c r="CA44" s="1373">
        <v>0</v>
      </c>
      <c r="CB44" s="1373"/>
      <c r="CC44" s="1373">
        <v>0</v>
      </c>
      <c r="CD44" s="1373"/>
      <c r="CE44" s="1373"/>
      <c r="CF44" s="1373"/>
      <c r="CG44" s="1373"/>
      <c r="CH44" s="1373"/>
      <c r="CI44" s="1373">
        <v>0</v>
      </c>
      <c r="CJ44" s="1373"/>
      <c r="CK44" s="1373"/>
      <c r="CL44" s="1373"/>
      <c r="CM44" s="1373"/>
      <c r="CN44" s="1373"/>
      <c r="CO44" s="1373">
        <v>0</v>
      </c>
      <c r="CP44" s="1373"/>
      <c r="CQ44" s="1373"/>
      <c r="CR44" s="1373"/>
      <c r="CS44" s="1373"/>
      <c r="CT44" s="1373">
        <v>0</v>
      </c>
      <c r="CU44" s="1373">
        <v>0</v>
      </c>
      <c r="CV44" s="1373"/>
      <c r="CW44" s="1373"/>
      <c r="CX44" s="1373">
        <v>0</v>
      </c>
      <c r="CY44" s="1373"/>
      <c r="CZ44" s="1373"/>
      <c r="DA44" s="1373">
        <v>0</v>
      </c>
      <c r="DB44" s="1373"/>
      <c r="DC44" s="1373"/>
      <c r="DD44" s="1373"/>
      <c r="DE44" s="1373">
        <v>0</v>
      </c>
      <c r="DF44" s="1373">
        <v>0</v>
      </c>
      <c r="DG44" s="1373"/>
      <c r="DH44" s="1373"/>
      <c r="DI44" s="1373">
        <v>0</v>
      </c>
      <c r="DJ44" s="1373"/>
      <c r="DK44" s="1373"/>
      <c r="DL44" s="1373">
        <v>0</v>
      </c>
      <c r="DM44" s="1373"/>
      <c r="DN44" s="1373"/>
      <c r="DO44" s="1373"/>
      <c r="DP44" s="1373"/>
      <c r="DQ44" s="1373"/>
      <c r="DR44" s="1373">
        <v>0</v>
      </c>
      <c r="DS44" s="1373"/>
      <c r="DT44" s="1373">
        <v>0</v>
      </c>
      <c r="DU44" s="1373"/>
      <c r="DV44" s="1373"/>
      <c r="DW44" s="1373">
        <v>0</v>
      </c>
      <c r="DX44" s="1373"/>
      <c r="DY44" s="1373"/>
      <c r="DZ44" s="1373"/>
      <c r="EA44" s="1373"/>
      <c r="EB44" s="1373">
        <v>0</v>
      </c>
      <c r="EC44" s="1373"/>
      <c r="ED44" s="1373"/>
      <c r="EE44" s="1373"/>
      <c r="EF44" s="1373">
        <v>0</v>
      </c>
      <c r="EG44" s="1373">
        <v>0</v>
      </c>
      <c r="EH44" s="1373"/>
      <c r="EI44" s="1373"/>
      <c r="EJ44" s="1373">
        <v>0</v>
      </c>
      <c r="EK44" s="1373"/>
      <c r="EL44" s="1373"/>
      <c r="EM44" s="1373">
        <v>0</v>
      </c>
      <c r="EN44" s="1373"/>
      <c r="EO44" s="1373"/>
      <c r="EP44" s="1373"/>
      <c r="EQ44" s="1373"/>
      <c r="ER44" s="1373"/>
      <c r="ES44" s="1373">
        <v>26710516.40449892</v>
      </c>
      <c r="ET44" s="1373">
        <v>52181627.580000035</v>
      </c>
      <c r="EU44" s="1373">
        <v>5024796.4000000004</v>
      </c>
      <c r="EV44" s="1373">
        <v>47156831.180000037</v>
      </c>
      <c r="EW44" s="1373">
        <v>0</v>
      </c>
      <c r="EX44" s="1373"/>
      <c r="EY44" s="1373"/>
      <c r="EZ44" s="1373">
        <v>-25935440.874000005</v>
      </c>
      <c r="FA44" s="1373"/>
      <c r="FB44" s="1373"/>
      <c r="FC44" s="1373">
        <v>-25935440.874000005</v>
      </c>
      <c r="FD44" s="1373">
        <v>464329.69849888864</v>
      </c>
      <c r="FE44" s="1373"/>
      <c r="FF44" s="1373">
        <v>49081738.253777795</v>
      </c>
      <c r="FG44" s="1373"/>
      <c r="FH44" s="1373"/>
      <c r="FI44" s="1373"/>
      <c r="FJ44" s="1373"/>
      <c r="FK44" s="1373"/>
      <c r="FL44" s="1373">
        <v>75893138.658276677</v>
      </c>
    </row>
    <row r="45" spans="1:169" s="1377" customFormat="1">
      <c r="C45" s="1383"/>
      <c r="D45" s="1383"/>
      <c r="E45" s="1383"/>
      <c r="F45" s="1383"/>
      <c r="G45" s="1383"/>
      <c r="H45" s="1383"/>
      <c r="I45" s="1383"/>
      <c r="J45" s="1383"/>
      <c r="K45" s="1383"/>
      <c r="L45" s="1383"/>
      <c r="M45" s="1383"/>
      <c r="N45" s="1383"/>
      <c r="O45" s="1383"/>
      <c r="P45" s="1383"/>
      <c r="Q45" s="1383"/>
      <c r="R45" s="1383"/>
      <c r="S45" s="1383"/>
      <c r="T45" s="1383"/>
      <c r="U45" s="1383"/>
      <c r="V45" s="1383"/>
      <c r="W45" s="1383"/>
      <c r="X45" s="1383"/>
      <c r="Y45" s="1383"/>
      <c r="Z45" s="1383"/>
      <c r="AA45" s="1383"/>
      <c r="AB45" s="1383"/>
      <c r="AC45" s="1383"/>
      <c r="AD45" s="1383"/>
      <c r="AE45" s="1383"/>
      <c r="AF45" s="1383"/>
      <c r="AG45" s="1383"/>
      <c r="AH45" s="1383"/>
      <c r="AI45" s="1383"/>
      <c r="AJ45" s="1383"/>
      <c r="AK45" s="1383"/>
      <c r="AL45" s="1383"/>
      <c r="AM45" s="1383"/>
      <c r="AN45" s="1383"/>
      <c r="AO45" s="1383"/>
      <c r="AP45" s="1383"/>
      <c r="AQ45" s="1383"/>
      <c r="AR45" s="1383"/>
      <c r="AS45" s="1383"/>
      <c r="AT45" s="1383"/>
      <c r="AU45" s="1383"/>
      <c r="AV45" s="1383"/>
      <c r="AW45" s="1383"/>
      <c r="AX45" s="1383"/>
      <c r="AY45" s="1383"/>
      <c r="AZ45" s="1383"/>
      <c r="BA45" s="1383"/>
      <c r="BB45" s="1383"/>
      <c r="BC45" s="1383"/>
      <c r="BD45" s="1383"/>
      <c r="BE45" s="1383"/>
      <c r="BF45" s="1383"/>
      <c r="BG45" s="1383"/>
      <c r="BH45" s="1383"/>
      <c r="BI45" s="1383"/>
      <c r="BJ45" s="1383"/>
      <c r="BK45" s="1383"/>
      <c r="BL45" s="1383"/>
      <c r="BM45" s="1383"/>
      <c r="BN45" s="1383"/>
      <c r="BO45" s="1383"/>
      <c r="BP45" s="1383"/>
      <c r="BQ45" s="1383"/>
      <c r="BR45" s="1383"/>
      <c r="BS45" s="1383"/>
      <c r="BT45" s="1383"/>
      <c r="BU45" s="1383"/>
      <c r="BV45" s="1383"/>
      <c r="BW45" s="1383"/>
      <c r="BX45" s="1383"/>
      <c r="BY45" s="1383"/>
      <c r="BZ45" s="1383"/>
      <c r="CA45" s="1383"/>
      <c r="CB45" s="1383"/>
      <c r="CC45" s="1383"/>
      <c r="CD45" s="1383"/>
      <c r="CE45" s="1383"/>
      <c r="CF45" s="1383"/>
      <c r="CG45" s="1383"/>
      <c r="CH45" s="1383"/>
      <c r="CI45" s="1383"/>
      <c r="CJ45" s="1383"/>
      <c r="CK45" s="1383"/>
      <c r="CL45" s="1383"/>
      <c r="CM45" s="1383"/>
      <c r="CN45" s="1383"/>
      <c r="CO45" s="1383"/>
      <c r="CP45" s="1383"/>
      <c r="CQ45" s="1383"/>
      <c r="CR45" s="1383"/>
      <c r="CS45" s="1383"/>
      <c r="CT45" s="1383"/>
      <c r="CU45" s="1383"/>
      <c r="CV45" s="1383"/>
      <c r="CW45" s="1383"/>
      <c r="CX45" s="1383"/>
      <c r="CY45" s="1383"/>
      <c r="CZ45" s="1383"/>
      <c r="DA45" s="1383"/>
      <c r="DB45" s="1383"/>
      <c r="DC45" s="1383"/>
      <c r="DD45" s="1383"/>
      <c r="DE45" s="1383"/>
      <c r="DF45" s="1383"/>
      <c r="DG45" s="1383"/>
      <c r="DH45" s="1383"/>
      <c r="DI45" s="1383"/>
      <c r="DJ45" s="1383"/>
      <c r="DK45" s="1383"/>
      <c r="DL45" s="1383"/>
      <c r="DM45" s="1383"/>
      <c r="DN45" s="1383"/>
      <c r="DO45" s="1383"/>
      <c r="DP45" s="1383"/>
      <c r="DQ45" s="1383"/>
      <c r="DR45" s="1383"/>
      <c r="DS45" s="1383"/>
      <c r="DT45" s="1383"/>
      <c r="DU45" s="1383"/>
      <c r="DV45" s="1383"/>
      <c r="DW45" s="1383"/>
      <c r="DX45" s="1383"/>
      <c r="DY45" s="1383"/>
      <c r="DZ45" s="1383"/>
      <c r="EA45" s="1383"/>
      <c r="EB45" s="1383"/>
      <c r="EC45" s="1383"/>
      <c r="ED45" s="1383"/>
      <c r="EE45" s="1383"/>
      <c r="EF45" s="1383"/>
      <c r="EG45" s="1383"/>
      <c r="EH45" s="1383"/>
      <c r="EI45" s="1383"/>
      <c r="EJ45" s="1383"/>
      <c r="EK45" s="1383"/>
      <c r="EL45" s="1383"/>
      <c r="EM45" s="1383"/>
      <c r="EN45" s="1383"/>
      <c r="EO45" s="1383"/>
      <c r="EP45" s="1383"/>
      <c r="EQ45" s="1383"/>
      <c r="ER45" s="1383"/>
      <c r="ES45" s="1383"/>
      <c r="ET45" s="1383"/>
      <c r="EU45" s="1383"/>
      <c r="EV45" s="1383"/>
      <c r="EW45" s="1383"/>
      <c r="EX45" s="1383"/>
      <c r="EY45" s="1383"/>
      <c r="EZ45" s="1383"/>
      <c r="FA45" s="1383"/>
      <c r="FB45" s="1383"/>
      <c r="FC45" s="1383"/>
      <c r="FD45" s="1383"/>
      <c r="FE45" s="1383"/>
      <c r="FF45" s="1383"/>
      <c r="FG45" s="1383"/>
      <c r="FH45" s="1383"/>
      <c r="FI45" s="1383"/>
      <c r="FJ45" s="1383"/>
      <c r="FK45" s="1383"/>
      <c r="FL45" s="1383"/>
    </row>
    <row r="46" spans="1:169" s="1377" customFormat="1">
      <c r="B46" s="1370">
        <v>43101</v>
      </c>
      <c r="C46" s="1373">
        <v>-0.13999999314546585</v>
      </c>
      <c r="D46" s="1373">
        <v>-0.13999999314546585</v>
      </c>
      <c r="E46" s="1373">
        <v>-5.4449712840284881E-2</v>
      </c>
      <c r="F46" s="1373">
        <v>-8.5550280305180984E-2</v>
      </c>
      <c r="G46" s="1373"/>
      <c r="H46" s="1373"/>
      <c r="I46" s="1373"/>
      <c r="J46" s="1373"/>
      <c r="K46" s="1373"/>
      <c r="L46" s="1373"/>
      <c r="M46" s="1373"/>
      <c r="N46" s="1373"/>
      <c r="O46" s="1373"/>
      <c r="P46" s="1373"/>
      <c r="Q46" s="1373">
        <v>0</v>
      </c>
      <c r="R46" s="1373">
        <v>0</v>
      </c>
      <c r="S46" s="1373">
        <v>0</v>
      </c>
      <c r="T46" s="1373"/>
      <c r="U46" s="1373"/>
      <c r="V46" s="1373"/>
      <c r="W46" s="1373">
        <v>0</v>
      </c>
      <c r="X46" s="1373"/>
      <c r="Y46" s="1373"/>
      <c r="Z46" s="1373"/>
      <c r="AA46" s="1373">
        <v>0</v>
      </c>
      <c r="AB46" s="1373"/>
      <c r="AC46" s="1373"/>
      <c r="AD46" s="1373"/>
      <c r="AE46" s="1373">
        <v>0</v>
      </c>
      <c r="AF46" s="1373"/>
      <c r="AG46" s="1373"/>
      <c r="AH46" s="1373"/>
      <c r="AI46" s="1373">
        <v>0</v>
      </c>
      <c r="AJ46" s="1373"/>
      <c r="AK46" s="1373"/>
      <c r="AL46" s="1373"/>
      <c r="AM46" s="1373">
        <v>0</v>
      </c>
      <c r="AN46" s="1373"/>
      <c r="AO46" s="1373"/>
      <c r="AP46" s="1373"/>
      <c r="AQ46" s="1373">
        <v>0</v>
      </c>
      <c r="AR46" s="1373"/>
      <c r="AS46" s="1373"/>
      <c r="AT46" s="1373"/>
      <c r="AU46" s="1373">
        <v>0</v>
      </c>
      <c r="AV46" s="1373"/>
      <c r="AW46" s="1373"/>
      <c r="AX46" s="1373"/>
      <c r="AY46" s="1373">
        <v>0</v>
      </c>
      <c r="AZ46" s="1373"/>
      <c r="BA46" s="1373"/>
      <c r="BB46" s="1373"/>
      <c r="BC46" s="1373">
        <v>0</v>
      </c>
      <c r="BD46" s="1373"/>
      <c r="BE46" s="1373"/>
      <c r="BF46" s="1373"/>
      <c r="BG46" s="1373">
        <v>0</v>
      </c>
      <c r="BH46" s="1373"/>
      <c r="BI46" s="1373"/>
      <c r="BJ46" s="1373"/>
      <c r="BK46" s="1373"/>
      <c r="BL46" s="1373">
        <v>0</v>
      </c>
      <c r="BM46" s="1373">
        <v>0</v>
      </c>
      <c r="BN46" s="1373"/>
      <c r="BO46" s="1373">
        <v>0</v>
      </c>
      <c r="BP46" s="1373"/>
      <c r="BQ46" s="1373"/>
      <c r="BR46" s="1373"/>
      <c r="BS46" s="1373"/>
      <c r="BT46" s="1373">
        <v>0</v>
      </c>
      <c r="BU46" s="1373"/>
      <c r="BV46" s="1373">
        <v>0</v>
      </c>
      <c r="BW46" s="1373"/>
      <c r="BX46" s="1373"/>
      <c r="BY46" s="1373"/>
      <c r="BZ46" s="1373"/>
      <c r="CA46" s="1373">
        <v>0</v>
      </c>
      <c r="CB46" s="1373"/>
      <c r="CC46" s="1373">
        <v>0</v>
      </c>
      <c r="CD46" s="1373"/>
      <c r="CE46" s="1373"/>
      <c r="CF46" s="1373"/>
      <c r="CG46" s="1373"/>
      <c r="CH46" s="1373"/>
      <c r="CI46" s="1373">
        <v>0</v>
      </c>
      <c r="CJ46" s="1373"/>
      <c r="CK46" s="1373"/>
      <c r="CL46" s="1373"/>
      <c r="CM46" s="1373"/>
      <c r="CN46" s="1373"/>
      <c r="CO46" s="1373">
        <v>0</v>
      </c>
      <c r="CP46" s="1373"/>
      <c r="CQ46" s="1373"/>
      <c r="CR46" s="1373"/>
      <c r="CS46" s="1373"/>
      <c r="CT46" s="1373">
        <v>0</v>
      </c>
      <c r="CU46" s="1373">
        <v>0</v>
      </c>
      <c r="CV46" s="1373"/>
      <c r="CW46" s="1373"/>
      <c r="CX46" s="1373">
        <v>0</v>
      </c>
      <c r="CY46" s="1373"/>
      <c r="CZ46" s="1373"/>
      <c r="DA46" s="1373">
        <v>0</v>
      </c>
      <c r="DB46" s="1373"/>
      <c r="DC46" s="1373"/>
      <c r="DD46" s="1373"/>
      <c r="DE46" s="1373">
        <v>0</v>
      </c>
      <c r="DF46" s="1373">
        <v>0</v>
      </c>
      <c r="DG46" s="1373"/>
      <c r="DH46" s="1373"/>
      <c r="DI46" s="1373">
        <v>0</v>
      </c>
      <c r="DJ46" s="1373"/>
      <c r="DK46" s="1373"/>
      <c r="DL46" s="1373">
        <v>0</v>
      </c>
      <c r="DM46" s="1373"/>
      <c r="DN46" s="1373"/>
      <c r="DO46" s="1373"/>
      <c r="DP46" s="1373"/>
      <c r="DQ46" s="1373"/>
      <c r="DR46" s="1373">
        <v>0</v>
      </c>
      <c r="DS46" s="1373"/>
      <c r="DT46" s="1373">
        <v>0</v>
      </c>
      <c r="DU46" s="1373"/>
      <c r="DV46" s="1373"/>
      <c r="DW46" s="1373">
        <v>0</v>
      </c>
      <c r="DX46" s="1373"/>
      <c r="DY46" s="1373"/>
      <c r="DZ46" s="1373"/>
      <c r="EA46" s="1373"/>
      <c r="EB46" s="1373">
        <v>0</v>
      </c>
      <c r="EC46" s="1373"/>
      <c r="ED46" s="1373"/>
      <c r="EE46" s="1373"/>
      <c r="EF46" s="1373">
        <v>0</v>
      </c>
      <c r="EG46" s="1373">
        <v>0</v>
      </c>
      <c r="EH46" s="1373"/>
      <c r="EI46" s="1373"/>
      <c r="EJ46" s="1373">
        <v>0</v>
      </c>
      <c r="EK46" s="1373"/>
      <c r="EL46" s="1373"/>
      <c r="EM46" s="1373">
        <v>0</v>
      </c>
      <c r="EN46" s="1373"/>
      <c r="EO46" s="1373"/>
      <c r="EP46" s="1373"/>
      <c r="EQ46" s="1373"/>
      <c r="ER46" s="1373"/>
      <c r="ES46" s="1373">
        <v>26846949.17558166</v>
      </c>
      <c r="ET46" s="1373">
        <v>86808326</v>
      </c>
      <c r="EU46" s="1373">
        <v>5024796.4000000004</v>
      </c>
      <c r="EV46" s="1373">
        <v>81783529.599999994</v>
      </c>
      <c r="EW46" s="1373">
        <v>0</v>
      </c>
      <c r="EX46" s="1373"/>
      <c r="EY46" s="1373"/>
      <c r="EZ46" s="1373">
        <v>-61009677.874000005</v>
      </c>
      <c r="FA46" s="1373"/>
      <c r="FB46" s="1373"/>
      <c r="FC46" s="1373">
        <v>-61009677.874000005</v>
      </c>
      <c r="FD46" s="1373">
        <v>1048301.0495816671</v>
      </c>
      <c r="FE46" s="1383"/>
      <c r="FF46" s="1383">
        <v>48001276.713777788</v>
      </c>
      <c r="FG46" s="1383"/>
      <c r="FH46" s="1383"/>
      <c r="FI46" s="1383"/>
      <c r="FJ46" s="1383"/>
      <c r="FK46" s="1383"/>
      <c r="FL46" s="1383">
        <v>74848225.749359459</v>
      </c>
      <c r="FM46" s="1377">
        <v>0</v>
      </c>
    </row>
    <row r="47" spans="1:169" s="1377" customFormat="1">
      <c r="B47" s="1370">
        <v>43132</v>
      </c>
      <c r="C47" s="1373">
        <v>0</v>
      </c>
      <c r="D47" s="1373">
        <v>0</v>
      </c>
      <c r="E47" s="1373">
        <v>0</v>
      </c>
      <c r="F47" s="1373">
        <v>0</v>
      </c>
      <c r="G47" s="1373"/>
      <c r="H47" s="1373"/>
      <c r="I47" s="1373"/>
      <c r="J47" s="1373"/>
      <c r="K47" s="1373"/>
      <c r="L47" s="1373"/>
      <c r="M47" s="1373"/>
      <c r="N47" s="1373"/>
      <c r="O47" s="1373"/>
      <c r="P47" s="1373"/>
      <c r="Q47" s="1373">
        <v>0</v>
      </c>
      <c r="R47" s="1373">
        <v>0</v>
      </c>
      <c r="S47" s="1373">
        <v>0</v>
      </c>
      <c r="T47" s="1373"/>
      <c r="U47" s="1373"/>
      <c r="V47" s="1373"/>
      <c r="W47" s="1373">
        <v>0</v>
      </c>
      <c r="X47" s="1373"/>
      <c r="Y47" s="1373"/>
      <c r="Z47" s="1373"/>
      <c r="AA47" s="1373">
        <v>0</v>
      </c>
      <c r="AB47" s="1373"/>
      <c r="AC47" s="1373"/>
      <c r="AD47" s="1373"/>
      <c r="AE47" s="1373">
        <v>0</v>
      </c>
      <c r="AF47" s="1373"/>
      <c r="AG47" s="1373"/>
      <c r="AH47" s="1373"/>
      <c r="AI47" s="1373">
        <v>0</v>
      </c>
      <c r="AJ47" s="1373"/>
      <c r="AK47" s="1373"/>
      <c r="AL47" s="1373"/>
      <c r="AM47" s="1373">
        <v>0</v>
      </c>
      <c r="AN47" s="1373"/>
      <c r="AO47" s="1373"/>
      <c r="AP47" s="1373"/>
      <c r="AQ47" s="1373">
        <v>0</v>
      </c>
      <c r="AR47" s="1373"/>
      <c r="AS47" s="1373"/>
      <c r="AT47" s="1373"/>
      <c r="AU47" s="1373">
        <v>0</v>
      </c>
      <c r="AV47" s="1373"/>
      <c r="AW47" s="1373"/>
      <c r="AX47" s="1373"/>
      <c r="AY47" s="1373">
        <v>0</v>
      </c>
      <c r="AZ47" s="1373"/>
      <c r="BA47" s="1373"/>
      <c r="BB47" s="1373"/>
      <c r="BC47" s="1373">
        <v>0</v>
      </c>
      <c r="BD47" s="1373"/>
      <c r="BE47" s="1373"/>
      <c r="BF47" s="1373"/>
      <c r="BG47" s="1373">
        <v>0</v>
      </c>
      <c r="BH47" s="1373"/>
      <c r="BI47" s="1373"/>
      <c r="BJ47" s="1373"/>
      <c r="BK47" s="1373"/>
      <c r="BL47" s="1373">
        <v>0</v>
      </c>
      <c r="BM47" s="1373">
        <v>0</v>
      </c>
      <c r="BN47" s="1373"/>
      <c r="BO47" s="1373">
        <v>0</v>
      </c>
      <c r="BP47" s="1373"/>
      <c r="BQ47" s="1373"/>
      <c r="BR47" s="1373"/>
      <c r="BS47" s="1373"/>
      <c r="BT47" s="1373">
        <v>0</v>
      </c>
      <c r="BU47" s="1373"/>
      <c r="BV47" s="1373">
        <v>0</v>
      </c>
      <c r="BW47" s="1373"/>
      <c r="BX47" s="1373"/>
      <c r="BY47" s="1373"/>
      <c r="BZ47" s="1373"/>
      <c r="CA47" s="1373">
        <v>0</v>
      </c>
      <c r="CB47" s="1373"/>
      <c r="CC47" s="1373">
        <v>0</v>
      </c>
      <c r="CD47" s="1373"/>
      <c r="CE47" s="1373"/>
      <c r="CF47" s="1373"/>
      <c r="CG47" s="1373"/>
      <c r="CH47" s="1373"/>
      <c r="CI47" s="1373">
        <v>0</v>
      </c>
      <c r="CJ47" s="1373"/>
      <c r="CK47" s="1373"/>
      <c r="CL47" s="1373"/>
      <c r="CM47" s="1373"/>
      <c r="CN47" s="1373"/>
      <c r="CO47" s="1373">
        <v>0</v>
      </c>
      <c r="CP47" s="1373"/>
      <c r="CQ47" s="1373"/>
      <c r="CR47" s="1373"/>
      <c r="CS47" s="1373"/>
      <c r="CT47" s="1373">
        <v>0</v>
      </c>
      <c r="CU47" s="1373">
        <v>0</v>
      </c>
      <c r="CV47" s="1373"/>
      <c r="CW47" s="1373"/>
      <c r="CX47" s="1373">
        <v>0</v>
      </c>
      <c r="CY47" s="1373"/>
      <c r="CZ47" s="1373"/>
      <c r="DA47" s="1373">
        <v>0</v>
      </c>
      <c r="DB47" s="1373"/>
      <c r="DC47" s="1373"/>
      <c r="DD47" s="1373"/>
      <c r="DE47" s="1373">
        <v>0</v>
      </c>
      <c r="DF47" s="1373">
        <v>0</v>
      </c>
      <c r="DG47" s="1373"/>
      <c r="DH47" s="1373"/>
      <c r="DI47" s="1373">
        <v>0</v>
      </c>
      <c r="DJ47" s="1373"/>
      <c r="DK47" s="1373"/>
      <c r="DL47" s="1373">
        <v>0</v>
      </c>
      <c r="DM47" s="1373"/>
      <c r="DN47" s="1373"/>
      <c r="DO47" s="1373"/>
      <c r="DP47" s="1373"/>
      <c r="DQ47" s="1373"/>
      <c r="DR47" s="1373">
        <v>0</v>
      </c>
      <c r="DS47" s="1373"/>
      <c r="DT47" s="1373">
        <v>0</v>
      </c>
      <c r="DU47" s="1373"/>
      <c r="DV47" s="1373"/>
      <c r="DW47" s="1373">
        <v>0</v>
      </c>
      <c r="DX47" s="1373"/>
      <c r="DY47" s="1373"/>
      <c r="DZ47" s="1373"/>
      <c r="EA47" s="1373"/>
      <c r="EB47" s="1373">
        <v>0</v>
      </c>
      <c r="EC47" s="1373"/>
      <c r="ED47" s="1373"/>
      <c r="EE47" s="1373"/>
      <c r="EF47" s="1373">
        <v>0</v>
      </c>
      <c r="EG47" s="1373">
        <v>0</v>
      </c>
      <c r="EH47" s="1373"/>
      <c r="EI47" s="1373"/>
      <c r="EJ47" s="1373">
        <v>0</v>
      </c>
      <c r="EK47" s="1373"/>
      <c r="EL47" s="1373"/>
      <c r="EM47" s="1373">
        <v>0</v>
      </c>
      <c r="EN47" s="1373"/>
      <c r="EO47" s="1373"/>
      <c r="EP47" s="1373"/>
      <c r="EQ47" s="1373"/>
      <c r="ER47" s="1373"/>
      <c r="ES47" s="1373">
        <v>27037432.654524989</v>
      </c>
      <c r="ET47" s="1373">
        <v>52181627.999999993</v>
      </c>
      <c r="EU47" s="1373">
        <v>5024796.4000000004</v>
      </c>
      <c r="EV47" s="1373">
        <v>47156831.599999994</v>
      </c>
      <c r="EW47" s="1373">
        <v>0</v>
      </c>
      <c r="EX47" s="1373"/>
      <c r="EY47" s="1373"/>
      <c r="EZ47" s="1373">
        <v>-26382979.874000005</v>
      </c>
      <c r="FA47" s="1373"/>
      <c r="FB47" s="1373"/>
      <c r="FC47" s="1373">
        <v>-26382979.874000005</v>
      </c>
      <c r="FD47" s="1373">
        <v>1238784.5285250035</v>
      </c>
      <c r="FE47" s="1383"/>
      <c r="FF47" s="1383">
        <v>48001276.094834469</v>
      </c>
      <c r="FG47" s="1383"/>
      <c r="FH47" s="1383"/>
      <c r="FI47" s="1383"/>
      <c r="FJ47" s="1383"/>
      <c r="FK47" s="1383"/>
      <c r="FL47" s="1383">
        <v>75038708.749359459</v>
      </c>
      <c r="FM47" s="1377">
        <v>0</v>
      </c>
    </row>
    <row r="48" spans="1:169" s="1377" customFormat="1">
      <c r="B48" s="1370">
        <v>43160</v>
      </c>
      <c r="C48" s="1383">
        <v>0</v>
      </c>
      <c r="D48" s="1383">
        <v>0</v>
      </c>
      <c r="E48" s="1383">
        <v>0</v>
      </c>
      <c r="F48" s="1383">
        <v>0</v>
      </c>
      <c r="G48" s="1383"/>
      <c r="H48" s="1383"/>
      <c r="I48" s="1383"/>
      <c r="J48" s="1383"/>
      <c r="K48" s="1383"/>
      <c r="L48" s="1383"/>
      <c r="M48" s="1383"/>
      <c r="N48" s="1383"/>
      <c r="O48" s="1383"/>
      <c r="P48" s="1383"/>
      <c r="Q48" s="1383">
        <v>0</v>
      </c>
      <c r="R48" s="1383">
        <v>0</v>
      </c>
      <c r="S48" s="1383">
        <v>0</v>
      </c>
      <c r="T48" s="1383"/>
      <c r="U48" s="1383"/>
      <c r="V48" s="1383"/>
      <c r="W48" s="1383">
        <v>0</v>
      </c>
      <c r="X48" s="1383"/>
      <c r="Y48" s="1383"/>
      <c r="Z48" s="1383"/>
      <c r="AA48" s="1383">
        <v>0</v>
      </c>
      <c r="AB48" s="1383"/>
      <c r="AC48" s="1383"/>
      <c r="AD48" s="1383"/>
      <c r="AE48" s="1383">
        <v>0</v>
      </c>
      <c r="AF48" s="1383"/>
      <c r="AG48" s="1383"/>
      <c r="AH48" s="1383"/>
      <c r="AI48" s="1383">
        <v>0</v>
      </c>
      <c r="AJ48" s="1383"/>
      <c r="AK48" s="1383"/>
      <c r="AL48" s="1383"/>
      <c r="AM48" s="1383">
        <v>0</v>
      </c>
      <c r="AN48" s="1383"/>
      <c r="AO48" s="1383"/>
      <c r="AP48" s="1383"/>
      <c r="AQ48" s="1383">
        <v>0</v>
      </c>
      <c r="AR48" s="1383"/>
      <c r="AS48" s="1383"/>
      <c r="AT48" s="1383"/>
      <c r="AU48" s="1383">
        <v>0</v>
      </c>
      <c r="AV48" s="1383"/>
      <c r="AW48" s="1383"/>
      <c r="AX48" s="1383"/>
      <c r="AY48" s="1383">
        <v>0</v>
      </c>
      <c r="AZ48" s="1383"/>
      <c r="BA48" s="1383"/>
      <c r="BB48" s="1383"/>
      <c r="BC48" s="1383">
        <v>0</v>
      </c>
      <c r="BD48" s="1383"/>
      <c r="BE48" s="1383"/>
      <c r="BF48" s="1383"/>
      <c r="BG48" s="1383">
        <v>0</v>
      </c>
      <c r="BH48" s="1383"/>
      <c r="BI48" s="1383"/>
      <c r="BJ48" s="1383"/>
      <c r="BK48" s="1383"/>
      <c r="BL48" s="1383">
        <v>0</v>
      </c>
      <c r="BM48" s="1383">
        <v>0</v>
      </c>
      <c r="BN48" s="1383"/>
      <c r="BO48" s="1383">
        <v>0</v>
      </c>
      <c r="BP48" s="1383"/>
      <c r="BQ48" s="1383"/>
      <c r="BR48" s="1383"/>
      <c r="BS48" s="1383"/>
      <c r="BT48" s="1383">
        <v>0</v>
      </c>
      <c r="BU48" s="1383"/>
      <c r="BV48" s="1383">
        <v>0</v>
      </c>
      <c r="BW48" s="1383"/>
      <c r="BX48" s="1383"/>
      <c r="BY48" s="1383"/>
      <c r="BZ48" s="1383"/>
      <c r="CA48" s="1383">
        <v>0</v>
      </c>
      <c r="CB48" s="1383"/>
      <c r="CC48" s="1383">
        <v>0</v>
      </c>
      <c r="CD48" s="1383"/>
      <c r="CE48" s="1383"/>
      <c r="CF48" s="1383"/>
      <c r="CG48" s="1383"/>
      <c r="CH48" s="1383"/>
      <c r="CI48" s="1383">
        <v>0</v>
      </c>
      <c r="CJ48" s="1383"/>
      <c r="CK48" s="1383"/>
      <c r="CL48" s="1383"/>
      <c r="CM48" s="1383"/>
      <c r="CN48" s="1383"/>
      <c r="CO48" s="1383">
        <v>0</v>
      </c>
      <c r="CP48" s="1383"/>
      <c r="CQ48" s="1383"/>
      <c r="CR48" s="1383"/>
      <c r="CS48" s="1383"/>
      <c r="CT48" s="1383">
        <v>0</v>
      </c>
      <c r="CU48" s="1383">
        <v>0</v>
      </c>
      <c r="CV48" s="1383"/>
      <c r="CW48" s="1383"/>
      <c r="CX48" s="1383">
        <v>0</v>
      </c>
      <c r="CY48" s="1383"/>
      <c r="CZ48" s="1383"/>
      <c r="DA48" s="1383">
        <v>0</v>
      </c>
      <c r="DB48" s="1383"/>
      <c r="DC48" s="1383"/>
      <c r="DD48" s="1383"/>
      <c r="DE48" s="1383">
        <v>0</v>
      </c>
      <c r="DF48" s="1383">
        <v>0</v>
      </c>
      <c r="DG48" s="1383"/>
      <c r="DH48" s="1383"/>
      <c r="DI48" s="1383">
        <v>0</v>
      </c>
      <c r="DJ48" s="1383"/>
      <c r="DK48" s="1383"/>
      <c r="DL48" s="1383">
        <v>0</v>
      </c>
      <c r="DM48" s="1383"/>
      <c r="DN48" s="1383"/>
      <c r="DO48" s="1383"/>
      <c r="DP48" s="1383"/>
      <c r="DQ48" s="1383"/>
      <c r="DR48" s="1383">
        <v>0</v>
      </c>
      <c r="DS48" s="1383"/>
      <c r="DT48" s="1383">
        <v>0</v>
      </c>
      <c r="DU48" s="1383"/>
      <c r="DV48" s="1383"/>
      <c r="DW48" s="1383">
        <v>0</v>
      </c>
      <c r="DX48" s="1383"/>
      <c r="DY48" s="1383"/>
      <c r="DZ48" s="1383"/>
      <c r="EA48" s="1383"/>
      <c r="EB48" s="1383">
        <v>0</v>
      </c>
      <c r="EC48" s="1383"/>
      <c r="ED48" s="1383"/>
      <c r="EE48" s="1383"/>
      <c r="EF48" s="1383">
        <v>0</v>
      </c>
      <c r="EG48" s="1383">
        <v>0</v>
      </c>
      <c r="EH48" s="1383"/>
      <c r="EI48" s="1383"/>
      <c r="EJ48" s="1383">
        <v>0</v>
      </c>
      <c r="EK48" s="1383"/>
      <c r="EL48" s="1383"/>
      <c r="EM48" s="1383">
        <v>0</v>
      </c>
      <c r="EN48" s="1383"/>
      <c r="EO48" s="1383"/>
      <c r="EP48" s="1383"/>
      <c r="EQ48" s="1383"/>
      <c r="ER48" s="1383"/>
      <c r="ES48" s="1383">
        <v>26927517.523636099</v>
      </c>
      <c r="ET48" s="1383">
        <v>52181627.999999993</v>
      </c>
      <c r="EU48" s="1383">
        <v>5024796.4000000004</v>
      </c>
      <c r="EV48" s="1383">
        <v>47156831.599999994</v>
      </c>
      <c r="EW48" s="1383">
        <v>0</v>
      </c>
      <c r="EX48" s="1383"/>
      <c r="EY48" s="1383"/>
      <c r="EZ48" s="1383">
        <v>-26382979.874000005</v>
      </c>
      <c r="FA48" s="1383"/>
      <c r="FB48" s="1383"/>
      <c r="FC48" s="1383">
        <v>-26382979.874000005</v>
      </c>
      <c r="FD48" s="1383">
        <v>1128869.3976361107</v>
      </c>
      <c r="FE48" s="1383"/>
      <c r="FF48" s="1383">
        <v>48001276.015723355</v>
      </c>
      <c r="FG48" s="1383"/>
      <c r="FH48" s="1383"/>
      <c r="FI48" s="1383"/>
      <c r="FJ48" s="1383"/>
      <c r="FK48" s="1383"/>
      <c r="FL48" s="1383">
        <v>74928793.53935945</v>
      </c>
      <c r="FM48" s="1377">
        <v>0</v>
      </c>
    </row>
    <row r="49" spans="2:169" s="1377" customFormat="1">
      <c r="B49" s="1370">
        <v>43191</v>
      </c>
      <c r="C49" s="1383">
        <v>0</v>
      </c>
      <c r="D49" s="1383">
        <v>0</v>
      </c>
      <c r="E49" s="1383">
        <v>0</v>
      </c>
      <c r="F49" s="1383">
        <v>0</v>
      </c>
      <c r="G49" s="1383"/>
      <c r="H49" s="1383"/>
      <c r="I49" s="1383"/>
      <c r="J49" s="1383"/>
      <c r="K49" s="1383"/>
      <c r="L49" s="1383"/>
      <c r="M49" s="1383"/>
      <c r="N49" s="1383"/>
      <c r="O49" s="1383"/>
      <c r="P49" s="1383"/>
      <c r="Q49" s="1383">
        <v>0</v>
      </c>
      <c r="R49" s="1383">
        <v>0</v>
      </c>
      <c r="S49" s="1383">
        <v>0</v>
      </c>
      <c r="T49" s="1383"/>
      <c r="U49" s="1383"/>
      <c r="V49" s="1383"/>
      <c r="W49" s="1383">
        <v>0</v>
      </c>
      <c r="X49" s="1383"/>
      <c r="Y49" s="1383"/>
      <c r="Z49" s="1383"/>
      <c r="AA49" s="1383">
        <v>0</v>
      </c>
      <c r="AB49" s="1383"/>
      <c r="AC49" s="1383"/>
      <c r="AD49" s="1383"/>
      <c r="AE49" s="1383">
        <v>0</v>
      </c>
      <c r="AF49" s="1383"/>
      <c r="AG49" s="1383"/>
      <c r="AH49" s="1383"/>
      <c r="AI49" s="1383">
        <v>0</v>
      </c>
      <c r="AJ49" s="1383"/>
      <c r="AK49" s="1383"/>
      <c r="AL49" s="1383"/>
      <c r="AM49" s="1383">
        <v>0</v>
      </c>
      <c r="AN49" s="1383"/>
      <c r="AO49" s="1383"/>
      <c r="AP49" s="1383"/>
      <c r="AQ49" s="1383">
        <v>0</v>
      </c>
      <c r="AR49" s="1383"/>
      <c r="AS49" s="1383"/>
      <c r="AT49" s="1383"/>
      <c r="AU49" s="1383">
        <v>0</v>
      </c>
      <c r="AV49" s="1383"/>
      <c r="AW49" s="1383"/>
      <c r="AX49" s="1383"/>
      <c r="AY49" s="1383">
        <v>0</v>
      </c>
      <c r="AZ49" s="1383"/>
      <c r="BA49" s="1383"/>
      <c r="BB49" s="1383"/>
      <c r="BC49" s="1383">
        <v>0</v>
      </c>
      <c r="BD49" s="1383"/>
      <c r="BE49" s="1383"/>
      <c r="BF49" s="1383"/>
      <c r="BG49" s="1383">
        <v>0</v>
      </c>
      <c r="BH49" s="1383"/>
      <c r="BI49" s="1383"/>
      <c r="BJ49" s="1383"/>
      <c r="BK49" s="1383"/>
      <c r="BL49" s="1383">
        <v>0</v>
      </c>
      <c r="BM49" s="1383">
        <v>0</v>
      </c>
      <c r="BN49" s="1383"/>
      <c r="BO49" s="1383">
        <v>0</v>
      </c>
      <c r="BP49" s="1383"/>
      <c r="BQ49" s="1383"/>
      <c r="BR49" s="1383"/>
      <c r="BS49" s="1383"/>
      <c r="BT49" s="1383">
        <v>0</v>
      </c>
      <c r="BU49" s="1383"/>
      <c r="BV49" s="1383">
        <v>0</v>
      </c>
      <c r="BW49" s="1383"/>
      <c r="BX49" s="1383"/>
      <c r="BY49" s="1383"/>
      <c r="BZ49" s="1383"/>
      <c r="CA49" s="1383">
        <v>0</v>
      </c>
      <c r="CB49" s="1383"/>
      <c r="CC49" s="1383">
        <v>0</v>
      </c>
      <c r="CD49" s="1383"/>
      <c r="CE49" s="1383"/>
      <c r="CF49" s="1383"/>
      <c r="CG49" s="1383"/>
      <c r="CH49" s="1383"/>
      <c r="CI49" s="1383">
        <v>0</v>
      </c>
      <c r="CJ49" s="1383"/>
      <c r="CK49" s="1383"/>
      <c r="CL49" s="1383"/>
      <c r="CM49" s="1383"/>
      <c r="CN49" s="1383"/>
      <c r="CO49" s="1383">
        <v>0</v>
      </c>
      <c r="CP49" s="1383"/>
      <c r="CQ49" s="1383"/>
      <c r="CR49" s="1383"/>
      <c r="CS49" s="1383"/>
      <c r="CT49" s="1383">
        <v>0</v>
      </c>
      <c r="CU49" s="1383">
        <v>0</v>
      </c>
      <c r="CV49" s="1383"/>
      <c r="CW49" s="1383"/>
      <c r="CX49" s="1383">
        <v>0</v>
      </c>
      <c r="CY49" s="1383"/>
      <c r="CZ49" s="1383"/>
      <c r="DA49" s="1383">
        <v>0</v>
      </c>
      <c r="DB49" s="1383"/>
      <c r="DC49" s="1383"/>
      <c r="DD49" s="1383"/>
      <c r="DE49" s="1383">
        <v>0</v>
      </c>
      <c r="DF49" s="1383">
        <v>0</v>
      </c>
      <c r="DG49" s="1383"/>
      <c r="DH49" s="1383"/>
      <c r="DI49" s="1383">
        <v>0</v>
      </c>
      <c r="DJ49" s="1383"/>
      <c r="DK49" s="1383"/>
      <c r="DL49" s="1383">
        <v>0</v>
      </c>
      <c r="DM49" s="1383"/>
      <c r="DN49" s="1383"/>
      <c r="DO49" s="1383"/>
      <c r="DP49" s="1383"/>
      <c r="DQ49" s="1383"/>
      <c r="DR49" s="1383">
        <v>0</v>
      </c>
      <c r="DS49" s="1383"/>
      <c r="DT49" s="1383">
        <v>0</v>
      </c>
      <c r="DU49" s="1383"/>
      <c r="DV49" s="1383"/>
      <c r="DW49" s="1383">
        <v>0</v>
      </c>
      <c r="DX49" s="1383"/>
      <c r="DY49" s="1383"/>
      <c r="DZ49" s="1383"/>
      <c r="EA49" s="1383"/>
      <c r="EB49" s="1383">
        <v>0</v>
      </c>
      <c r="EC49" s="1383"/>
      <c r="ED49" s="1383"/>
      <c r="EE49" s="1383"/>
      <c r="EF49" s="1383">
        <v>0</v>
      </c>
      <c r="EG49" s="1383">
        <v>0</v>
      </c>
      <c r="EH49" s="1383"/>
      <c r="EI49" s="1383"/>
      <c r="EJ49" s="1383">
        <v>0</v>
      </c>
      <c r="EK49" s="1383"/>
      <c r="EL49" s="1383"/>
      <c r="EM49" s="1383">
        <v>0</v>
      </c>
      <c r="EN49" s="1383"/>
      <c r="EO49" s="1383"/>
      <c r="EP49" s="1383"/>
      <c r="EQ49" s="1383"/>
      <c r="ER49" s="1383"/>
      <c r="ES49" s="1383">
        <v>26960523.551690541</v>
      </c>
      <c r="ET49" s="1383">
        <v>52181627.999999993</v>
      </c>
      <c r="EU49" s="1383">
        <v>5024796.4000000004</v>
      </c>
      <c r="EV49" s="1383">
        <v>47156831.599999994</v>
      </c>
      <c r="EW49" s="1383">
        <v>0</v>
      </c>
      <c r="EX49" s="1383"/>
      <c r="EY49" s="1383"/>
      <c r="EZ49" s="1383">
        <v>-26382979.874000005</v>
      </c>
      <c r="FA49" s="1383"/>
      <c r="FB49" s="1383"/>
      <c r="FC49" s="1383">
        <v>-26382979.874000005</v>
      </c>
      <c r="FD49" s="1383">
        <v>1161875.425690555</v>
      </c>
      <c r="FE49" s="1383"/>
      <c r="FF49" s="1383">
        <v>48001276.037668906</v>
      </c>
      <c r="FG49" s="1383"/>
      <c r="FH49" s="1383"/>
      <c r="FI49" s="1383"/>
      <c r="FJ49" s="1383"/>
      <c r="FK49" s="1383"/>
      <c r="FL49" s="1383">
        <v>74961799.589359447</v>
      </c>
      <c r="FM49" s="1377">
        <v>0</v>
      </c>
    </row>
    <row r="50" spans="2:169" s="1377" customFormat="1">
      <c r="B50" s="1370">
        <v>43221</v>
      </c>
      <c r="C50" s="1373">
        <v>0</v>
      </c>
      <c r="D50" s="1373">
        <v>0</v>
      </c>
      <c r="E50" s="1373">
        <v>0</v>
      </c>
      <c r="F50" s="1373">
        <v>0</v>
      </c>
      <c r="G50" s="1373"/>
      <c r="H50" s="1373"/>
      <c r="I50" s="1373"/>
      <c r="J50" s="1373"/>
      <c r="K50" s="1373"/>
      <c r="L50" s="1373"/>
      <c r="M50" s="1373"/>
      <c r="N50" s="1373"/>
      <c r="O50" s="1373"/>
      <c r="P50" s="1373"/>
      <c r="Q50" s="1373">
        <v>0</v>
      </c>
      <c r="R50" s="1373">
        <v>0</v>
      </c>
      <c r="S50" s="1373">
        <v>0</v>
      </c>
      <c r="T50" s="1373"/>
      <c r="U50" s="1373"/>
      <c r="V50" s="1373"/>
      <c r="W50" s="1373">
        <v>0</v>
      </c>
      <c r="X50" s="1373"/>
      <c r="Y50" s="1373"/>
      <c r="Z50" s="1373"/>
      <c r="AA50" s="1373">
        <v>0</v>
      </c>
      <c r="AB50" s="1373"/>
      <c r="AC50" s="1373"/>
      <c r="AD50" s="1373"/>
      <c r="AE50" s="1373">
        <v>0</v>
      </c>
      <c r="AF50" s="1373"/>
      <c r="AG50" s="1373"/>
      <c r="AH50" s="1373"/>
      <c r="AI50" s="1373">
        <v>0</v>
      </c>
      <c r="AJ50" s="1373"/>
      <c r="AK50" s="1373"/>
      <c r="AL50" s="1373"/>
      <c r="AM50" s="1373">
        <v>0</v>
      </c>
      <c r="AN50" s="1373"/>
      <c r="AO50" s="1373"/>
      <c r="AP50" s="1373"/>
      <c r="AQ50" s="1373">
        <v>0</v>
      </c>
      <c r="AR50" s="1373"/>
      <c r="AS50" s="1373"/>
      <c r="AT50" s="1373"/>
      <c r="AU50" s="1373">
        <v>0</v>
      </c>
      <c r="AV50" s="1373"/>
      <c r="AW50" s="1373"/>
      <c r="AX50" s="1373"/>
      <c r="AY50" s="1373">
        <v>0</v>
      </c>
      <c r="AZ50" s="1373"/>
      <c r="BA50" s="1373"/>
      <c r="BB50" s="1373"/>
      <c r="BC50" s="1373">
        <v>0</v>
      </c>
      <c r="BD50" s="1373"/>
      <c r="BE50" s="1373"/>
      <c r="BF50" s="1373"/>
      <c r="BG50" s="1373">
        <v>0</v>
      </c>
      <c r="BH50" s="1373"/>
      <c r="BI50" s="1373"/>
      <c r="BJ50" s="1373"/>
      <c r="BK50" s="1373"/>
      <c r="BL50" s="1373">
        <v>0</v>
      </c>
      <c r="BM50" s="1373">
        <v>0</v>
      </c>
      <c r="BN50" s="1373"/>
      <c r="BO50" s="1373">
        <v>0</v>
      </c>
      <c r="BP50" s="1373"/>
      <c r="BQ50" s="1373"/>
      <c r="BR50" s="1373"/>
      <c r="BS50" s="1373"/>
      <c r="BT50" s="1373">
        <v>0</v>
      </c>
      <c r="BU50" s="1373"/>
      <c r="BV50" s="1373">
        <v>0</v>
      </c>
      <c r="BW50" s="1373"/>
      <c r="BX50" s="1373"/>
      <c r="BY50" s="1373"/>
      <c r="BZ50" s="1373"/>
      <c r="CA50" s="1373">
        <v>0</v>
      </c>
      <c r="CB50" s="1373"/>
      <c r="CC50" s="1373">
        <v>0</v>
      </c>
      <c r="CD50" s="1373"/>
      <c r="CE50" s="1373"/>
      <c r="CF50" s="1373"/>
      <c r="CG50" s="1373"/>
      <c r="CH50" s="1373"/>
      <c r="CI50" s="1373">
        <v>0</v>
      </c>
      <c r="CJ50" s="1373"/>
      <c r="CK50" s="1373"/>
      <c r="CL50" s="1373"/>
      <c r="CM50" s="1373"/>
      <c r="CN50" s="1373"/>
      <c r="CO50" s="1373">
        <v>0</v>
      </c>
      <c r="CP50" s="1373"/>
      <c r="CQ50" s="1373"/>
      <c r="CR50" s="1373"/>
      <c r="CS50" s="1373"/>
      <c r="CT50" s="1373">
        <v>0</v>
      </c>
      <c r="CU50" s="1373">
        <v>0</v>
      </c>
      <c r="CV50" s="1373"/>
      <c r="CW50" s="1373"/>
      <c r="CX50" s="1373">
        <v>0</v>
      </c>
      <c r="CY50" s="1373"/>
      <c r="CZ50" s="1373"/>
      <c r="DA50" s="1373">
        <v>0</v>
      </c>
      <c r="DB50" s="1373"/>
      <c r="DC50" s="1373"/>
      <c r="DD50" s="1373"/>
      <c r="DE50" s="1373">
        <v>0</v>
      </c>
      <c r="DF50" s="1373">
        <v>0</v>
      </c>
      <c r="DG50" s="1373"/>
      <c r="DH50" s="1373"/>
      <c r="DI50" s="1373">
        <v>0</v>
      </c>
      <c r="DJ50" s="1373"/>
      <c r="DK50" s="1373"/>
      <c r="DL50" s="1373">
        <v>0</v>
      </c>
      <c r="DM50" s="1373"/>
      <c r="DN50" s="1373"/>
      <c r="DO50" s="1373"/>
      <c r="DP50" s="1373"/>
      <c r="DQ50" s="1373"/>
      <c r="DR50" s="1373">
        <v>0</v>
      </c>
      <c r="DS50" s="1373"/>
      <c r="DT50" s="1373">
        <v>0</v>
      </c>
      <c r="DU50" s="1373"/>
      <c r="DV50" s="1373"/>
      <c r="DW50" s="1373">
        <v>0</v>
      </c>
      <c r="DX50" s="1373"/>
      <c r="DY50" s="1373"/>
      <c r="DZ50" s="1373"/>
      <c r="EA50" s="1373"/>
      <c r="EB50" s="1373">
        <v>0</v>
      </c>
      <c r="EC50" s="1373"/>
      <c r="ED50" s="1373"/>
      <c r="EE50" s="1373"/>
      <c r="EF50" s="1373">
        <v>0</v>
      </c>
      <c r="EG50" s="1373">
        <v>0</v>
      </c>
      <c r="EH50" s="1373"/>
      <c r="EI50" s="1373"/>
      <c r="EJ50" s="1373">
        <v>0</v>
      </c>
      <c r="EK50" s="1373"/>
      <c r="EL50" s="1373"/>
      <c r="EM50" s="1373">
        <v>0</v>
      </c>
      <c r="EN50" s="1373"/>
      <c r="EO50" s="1373"/>
      <c r="EP50" s="1373"/>
      <c r="EQ50" s="1373"/>
      <c r="ER50" s="1373"/>
      <c r="ES50" s="1373">
        <v>27041973.499744985</v>
      </c>
      <c r="ET50" s="1373">
        <v>52181627.999999993</v>
      </c>
      <c r="EU50" s="1373">
        <v>5024796.4000000004</v>
      </c>
      <c r="EV50" s="1373">
        <v>47156831.599999994</v>
      </c>
      <c r="EW50" s="1373">
        <v>0</v>
      </c>
      <c r="EX50" s="1373"/>
      <c r="EY50" s="1373"/>
      <c r="EZ50" s="1373">
        <v>-26382979.874000005</v>
      </c>
      <c r="FA50" s="1373"/>
      <c r="FB50" s="1373"/>
      <c r="FC50" s="1373">
        <v>-26382979.874000005</v>
      </c>
      <c r="FD50" s="1373">
        <v>1243325.3737449995</v>
      </c>
      <c r="FE50" s="1373"/>
      <c r="FF50" s="1373">
        <v>48001276.473503344</v>
      </c>
      <c r="FG50" s="1373"/>
      <c r="FH50" s="1373"/>
      <c r="FI50" s="1373"/>
      <c r="FJ50" s="1373"/>
      <c r="FK50" s="1373"/>
      <c r="FL50" s="1373">
        <v>75043249.973248333</v>
      </c>
      <c r="FM50" s="1373">
        <v>0</v>
      </c>
    </row>
    <row r="51" spans="2:169">
      <c r="B51" s="1370">
        <v>43252</v>
      </c>
      <c r="C51" s="1220">
        <v>0</v>
      </c>
      <c r="D51" s="1220">
        <v>0</v>
      </c>
      <c r="E51" s="1220">
        <v>0</v>
      </c>
      <c r="F51" s="1220">
        <v>0</v>
      </c>
      <c r="G51" s="1220"/>
      <c r="H51" s="1220"/>
      <c r="I51" s="1220"/>
      <c r="J51" s="1220"/>
      <c r="K51" s="1220"/>
      <c r="L51" s="1220"/>
      <c r="M51" s="1220"/>
      <c r="N51" s="1220"/>
      <c r="O51" s="1220"/>
      <c r="P51" s="1220"/>
      <c r="Q51" s="1220">
        <v>0</v>
      </c>
      <c r="R51" s="1220">
        <v>0</v>
      </c>
      <c r="S51" s="1220">
        <v>0</v>
      </c>
      <c r="T51" s="1220"/>
      <c r="U51" s="1220"/>
      <c r="V51" s="1220"/>
      <c r="W51" s="1220">
        <v>0</v>
      </c>
      <c r="X51" s="1220"/>
      <c r="Y51" s="1220"/>
      <c r="Z51" s="1220"/>
      <c r="AA51" s="1220">
        <v>0</v>
      </c>
      <c r="AB51" s="1220"/>
      <c r="AC51" s="1220"/>
      <c r="AD51" s="1220"/>
      <c r="AE51" s="1220">
        <v>0</v>
      </c>
      <c r="AF51" s="1220"/>
      <c r="AG51" s="1220"/>
      <c r="AH51" s="1220"/>
      <c r="AI51" s="1220">
        <v>0</v>
      </c>
      <c r="AJ51" s="1220"/>
      <c r="AK51" s="1220"/>
      <c r="AL51" s="1220"/>
      <c r="AM51" s="1220">
        <v>0</v>
      </c>
      <c r="AN51" s="1220"/>
      <c r="AO51" s="1220"/>
      <c r="AP51" s="1220"/>
      <c r="AQ51" s="1220">
        <v>0</v>
      </c>
      <c r="AR51" s="1220"/>
      <c r="AS51" s="1220"/>
      <c r="AT51" s="1220"/>
      <c r="AU51" s="1220">
        <v>0</v>
      </c>
      <c r="AV51" s="1220"/>
      <c r="AW51" s="1220"/>
      <c r="AX51" s="1220"/>
      <c r="AY51" s="1220">
        <v>0</v>
      </c>
      <c r="AZ51" s="1220"/>
      <c r="BA51" s="1220"/>
      <c r="BB51" s="1220"/>
      <c r="BC51" s="1220">
        <v>0</v>
      </c>
      <c r="BD51" s="1220"/>
      <c r="BE51" s="1220"/>
      <c r="BF51" s="1220"/>
      <c r="BG51" s="1220">
        <v>0</v>
      </c>
      <c r="BH51" s="1220"/>
      <c r="BI51" s="1220"/>
      <c r="BJ51" s="1220"/>
      <c r="BK51" s="1220"/>
      <c r="BL51" s="1220">
        <v>0</v>
      </c>
      <c r="BM51" s="1220">
        <v>0</v>
      </c>
      <c r="BN51" s="1220"/>
      <c r="BO51" s="1220">
        <v>0</v>
      </c>
      <c r="BP51" s="1220"/>
      <c r="BQ51" s="1220"/>
      <c r="BR51" s="1220"/>
      <c r="BS51" s="1220"/>
      <c r="BT51" s="1220">
        <v>0</v>
      </c>
      <c r="BU51" s="1220"/>
      <c r="BV51" s="1220">
        <v>0</v>
      </c>
      <c r="BW51" s="1220"/>
      <c r="BX51" s="1220"/>
      <c r="BY51" s="1220"/>
      <c r="BZ51" s="1220"/>
      <c r="CA51" s="1220">
        <v>0</v>
      </c>
      <c r="CB51" s="1220"/>
      <c r="CC51" s="1220">
        <v>0</v>
      </c>
      <c r="CD51" s="1220"/>
      <c r="CE51" s="1220"/>
      <c r="CF51" s="1220"/>
      <c r="CG51" s="1220"/>
      <c r="CH51" s="1220"/>
      <c r="CI51" s="1220">
        <v>0</v>
      </c>
      <c r="CJ51" s="1220"/>
      <c r="CK51" s="1220"/>
      <c r="CL51" s="1220"/>
      <c r="CM51" s="1220"/>
      <c r="CN51" s="1220"/>
      <c r="CO51" s="1220">
        <v>0</v>
      </c>
      <c r="CP51" s="1220"/>
      <c r="CQ51" s="1220"/>
      <c r="CR51" s="1220"/>
      <c r="CS51" s="1220"/>
      <c r="CT51" s="1220">
        <v>0</v>
      </c>
      <c r="CU51" s="1220">
        <v>0</v>
      </c>
      <c r="CV51" s="1220"/>
      <c r="CW51" s="1220"/>
      <c r="CX51" s="1220">
        <v>0</v>
      </c>
      <c r="CY51" s="1220"/>
      <c r="CZ51" s="1220"/>
      <c r="DA51" s="1220">
        <v>0</v>
      </c>
      <c r="DB51" s="1220"/>
      <c r="DC51" s="1220"/>
      <c r="DD51" s="1220"/>
      <c r="DE51" s="1220">
        <v>0</v>
      </c>
      <c r="DF51" s="1220">
        <v>0</v>
      </c>
      <c r="DG51" s="1220"/>
      <c r="DH51" s="1220"/>
      <c r="DI51" s="1220">
        <v>0</v>
      </c>
      <c r="DJ51" s="1220"/>
      <c r="DK51" s="1220"/>
      <c r="DL51" s="1220">
        <v>0</v>
      </c>
      <c r="DM51" s="1220"/>
      <c r="DN51" s="1220"/>
      <c r="DO51" s="1220"/>
      <c r="DP51" s="1220"/>
      <c r="DQ51" s="1220"/>
      <c r="DR51" s="1220">
        <v>0</v>
      </c>
      <c r="DS51" s="1220"/>
      <c r="DT51" s="1220">
        <v>0</v>
      </c>
      <c r="DU51" s="1220"/>
      <c r="DV51" s="1220"/>
      <c r="DW51" s="1220">
        <v>0</v>
      </c>
      <c r="DX51" s="1220"/>
      <c r="DY51" s="1220"/>
      <c r="DZ51" s="1220"/>
      <c r="EA51" s="1220"/>
      <c r="EB51" s="1220">
        <v>0</v>
      </c>
      <c r="EC51" s="1220"/>
      <c r="ED51" s="1220"/>
      <c r="EE51" s="1220"/>
      <c r="EF51" s="1220">
        <v>0</v>
      </c>
      <c r="EG51" s="1220">
        <v>0</v>
      </c>
      <c r="EH51" s="1220"/>
      <c r="EI51" s="1220"/>
      <c r="EJ51" s="1220">
        <v>0</v>
      </c>
      <c r="EK51" s="1220"/>
      <c r="EL51" s="1220"/>
      <c r="EM51" s="1220">
        <v>0</v>
      </c>
      <c r="EN51" s="1220"/>
      <c r="EO51" s="1220"/>
      <c r="EP51" s="1220"/>
      <c r="EQ51" s="1220"/>
      <c r="ER51" s="1220"/>
      <c r="ES51" s="1220">
        <v>27264354.789744988</v>
      </c>
      <c r="ET51" s="1220">
        <v>52181627.999999993</v>
      </c>
      <c r="EU51" s="1220">
        <v>5024796.4000000004</v>
      </c>
      <c r="EV51" s="1220">
        <v>47156831.599999994</v>
      </c>
      <c r="EW51" s="1220">
        <v>0</v>
      </c>
      <c r="EX51" s="1220"/>
      <c r="EY51" s="1220"/>
      <c r="EZ51" s="1220">
        <v>-26620206.874000005</v>
      </c>
      <c r="FA51" s="1220"/>
      <c r="FB51" s="1220"/>
      <c r="FC51" s="1220">
        <v>-26620206.874000005</v>
      </c>
      <c r="FD51" s="1220">
        <v>1702933.6637449996</v>
      </c>
      <c r="FE51" s="1220"/>
      <c r="FF51" s="1220">
        <v>46485887.173999995</v>
      </c>
      <c r="FG51" s="1220"/>
      <c r="FH51" s="1220"/>
      <c r="FI51" s="1220"/>
      <c r="FJ51" s="1220"/>
      <c r="FK51" s="1220"/>
      <c r="FL51" s="1220">
        <v>73750241.963744983</v>
      </c>
      <c r="FM51" s="1026">
        <v>-4.9665570259094238E-4</v>
      </c>
    </row>
    <row r="52" spans="2:169">
      <c r="B52" s="1370">
        <v>43282</v>
      </c>
      <c r="C52" s="1220">
        <v>0</v>
      </c>
      <c r="D52" s="1220">
        <v>0</v>
      </c>
      <c r="E52" s="1220">
        <v>0</v>
      </c>
      <c r="F52" s="1220">
        <v>0</v>
      </c>
      <c r="G52" s="1220"/>
      <c r="H52" s="1220"/>
      <c r="I52" s="1220"/>
      <c r="J52" s="1220"/>
      <c r="K52" s="1220"/>
      <c r="L52" s="1220"/>
      <c r="M52" s="1220"/>
      <c r="N52" s="1220"/>
      <c r="O52" s="1220"/>
      <c r="P52" s="1220"/>
      <c r="Q52" s="1220">
        <v>0</v>
      </c>
      <c r="R52" s="1220">
        <v>0</v>
      </c>
      <c r="S52" s="1220">
        <v>0</v>
      </c>
      <c r="T52" s="1220"/>
      <c r="U52" s="1220"/>
      <c r="V52" s="1220"/>
      <c r="W52" s="1220">
        <v>0</v>
      </c>
      <c r="X52" s="1220"/>
      <c r="Y52" s="1220"/>
      <c r="Z52" s="1220"/>
      <c r="AA52" s="1220">
        <v>0</v>
      </c>
      <c r="AB52" s="1220"/>
      <c r="AC52" s="1220"/>
      <c r="AD52" s="1220"/>
      <c r="AE52" s="1220">
        <v>0</v>
      </c>
      <c r="AF52" s="1220"/>
      <c r="AG52" s="1220"/>
      <c r="AH52" s="1220"/>
      <c r="AI52" s="1220">
        <v>0</v>
      </c>
      <c r="AJ52" s="1220"/>
      <c r="AK52" s="1220"/>
      <c r="AL52" s="1220"/>
      <c r="AM52" s="1220">
        <v>0</v>
      </c>
      <c r="AN52" s="1220"/>
      <c r="AO52" s="1220"/>
      <c r="AP52" s="1220"/>
      <c r="AQ52" s="1220">
        <v>0</v>
      </c>
      <c r="AR52" s="1220"/>
      <c r="AS52" s="1220"/>
      <c r="AT52" s="1220"/>
      <c r="AU52" s="1220">
        <v>0</v>
      </c>
      <c r="AV52" s="1220"/>
      <c r="AW52" s="1220"/>
      <c r="AX52" s="1220"/>
      <c r="AY52" s="1220">
        <v>0</v>
      </c>
      <c r="AZ52" s="1220"/>
      <c r="BA52" s="1220"/>
      <c r="BB52" s="1220"/>
      <c r="BC52" s="1220">
        <v>0</v>
      </c>
      <c r="BD52" s="1220"/>
      <c r="BE52" s="1220"/>
      <c r="BF52" s="1220"/>
      <c r="BG52" s="1220">
        <v>0</v>
      </c>
      <c r="BH52" s="1220"/>
      <c r="BI52" s="1220"/>
      <c r="BJ52" s="1220"/>
      <c r="BK52" s="1220"/>
      <c r="BL52" s="1220">
        <v>0</v>
      </c>
      <c r="BM52" s="1220">
        <v>0</v>
      </c>
      <c r="BN52" s="1220"/>
      <c r="BO52" s="1220">
        <v>0</v>
      </c>
      <c r="BP52" s="1220"/>
      <c r="BQ52" s="1220"/>
      <c r="BR52" s="1220"/>
      <c r="BS52" s="1220"/>
      <c r="BT52" s="1220">
        <v>0</v>
      </c>
      <c r="BU52" s="1220"/>
      <c r="BV52" s="1220">
        <v>0</v>
      </c>
      <c r="BW52" s="1220"/>
      <c r="BX52" s="1220"/>
      <c r="BY52" s="1220"/>
      <c r="BZ52" s="1220"/>
      <c r="CA52" s="1220">
        <v>0</v>
      </c>
      <c r="CB52" s="1220"/>
      <c r="CC52" s="1220">
        <v>0</v>
      </c>
      <c r="CD52" s="1220"/>
      <c r="CE52" s="1220"/>
      <c r="CF52" s="1220"/>
      <c r="CG52" s="1220"/>
      <c r="CH52" s="1220"/>
      <c r="CI52" s="1220">
        <v>0</v>
      </c>
      <c r="CJ52" s="1220"/>
      <c r="CK52" s="1220"/>
      <c r="CL52" s="1220"/>
      <c r="CM52" s="1220"/>
      <c r="CN52" s="1220"/>
      <c r="CO52" s="1220">
        <v>0</v>
      </c>
      <c r="CP52" s="1220"/>
      <c r="CQ52" s="1220"/>
      <c r="CR52" s="1220"/>
      <c r="CS52" s="1220"/>
      <c r="CT52" s="1220">
        <v>0</v>
      </c>
      <c r="CU52" s="1220">
        <v>0</v>
      </c>
      <c r="CV52" s="1220"/>
      <c r="CW52" s="1220"/>
      <c r="CX52" s="1220">
        <v>0</v>
      </c>
      <c r="CY52" s="1220"/>
      <c r="CZ52" s="1220"/>
      <c r="DA52" s="1220">
        <v>0</v>
      </c>
      <c r="DB52" s="1220"/>
      <c r="DC52" s="1220"/>
      <c r="DD52" s="1220"/>
      <c r="DE52" s="1220">
        <v>0</v>
      </c>
      <c r="DF52" s="1220">
        <v>0</v>
      </c>
      <c r="DG52" s="1220"/>
      <c r="DH52" s="1220"/>
      <c r="DI52" s="1220">
        <v>0</v>
      </c>
      <c r="DJ52" s="1220"/>
      <c r="DK52" s="1220"/>
      <c r="DL52" s="1220">
        <v>0</v>
      </c>
      <c r="DM52" s="1220"/>
      <c r="DN52" s="1220"/>
      <c r="DO52" s="1220"/>
      <c r="DP52" s="1220"/>
      <c r="DQ52" s="1220"/>
      <c r="DR52" s="1220">
        <v>0</v>
      </c>
      <c r="DS52" s="1220"/>
      <c r="DT52" s="1220">
        <v>0</v>
      </c>
      <c r="DU52" s="1220"/>
      <c r="DV52" s="1220"/>
      <c r="DW52" s="1220">
        <v>0</v>
      </c>
      <c r="DX52" s="1220"/>
      <c r="DY52" s="1220"/>
      <c r="DZ52" s="1220"/>
      <c r="EA52" s="1220"/>
      <c r="EB52" s="1220">
        <v>0</v>
      </c>
      <c r="EC52" s="1220"/>
      <c r="ED52" s="1220"/>
      <c r="EE52" s="1220"/>
      <c r="EF52" s="1220">
        <v>0</v>
      </c>
      <c r="EG52" s="1220">
        <v>0</v>
      </c>
      <c r="EH52" s="1220"/>
      <c r="EI52" s="1220"/>
      <c r="EJ52" s="1220">
        <v>0</v>
      </c>
      <c r="EK52" s="1220"/>
      <c r="EL52" s="1220"/>
      <c r="EM52" s="1220">
        <v>0</v>
      </c>
      <c r="EN52" s="1220"/>
      <c r="EO52" s="1220"/>
      <c r="EP52" s="1220"/>
      <c r="EQ52" s="1220"/>
      <c r="ER52" s="1220"/>
      <c r="ES52" s="1220">
        <v>27534859.999999993</v>
      </c>
      <c r="ET52" s="1220">
        <v>52181627.999999993</v>
      </c>
      <c r="EU52" s="1220">
        <v>5024796.4000000004</v>
      </c>
      <c r="EV52" s="1220">
        <v>47156831.599999994</v>
      </c>
      <c r="EW52" s="1220">
        <v>0</v>
      </c>
      <c r="EX52" s="1220"/>
      <c r="EY52" s="1220"/>
      <c r="EZ52" s="1220">
        <v>-26620207</v>
      </c>
      <c r="FA52" s="1220"/>
      <c r="FB52" s="1220"/>
      <c r="FC52" s="1220">
        <v>-26620207</v>
      </c>
      <c r="FD52" s="1220">
        <v>1973439</v>
      </c>
      <c r="FE52" s="1220"/>
      <c r="FF52" s="1220">
        <v>46464242.813248336</v>
      </c>
      <c r="FG52" s="1220"/>
      <c r="FH52" s="1220"/>
      <c r="FI52" s="1220"/>
      <c r="FJ52" s="1220"/>
      <c r="FK52" s="1220"/>
      <c r="FL52" s="1220">
        <v>73999102.813248336</v>
      </c>
      <c r="FM52" s="1026">
        <v>0</v>
      </c>
    </row>
    <row r="53" spans="2:169">
      <c r="B53" s="1370">
        <v>43313</v>
      </c>
      <c r="C53" s="1220">
        <v>0</v>
      </c>
      <c r="D53" s="1220">
        <v>0</v>
      </c>
      <c r="E53" s="1220">
        <v>0</v>
      </c>
      <c r="F53" s="1220">
        <v>0</v>
      </c>
      <c r="G53" s="1220"/>
      <c r="H53" s="1220"/>
      <c r="I53" s="1220"/>
      <c r="J53" s="1220"/>
      <c r="K53" s="1220"/>
      <c r="L53" s="1220"/>
      <c r="M53" s="1220"/>
      <c r="N53" s="1220"/>
      <c r="O53" s="1220"/>
      <c r="P53" s="1220"/>
      <c r="Q53" s="1220">
        <v>0</v>
      </c>
      <c r="R53" s="1220">
        <v>0</v>
      </c>
      <c r="S53" s="1220">
        <v>0</v>
      </c>
      <c r="T53" s="1220"/>
      <c r="U53" s="1220"/>
      <c r="V53" s="1220"/>
      <c r="W53" s="1220">
        <v>0</v>
      </c>
      <c r="X53" s="1220"/>
      <c r="Y53" s="1220"/>
      <c r="Z53" s="1220"/>
      <c r="AA53" s="1220">
        <v>0</v>
      </c>
      <c r="AB53" s="1220"/>
      <c r="AC53" s="1220"/>
      <c r="AD53" s="1220"/>
      <c r="AE53" s="1220">
        <v>0</v>
      </c>
      <c r="AF53" s="1220"/>
      <c r="AG53" s="1220"/>
      <c r="AH53" s="1220"/>
      <c r="AI53" s="1220">
        <v>0</v>
      </c>
      <c r="AJ53" s="1220"/>
      <c r="AK53" s="1220"/>
      <c r="AL53" s="1220"/>
      <c r="AM53" s="1220">
        <v>0</v>
      </c>
      <c r="AN53" s="1220"/>
      <c r="AO53" s="1220"/>
      <c r="AP53" s="1220"/>
      <c r="AQ53" s="1220">
        <v>0</v>
      </c>
      <c r="AR53" s="1220"/>
      <c r="AS53" s="1220"/>
      <c r="AT53" s="1220"/>
      <c r="AU53" s="1220">
        <v>0</v>
      </c>
      <c r="AV53" s="1220"/>
      <c r="AW53" s="1220"/>
      <c r="AX53" s="1220"/>
      <c r="AY53" s="1220">
        <v>0</v>
      </c>
      <c r="AZ53" s="1220"/>
      <c r="BA53" s="1220"/>
      <c r="BB53" s="1220"/>
      <c r="BC53" s="1220">
        <v>0</v>
      </c>
      <c r="BD53" s="1220"/>
      <c r="BE53" s="1220"/>
      <c r="BF53" s="1220"/>
      <c r="BG53" s="1220">
        <v>0</v>
      </c>
      <c r="BH53" s="1220"/>
      <c r="BI53" s="1220"/>
      <c r="BJ53" s="1220"/>
      <c r="BK53" s="1220"/>
      <c r="BL53" s="1220">
        <v>0</v>
      </c>
      <c r="BM53" s="1220">
        <v>0</v>
      </c>
      <c r="BN53" s="1220"/>
      <c r="BO53" s="1220">
        <v>0</v>
      </c>
      <c r="BP53" s="1220"/>
      <c r="BQ53" s="1220"/>
      <c r="BR53" s="1220"/>
      <c r="BS53" s="1220"/>
      <c r="BT53" s="1220">
        <v>0</v>
      </c>
      <c r="BU53" s="1220"/>
      <c r="BV53" s="1220">
        <v>0</v>
      </c>
      <c r="BW53" s="1220"/>
      <c r="BX53" s="1220"/>
      <c r="BY53" s="1220"/>
      <c r="BZ53" s="1220"/>
      <c r="CA53" s="1220">
        <v>0</v>
      </c>
      <c r="CB53" s="1220"/>
      <c r="CC53" s="1220">
        <v>0</v>
      </c>
      <c r="CD53" s="1220"/>
      <c r="CE53" s="1220"/>
      <c r="CF53" s="1220"/>
      <c r="CG53" s="1220"/>
      <c r="CH53" s="1220"/>
      <c r="CI53" s="1220">
        <v>0</v>
      </c>
      <c r="CJ53" s="1220"/>
      <c r="CK53" s="1220"/>
      <c r="CL53" s="1220"/>
      <c r="CM53" s="1220"/>
      <c r="CN53" s="1220"/>
      <c r="CO53" s="1220">
        <v>0</v>
      </c>
      <c r="CP53" s="1220"/>
      <c r="CQ53" s="1220"/>
      <c r="CR53" s="1220"/>
      <c r="CS53" s="1220"/>
      <c r="CT53" s="1220">
        <v>0</v>
      </c>
      <c r="CU53" s="1220">
        <v>0</v>
      </c>
      <c r="CV53" s="1220"/>
      <c r="CW53" s="1220"/>
      <c r="CX53" s="1220">
        <v>0</v>
      </c>
      <c r="CY53" s="1220"/>
      <c r="CZ53" s="1220"/>
      <c r="DA53" s="1220">
        <v>0</v>
      </c>
      <c r="DB53" s="1220"/>
      <c r="DC53" s="1220"/>
      <c r="DD53" s="1220"/>
      <c r="DE53" s="1220">
        <v>0</v>
      </c>
      <c r="DF53" s="1220">
        <v>0</v>
      </c>
      <c r="DG53" s="1220"/>
      <c r="DH53" s="1220"/>
      <c r="DI53" s="1220">
        <v>0</v>
      </c>
      <c r="DJ53" s="1220"/>
      <c r="DK53" s="1220"/>
      <c r="DL53" s="1220">
        <v>0</v>
      </c>
      <c r="DM53" s="1220"/>
      <c r="DN53" s="1220"/>
      <c r="DO53" s="1220"/>
      <c r="DP53" s="1220"/>
      <c r="DQ53" s="1220"/>
      <c r="DR53" s="1220">
        <v>0</v>
      </c>
      <c r="DS53" s="1220"/>
      <c r="DT53" s="1220">
        <v>0</v>
      </c>
      <c r="DU53" s="1220"/>
      <c r="DV53" s="1220"/>
      <c r="DW53" s="1220">
        <v>0</v>
      </c>
      <c r="DX53" s="1220"/>
      <c r="DY53" s="1220"/>
      <c r="DZ53" s="1220"/>
      <c r="EA53" s="1220"/>
      <c r="EB53" s="1220">
        <v>0</v>
      </c>
      <c r="EC53" s="1220"/>
      <c r="ED53" s="1220"/>
      <c r="EE53" s="1220"/>
      <c r="EF53" s="1220">
        <v>0</v>
      </c>
      <c r="EG53" s="1220">
        <v>0</v>
      </c>
      <c r="EH53" s="1220"/>
      <c r="EI53" s="1220"/>
      <c r="EJ53" s="1220">
        <v>0</v>
      </c>
      <c r="EK53" s="1220"/>
      <c r="EL53" s="1220"/>
      <c r="EM53" s="1220">
        <v>0</v>
      </c>
      <c r="EN53" s="1220"/>
      <c r="EO53" s="1220"/>
      <c r="EP53" s="1220"/>
      <c r="EQ53" s="1220"/>
      <c r="ER53" s="1220"/>
      <c r="ES53" s="1220">
        <v>27520952.999999993</v>
      </c>
      <c r="ET53" s="1220">
        <v>52181627.999999993</v>
      </c>
      <c r="EU53" s="1220">
        <v>5024796.4000000004</v>
      </c>
      <c r="EV53" s="1220">
        <v>47156831.599999994</v>
      </c>
      <c r="EW53" s="1220">
        <v>0</v>
      </c>
      <c r="EX53" s="1220"/>
      <c r="EY53" s="1220"/>
      <c r="EZ53" s="1220">
        <v>-26620207</v>
      </c>
      <c r="FA53" s="1220"/>
      <c r="FB53" s="1220"/>
      <c r="FC53" s="1220">
        <v>-26620207</v>
      </c>
      <c r="FD53" s="1220">
        <v>1959532</v>
      </c>
      <c r="FE53" s="1220"/>
      <c r="FF53" s="1220">
        <v>46464243.5</v>
      </c>
      <c r="FG53" s="1220"/>
      <c r="FH53" s="1220"/>
      <c r="FI53" s="1220"/>
      <c r="FJ53" s="1220"/>
      <c r="FK53" s="1220"/>
      <c r="FL53" s="1220">
        <v>73985196.5</v>
      </c>
      <c r="FM53" s="1026">
        <v>0</v>
      </c>
    </row>
    <row r="54" spans="2:169">
      <c r="B54" s="1370">
        <v>43344</v>
      </c>
      <c r="C54" s="1220">
        <v>0</v>
      </c>
      <c r="D54" s="1220">
        <v>0</v>
      </c>
      <c r="E54" s="1220">
        <v>0</v>
      </c>
      <c r="F54" s="1220">
        <v>0</v>
      </c>
      <c r="G54" s="1220"/>
      <c r="H54" s="1220"/>
      <c r="I54" s="1220"/>
      <c r="J54" s="1220"/>
      <c r="K54" s="1220"/>
      <c r="L54" s="1220"/>
      <c r="M54" s="1220"/>
      <c r="N54" s="1220"/>
      <c r="O54" s="1220"/>
      <c r="P54" s="1220"/>
      <c r="Q54" s="1220">
        <v>0</v>
      </c>
      <c r="R54" s="1220">
        <v>0</v>
      </c>
      <c r="S54" s="1220">
        <v>0</v>
      </c>
      <c r="T54" s="1220"/>
      <c r="U54" s="1220"/>
      <c r="V54" s="1220"/>
      <c r="W54" s="1220">
        <v>0</v>
      </c>
      <c r="X54" s="1220"/>
      <c r="Y54" s="1220"/>
      <c r="Z54" s="1220"/>
      <c r="AA54" s="1220">
        <v>0</v>
      </c>
      <c r="AB54" s="1220"/>
      <c r="AC54" s="1220"/>
      <c r="AD54" s="1220"/>
      <c r="AE54" s="1220">
        <v>0</v>
      </c>
      <c r="AF54" s="1220"/>
      <c r="AG54" s="1220"/>
      <c r="AH54" s="1220"/>
      <c r="AI54" s="1220">
        <v>0</v>
      </c>
      <c r="AJ54" s="1220"/>
      <c r="AK54" s="1220"/>
      <c r="AL54" s="1220"/>
      <c r="AM54" s="1220">
        <v>0</v>
      </c>
      <c r="AN54" s="1220"/>
      <c r="AO54" s="1220"/>
      <c r="AP54" s="1220"/>
      <c r="AQ54" s="1220">
        <v>0</v>
      </c>
      <c r="AR54" s="1220"/>
      <c r="AS54" s="1220"/>
      <c r="AT54" s="1220"/>
      <c r="AU54" s="1220">
        <v>0</v>
      </c>
      <c r="AV54" s="1220"/>
      <c r="AW54" s="1220"/>
      <c r="AX54" s="1220"/>
      <c r="AY54" s="1220">
        <v>0</v>
      </c>
      <c r="AZ54" s="1220"/>
      <c r="BA54" s="1220"/>
      <c r="BB54" s="1220"/>
      <c r="BC54" s="1220">
        <v>0</v>
      </c>
      <c r="BD54" s="1220"/>
      <c r="BE54" s="1220"/>
      <c r="BF54" s="1220"/>
      <c r="BG54" s="1220">
        <v>0</v>
      </c>
      <c r="BH54" s="1220"/>
      <c r="BI54" s="1220"/>
      <c r="BJ54" s="1220"/>
      <c r="BK54" s="1220"/>
      <c r="BL54" s="1220">
        <v>0</v>
      </c>
      <c r="BM54" s="1220">
        <v>0</v>
      </c>
      <c r="BN54" s="1220"/>
      <c r="BO54" s="1220">
        <v>0</v>
      </c>
      <c r="BP54" s="1220"/>
      <c r="BQ54" s="1220"/>
      <c r="BR54" s="1220"/>
      <c r="BS54" s="1220"/>
      <c r="BT54" s="1220">
        <v>0</v>
      </c>
      <c r="BU54" s="1220"/>
      <c r="BV54" s="1220">
        <v>0</v>
      </c>
      <c r="BW54" s="1220"/>
      <c r="BX54" s="1220"/>
      <c r="BY54" s="1220"/>
      <c r="BZ54" s="1220"/>
      <c r="CA54" s="1220">
        <v>0</v>
      </c>
      <c r="CB54" s="1220"/>
      <c r="CC54" s="1220">
        <v>0</v>
      </c>
      <c r="CD54" s="1220"/>
      <c r="CE54" s="1220"/>
      <c r="CF54" s="1220"/>
      <c r="CG54" s="1220"/>
      <c r="CH54" s="1220"/>
      <c r="CI54" s="1220">
        <v>0</v>
      </c>
      <c r="CJ54" s="1220"/>
      <c r="CK54" s="1220"/>
      <c r="CL54" s="1220"/>
      <c r="CM54" s="1220"/>
      <c r="CN54" s="1220"/>
      <c r="CO54" s="1220">
        <v>0</v>
      </c>
      <c r="CP54" s="1220"/>
      <c r="CQ54" s="1220"/>
      <c r="CR54" s="1220"/>
      <c r="CS54" s="1220"/>
      <c r="CT54" s="1220">
        <v>0</v>
      </c>
      <c r="CU54" s="1220">
        <v>0</v>
      </c>
      <c r="CV54" s="1220"/>
      <c r="CW54" s="1220"/>
      <c r="CX54" s="1220">
        <v>0</v>
      </c>
      <c r="CY54" s="1220"/>
      <c r="CZ54" s="1220"/>
      <c r="DA54" s="1220">
        <v>0</v>
      </c>
      <c r="DB54" s="1220"/>
      <c r="DC54" s="1220"/>
      <c r="DD54" s="1220"/>
      <c r="DE54" s="1220">
        <v>0</v>
      </c>
      <c r="DF54" s="1220">
        <v>0</v>
      </c>
      <c r="DG54" s="1220"/>
      <c r="DH54" s="1220"/>
      <c r="DI54" s="1220">
        <v>0</v>
      </c>
      <c r="DJ54" s="1220"/>
      <c r="DK54" s="1220"/>
      <c r="DL54" s="1220">
        <v>0</v>
      </c>
      <c r="DM54" s="1220"/>
      <c r="DN54" s="1220"/>
      <c r="DO54" s="1220"/>
      <c r="DP54" s="1220"/>
      <c r="DQ54" s="1220"/>
      <c r="DR54" s="1220">
        <v>0</v>
      </c>
      <c r="DS54" s="1220"/>
      <c r="DT54" s="1220">
        <v>0</v>
      </c>
      <c r="DU54" s="1220"/>
      <c r="DV54" s="1220"/>
      <c r="DW54" s="1220">
        <v>0</v>
      </c>
      <c r="DX54" s="1220"/>
      <c r="DY54" s="1220"/>
      <c r="DZ54" s="1220"/>
      <c r="EA54" s="1220"/>
      <c r="EB54" s="1220">
        <v>0</v>
      </c>
      <c r="EC54" s="1220"/>
      <c r="ED54" s="1220"/>
      <c r="EE54" s="1220"/>
      <c r="EF54" s="1220">
        <v>0</v>
      </c>
      <c r="EG54" s="1220">
        <v>0</v>
      </c>
      <c r="EH54" s="1220"/>
      <c r="EI54" s="1220"/>
      <c r="EJ54" s="1220">
        <v>0</v>
      </c>
      <c r="EK54" s="1220"/>
      <c r="EL54" s="1220"/>
      <c r="EM54" s="1220">
        <v>0</v>
      </c>
      <c r="EN54" s="1220"/>
      <c r="EO54" s="1220"/>
      <c r="EP54" s="1220"/>
      <c r="EQ54" s="1220"/>
      <c r="ER54" s="1220"/>
      <c r="ES54" s="1220">
        <v>27633106.68529832</v>
      </c>
      <c r="ET54" s="1220">
        <v>52181627.999999993</v>
      </c>
      <c r="EU54" s="1220">
        <v>5024796.4000000004</v>
      </c>
      <c r="EV54" s="1220">
        <v>47156831.599999994</v>
      </c>
      <c r="EW54" s="1220">
        <v>0</v>
      </c>
      <c r="EX54" s="1220"/>
      <c r="EY54" s="1220"/>
      <c r="EZ54" s="1220">
        <v>-26620206.874000005</v>
      </c>
      <c r="FA54" s="1220"/>
      <c r="FB54" s="1220"/>
      <c r="FC54" s="1220">
        <v>-26620206.874000005</v>
      </c>
      <c r="FD54" s="1220">
        <v>2071685.5592983328</v>
      </c>
      <c r="FE54" s="1220"/>
      <c r="FF54" s="1220">
        <v>46464242.3426167</v>
      </c>
      <c r="FG54" s="1220"/>
      <c r="FH54" s="1220"/>
      <c r="FI54" s="1220"/>
      <c r="FJ54" s="1220"/>
      <c r="FK54" s="1220"/>
      <c r="FL54" s="1220">
        <v>74097349.027915016</v>
      </c>
      <c r="FM54" s="1026">
        <v>0</v>
      </c>
    </row>
    <row r="55" spans="2:169" s="1" customFormat="1">
      <c r="B55" s="1419">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419">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419">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75" customFormat="1" ht="15.75">
      <c r="B60" s="1419">
        <v>43466</v>
      </c>
      <c r="C60" s="1375">
        <v>0</v>
      </c>
      <c r="D60" s="1375">
        <v>0</v>
      </c>
      <c r="E60" s="1375">
        <v>0</v>
      </c>
      <c r="F60" s="1375">
        <v>0</v>
      </c>
      <c r="Q60" s="1375">
        <v>0</v>
      </c>
      <c r="R60" s="1375">
        <v>0</v>
      </c>
      <c r="S60" s="1375">
        <v>0</v>
      </c>
      <c r="W60" s="1375">
        <v>0</v>
      </c>
      <c r="AA60" s="1375">
        <v>0</v>
      </c>
      <c r="AE60" s="1375">
        <v>0</v>
      </c>
      <c r="AI60" s="1375">
        <v>0</v>
      </c>
      <c r="AM60" s="1375">
        <v>0</v>
      </c>
      <c r="AQ60" s="1375">
        <v>0</v>
      </c>
      <c r="AU60" s="1375">
        <v>0</v>
      </c>
      <c r="AY60" s="1375">
        <v>0</v>
      </c>
      <c r="BC60" s="1375">
        <v>0</v>
      </c>
      <c r="BG60" s="1375">
        <v>0</v>
      </c>
      <c r="BL60" s="1375">
        <v>0</v>
      </c>
      <c r="BM60" s="1375">
        <v>0</v>
      </c>
      <c r="BO60" s="1375">
        <v>0</v>
      </c>
      <c r="BT60" s="1375">
        <v>0</v>
      </c>
      <c r="BV60" s="1375">
        <v>0</v>
      </c>
      <c r="CA60" s="1375">
        <v>0</v>
      </c>
      <c r="CC60" s="1375">
        <v>0</v>
      </c>
      <c r="CI60" s="1375">
        <v>0</v>
      </c>
      <c r="CO60" s="1375">
        <v>0</v>
      </c>
      <c r="CT60" s="1375">
        <v>0</v>
      </c>
      <c r="CU60" s="1375">
        <v>0</v>
      </c>
      <c r="CX60" s="1375">
        <v>0</v>
      </c>
      <c r="DA60" s="1375">
        <v>0</v>
      </c>
      <c r="DE60" s="1375">
        <v>0</v>
      </c>
      <c r="DF60" s="1375">
        <v>0</v>
      </c>
      <c r="DI60" s="1375">
        <v>0</v>
      </c>
      <c r="DL60" s="1375">
        <v>0</v>
      </c>
      <c r="DR60" s="1375">
        <v>0</v>
      </c>
      <c r="DT60" s="1375">
        <v>0</v>
      </c>
      <c r="DW60" s="1375">
        <v>0</v>
      </c>
      <c r="EB60" s="1375">
        <v>0</v>
      </c>
      <c r="EF60" s="1375">
        <v>0</v>
      </c>
      <c r="EG60" s="1375">
        <v>0</v>
      </c>
      <c r="EJ60" s="1375">
        <v>0</v>
      </c>
      <c r="EM60" s="1375">
        <v>0</v>
      </c>
      <c r="ES60" s="1375">
        <v>37471910.779999994</v>
      </c>
      <c r="ET60" s="1375">
        <v>50248230</v>
      </c>
      <c r="EU60" s="1375">
        <v>5024823.0000000009</v>
      </c>
      <c r="EV60" s="1375">
        <v>45223407</v>
      </c>
      <c r="EW60" s="1375">
        <v>0</v>
      </c>
      <c r="EZ60" s="1375">
        <v>-15345408.857499994</v>
      </c>
      <c r="FC60" s="1375">
        <v>-15345408.857499994</v>
      </c>
      <c r="FD60" s="1375">
        <v>2569089.6374999862</v>
      </c>
      <c r="FF60" s="1375">
        <v>44860954.130000003</v>
      </c>
      <c r="FL60" s="1375">
        <v>82332864.909999996</v>
      </c>
    </row>
    <row r="61" spans="2:169" ht="15.75">
      <c r="B61" s="1419">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419">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419">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419">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419">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419">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419">
        <v>43678</v>
      </c>
    </row>
    <row r="68" spans="2:188" ht="15.75">
      <c r="B68" s="1419">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19">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419">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419">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90">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90">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90">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90">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90">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90">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90">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90">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90">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90">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90">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90">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90">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90">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90">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90">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90">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90">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90">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90">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90">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90">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90">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90">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90">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90">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90">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90">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90">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90">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90">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90">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90">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90">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90">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90">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89CA84C2-78F5-4B05-8F1D-B7C5F97BCB4E}">
      <pane xSplit="2" ySplit="4" topLeftCell="FE32" activePane="bottomRight" state="frozen"/>
      <selection pane="bottomRight" activeCell="A44" sqref="A44:XFD44"/>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705E0D18-9A83-42CA-8732-90923BE2EC7D}">
      <pane xSplit="2" ySplit="4" topLeftCell="FE39" activePane="bottomRight" state="frozen"/>
      <selection pane="bottomRight" activeCell="B49" sqref="B49:B50"/>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77734375" defaultRowHeight="15.75"/>
  <cols>
    <col min="1" max="1" width="2.77734375" style="1026" customWidth="1"/>
    <col min="2" max="2" width="4.6640625" style="1026" customWidth="1"/>
    <col min="3" max="3" width="4.109375" style="1026" customWidth="1"/>
    <col min="4" max="4" width="8.77734375" style="1026"/>
    <col min="5" max="5" width="9.21875" style="1026" bestFit="1" customWidth="1"/>
    <col min="6" max="6" width="9.109375" style="1026" bestFit="1" customWidth="1"/>
    <col min="7" max="7" width="20.44140625" style="1375" bestFit="1" customWidth="1"/>
    <col min="8" max="8" width="11.77734375" style="1026" customWidth="1"/>
    <col min="9" max="10" width="12.21875" style="1026" bestFit="1" customWidth="1"/>
    <col min="11" max="12" width="8.77734375" style="1026"/>
    <col min="13" max="15" width="10.21875" style="1026" bestFit="1" customWidth="1"/>
    <col min="16" max="16" width="8.77734375" style="1026"/>
    <col min="17" max="17" width="7.77734375" style="1026" bestFit="1" customWidth="1"/>
    <col min="18" max="19" width="8.77734375" style="1026"/>
    <col min="20" max="20" width="7.77734375" style="1026" bestFit="1" customWidth="1"/>
    <col min="21" max="23" width="8.77734375" style="1026"/>
    <col min="24" max="25" width="7.77734375" style="1026" bestFit="1" customWidth="1"/>
    <col min="26" max="27" width="8.77734375" style="1026"/>
    <col min="28" max="28" width="7.77734375" style="1026" bestFit="1" customWidth="1"/>
    <col min="29" max="31" width="8.77734375" style="1026"/>
    <col min="32" max="32" width="7.77734375" style="1026" bestFit="1" customWidth="1"/>
    <col min="33" max="36" width="8.77734375" style="1026"/>
    <col min="37" max="37" width="7.77734375" style="1026" bestFit="1" customWidth="1"/>
    <col min="38" max="40" width="8.77734375" style="1026"/>
    <col min="41" max="41" width="11.44140625" style="1026" bestFit="1" customWidth="1"/>
    <col min="42" max="42" width="10.77734375" style="1026" bestFit="1" customWidth="1"/>
    <col min="43" max="43" width="10.21875" style="1026" bestFit="1" customWidth="1"/>
    <col min="44" max="44" width="10.5546875" style="1026" customWidth="1"/>
    <col min="45" max="45" width="9.21875" style="1026" bestFit="1" customWidth="1"/>
    <col min="46" max="50" width="8.77734375" style="1026"/>
    <col min="51" max="51" width="12.21875" style="1026" bestFit="1" customWidth="1"/>
    <col min="52" max="52" width="7.77734375" style="1026" bestFit="1" customWidth="1"/>
    <col min="53" max="54" width="8.77734375" style="1026"/>
    <col min="55" max="55" width="11" style="1026" bestFit="1" customWidth="1"/>
    <col min="56" max="56" width="12.21875" style="1026" bestFit="1" customWidth="1"/>
    <col min="57" max="57" width="7.77734375" style="1026" bestFit="1" customWidth="1"/>
    <col min="58" max="63" width="8.77734375" style="1026"/>
    <col min="64" max="65" width="7.77734375" style="1026" bestFit="1" customWidth="1"/>
    <col min="66" max="71" width="8.77734375" style="1026"/>
    <col min="72" max="72" width="24.6640625" style="1026" customWidth="1"/>
    <col min="73" max="73" width="7.77734375" style="1026" bestFit="1" customWidth="1"/>
    <col min="74" max="77" width="8.77734375" style="1026"/>
    <col min="78" max="78" width="9" style="1026" bestFit="1" customWidth="1"/>
    <col min="79" max="80" width="8.77734375" style="1026"/>
    <col min="81" max="81" width="20.77734375" style="1026" customWidth="1"/>
    <col min="82" max="82" width="9.109375" style="1026" bestFit="1" customWidth="1"/>
    <col min="83" max="83" width="8.77734375" style="1026"/>
    <col min="84" max="84" width="9.109375" style="1026" bestFit="1" customWidth="1"/>
    <col min="85" max="87" width="8.77734375" style="1026"/>
    <col min="88" max="88" width="9.77734375" style="1026" bestFit="1" customWidth="1"/>
    <col min="89" max="89" width="8.77734375" style="1026"/>
    <col min="90" max="90" width="9.77734375" style="1026" bestFit="1" customWidth="1"/>
    <col min="91" max="91" width="9" style="1026" bestFit="1" customWidth="1"/>
    <col min="92" max="94" width="8.77734375" style="1026"/>
    <col min="95" max="95" width="25.77734375" style="1026" customWidth="1"/>
    <col min="96" max="96" width="8.77734375" style="1026"/>
    <col min="97" max="97" width="11.77734375" style="1026" bestFit="1" customWidth="1"/>
    <col min="98" max="98" width="8.77734375" style="1026"/>
    <col min="99" max="99" width="14" style="1026" customWidth="1"/>
    <col min="100" max="100" width="18" style="1026" customWidth="1"/>
    <col min="101" max="101" width="11.109375" style="1026" bestFit="1" customWidth="1"/>
    <col min="102" max="102" width="8.77734375" style="1026"/>
    <col min="103" max="103" width="7.77734375" style="1026" bestFit="1" customWidth="1"/>
    <col min="104" max="104" width="8.77734375" style="1026"/>
    <col min="105" max="105" width="7.77734375" style="1026" bestFit="1" customWidth="1"/>
    <col min="106" max="108" width="8.77734375" style="1026"/>
    <col min="109" max="109" width="7.77734375" style="1026" bestFit="1" customWidth="1"/>
    <col min="110" max="112" width="8.77734375" style="1026"/>
    <col min="113" max="113" width="7.77734375" style="1026" bestFit="1" customWidth="1"/>
    <col min="114" max="117" width="8.77734375" style="1026"/>
    <col min="118" max="118" width="7.77734375" style="1026" bestFit="1" customWidth="1"/>
    <col min="119" max="119" width="8.77734375" style="1026"/>
    <col min="120" max="120" width="7.77734375" style="1026" bestFit="1" customWidth="1"/>
    <col min="121" max="123" width="8.77734375" style="1026"/>
    <col min="124" max="124" width="7.77734375" style="1026" bestFit="1" customWidth="1"/>
    <col min="125" max="128" width="8.77734375" style="1026"/>
    <col min="129" max="129" width="11.44140625" style="1026" bestFit="1" customWidth="1"/>
    <col min="130" max="130" width="8.77734375" style="1026"/>
    <col min="131" max="131" width="8.21875" style="1026" bestFit="1" customWidth="1"/>
    <col min="132" max="132" width="9.109375" style="1026" bestFit="1" customWidth="1"/>
    <col min="133" max="133" width="8.77734375" style="1026"/>
    <col min="134" max="134" width="11.44140625" style="1026" bestFit="1" customWidth="1"/>
    <col min="135" max="135" width="9.21875" style="1026" bestFit="1" customWidth="1"/>
    <col min="136" max="137" width="8.77734375" style="1026"/>
    <col min="138" max="140" width="11.44140625" style="1026" bestFit="1" customWidth="1"/>
    <col min="141" max="141" width="10.21875" style="1026" bestFit="1" customWidth="1"/>
    <col min="142" max="142" width="8.77734375" style="1026"/>
    <col min="143" max="143" width="12.21875" style="1026" bestFit="1" customWidth="1"/>
    <col min="144" max="148" width="8.77734375" style="1026"/>
    <col min="149" max="149" width="17.44140625" style="1027" bestFit="1" customWidth="1"/>
    <col min="150" max="16384" width="8.77734375" style="1026"/>
  </cols>
  <sheetData>
    <row r="3" spans="4:149" ht="15">
      <c r="D3" s="1221"/>
      <c r="E3" s="1221" t="s">
        <v>1424</v>
      </c>
      <c r="F3" s="1221"/>
      <c r="G3" s="1374" t="s">
        <v>1462</v>
      </c>
      <c r="H3" s="1221"/>
      <c r="I3" s="1221" t="s">
        <v>1611</v>
      </c>
      <c r="J3" s="1221"/>
      <c r="K3" s="1221"/>
      <c r="L3" s="1221"/>
      <c r="M3" s="1221" t="s">
        <v>1612</v>
      </c>
      <c r="N3" s="1221"/>
      <c r="O3" s="1221"/>
      <c r="P3" s="1221"/>
      <c r="Q3" s="1221"/>
      <c r="R3" s="1221"/>
      <c r="S3" s="1221"/>
      <c r="T3" s="1221"/>
      <c r="U3" s="1221"/>
      <c r="V3" s="1221"/>
      <c r="W3" s="1221"/>
      <c r="X3" s="1221" t="s">
        <v>1613</v>
      </c>
      <c r="Y3" s="1221"/>
      <c r="Z3" s="1221"/>
      <c r="AA3" s="1221"/>
      <c r="AB3" s="1221"/>
      <c r="AC3" s="1221"/>
      <c r="AD3" s="1221"/>
      <c r="AE3" s="1221"/>
      <c r="AF3" s="1221" t="s">
        <v>1614</v>
      </c>
      <c r="AG3" s="1221"/>
      <c r="AH3" s="1221"/>
      <c r="AI3" s="1221"/>
      <c r="AJ3" s="1221"/>
      <c r="AK3" s="1221" t="s">
        <v>1615</v>
      </c>
      <c r="AL3" s="1221"/>
      <c r="AM3" s="1221"/>
      <c r="AN3" s="1221"/>
      <c r="AO3" s="1221" t="s">
        <v>1616</v>
      </c>
      <c r="AP3" s="1221"/>
      <c r="AQ3" s="1221"/>
      <c r="AR3" s="1221"/>
      <c r="AS3" s="1221"/>
      <c r="AT3" s="1221"/>
      <c r="AU3" s="1221"/>
      <c r="AV3" s="1221"/>
      <c r="AW3" s="1221"/>
      <c r="AX3" s="1221"/>
      <c r="AY3" s="1221" t="s">
        <v>1617</v>
      </c>
      <c r="AZ3" s="1221"/>
      <c r="BA3" s="1221"/>
      <c r="BB3" s="1221"/>
      <c r="BC3" s="1221"/>
      <c r="BD3" s="1221"/>
      <c r="BE3" s="1221"/>
      <c r="BF3" s="1221"/>
      <c r="BG3" s="1221"/>
      <c r="BH3" s="1221"/>
      <c r="BI3" s="1221"/>
      <c r="BJ3" s="1221"/>
      <c r="BK3" s="1221"/>
      <c r="BL3" s="1221" t="s">
        <v>1618</v>
      </c>
      <c r="BM3" s="1221"/>
      <c r="BN3" s="1221"/>
      <c r="BO3" s="1221"/>
      <c r="BP3" s="1221"/>
      <c r="BQ3" s="1221"/>
      <c r="BR3" s="1221"/>
      <c r="BS3" s="1221"/>
      <c r="BT3" s="1221" t="s">
        <v>1619</v>
      </c>
      <c r="BU3" s="1221"/>
      <c r="BV3" s="1221"/>
      <c r="BW3" s="1221"/>
      <c r="BX3" s="1221"/>
      <c r="BY3" s="1221"/>
      <c r="BZ3" s="1221"/>
      <c r="CA3" s="1221"/>
      <c r="CB3" s="1221"/>
      <c r="CC3" s="1221" t="s">
        <v>1620</v>
      </c>
      <c r="CD3" s="1221"/>
      <c r="CE3" s="1221"/>
      <c r="CF3" s="1221"/>
      <c r="CG3" s="1221"/>
      <c r="CH3" s="1221"/>
      <c r="CI3" s="1221"/>
      <c r="CJ3" s="1221"/>
      <c r="CK3" s="1221"/>
      <c r="CL3" s="1221"/>
      <c r="CM3" s="1221"/>
      <c r="CN3" s="1221"/>
      <c r="CO3" s="1221"/>
      <c r="CP3" s="1221"/>
      <c r="CQ3" s="1221" t="s">
        <v>1621</v>
      </c>
      <c r="CR3" s="1221"/>
      <c r="CS3" s="1221"/>
      <c r="CT3" s="1221"/>
      <c r="CU3" s="1221" t="s">
        <v>1622</v>
      </c>
      <c r="CV3" s="1221"/>
      <c r="CW3" s="1221"/>
      <c r="CX3" s="1221"/>
      <c r="CY3" s="1221" t="s">
        <v>1623</v>
      </c>
      <c r="CZ3" s="1221"/>
      <c r="DA3" s="1221"/>
      <c r="DB3" s="1221"/>
      <c r="DC3" s="1221"/>
      <c r="DD3" s="1221"/>
      <c r="DE3" s="1221"/>
      <c r="DF3" s="1221"/>
      <c r="DG3" s="1221"/>
      <c r="DH3" s="1221"/>
      <c r="DI3" s="1221"/>
      <c r="DJ3" s="1221"/>
      <c r="DK3" s="1221"/>
      <c r="DL3" s="1221"/>
      <c r="DM3" s="1221"/>
      <c r="DN3" s="1221" t="s">
        <v>1624</v>
      </c>
      <c r="DO3" s="1221"/>
      <c r="DP3" s="1221"/>
      <c r="DQ3" s="1221"/>
      <c r="DR3" s="1221"/>
      <c r="DS3" s="1221"/>
      <c r="DT3" s="1221"/>
      <c r="DU3" s="1221"/>
      <c r="DV3" s="1221"/>
      <c r="DW3" s="1221"/>
      <c r="DX3" s="1221"/>
      <c r="DY3" s="1221">
        <v>16</v>
      </c>
      <c r="DZ3" s="1221"/>
      <c r="EA3" s="1221"/>
      <c r="EB3" s="1221"/>
      <c r="EC3" s="1221"/>
      <c r="ED3" s="1221"/>
      <c r="EE3" s="1221"/>
      <c r="EF3" s="1221"/>
      <c r="EG3" s="1221"/>
      <c r="EH3" s="1221">
        <v>17</v>
      </c>
      <c r="EI3" s="1221"/>
      <c r="EJ3" s="1221"/>
      <c r="EK3" s="1221" t="s">
        <v>296</v>
      </c>
      <c r="EL3" s="1221"/>
      <c r="EM3" s="1221">
        <v>18</v>
      </c>
      <c r="EN3" s="1221"/>
      <c r="EO3" s="1221"/>
      <c r="EP3" s="1221"/>
      <c r="EQ3" s="1221" t="s">
        <v>1424</v>
      </c>
      <c r="ER3" s="1221" t="s">
        <v>1625</v>
      </c>
      <c r="ES3" s="1222" t="s">
        <v>1424</v>
      </c>
    </row>
    <row r="4" spans="4:149" ht="15">
      <c r="D4" s="1221" t="s">
        <v>1460</v>
      </c>
      <c r="E4" s="1221" t="s">
        <v>1424</v>
      </c>
      <c r="F4" s="1221"/>
      <c r="G4" s="1374" t="s">
        <v>1626</v>
      </c>
      <c r="H4" s="1221"/>
      <c r="I4" s="1221" t="s">
        <v>1627</v>
      </c>
      <c r="J4" s="1221" t="s">
        <v>1364</v>
      </c>
      <c r="K4" s="1221" t="s">
        <v>1365</v>
      </c>
      <c r="L4" s="1221"/>
      <c r="M4" s="1221" t="s">
        <v>1628</v>
      </c>
      <c r="N4" s="1221" t="s">
        <v>1629</v>
      </c>
      <c r="O4" s="1221" t="s">
        <v>1364</v>
      </c>
      <c r="P4" s="1221" t="s">
        <v>1365</v>
      </c>
      <c r="Q4" s="1221" t="s">
        <v>1630</v>
      </c>
      <c r="R4" s="1221" t="s">
        <v>1364</v>
      </c>
      <c r="S4" s="1221" t="s">
        <v>1365</v>
      </c>
      <c r="T4" s="1221" t="s">
        <v>1631</v>
      </c>
      <c r="U4" s="1221" t="s">
        <v>1364</v>
      </c>
      <c r="V4" s="1221" t="s">
        <v>1365</v>
      </c>
      <c r="W4" s="1221"/>
      <c r="X4" s="1221" t="s">
        <v>1632</v>
      </c>
      <c r="Y4" s="1221" t="s">
        <v>1633</v>
      </c>
      <c r="Z4" s="1221" t="s">
        <v>1364</v>
      </c>
      <c r="AA4" s="1221" t="s">
        <v>1365</v>
      </c>
      <c r="AB4" s="1221" t="s">
        <v>1634</v>
      </c>
      <c r="AC4" s="1221" t="s">
        <v>1364</v>
      </c>
      <c r="AD4" s="1221" t="s">
        <v>1365</v>
      </c>
      <c r="AE4" s="1221"/>
      <c r="AF4" s="1221" t="s">
        <v>1635</v>
      </c>
      <c r="AG4" s="1221" t="s">
        <v>1629</v>
      </c>
      <c r="AH4" s="1221" t="s">
        <v>1630</v>
      </c>
      <c r="AI4" s="1221" t="s">
        <v>1631</v>
      </c>
      <c r="AJ4" s="1221" t="s">
        <v>296</v>
      </c>
      <c r="AK4" s="1221" t="s">
        <v>1636</v>
      </c>
      <c r="AL4" s="1221" t="s">
        <v>1633</v>
      </c>
      <c r="AM4" s="1221" t="s">
        <v>1634</v>
      </c>
      <c r="AN4" s="1221"/>
      <c r="AO4" s="1221" t="s">
        <v>1463</v>
      </c>
      <c r="AP4" s="1221" t="s">
        <v>1464</v>
      </c>
      <c r="AQ4" s="1221" t="s">
        <v>1637</v>
      </c>
      <c r="AR4" s="1221" t="s">
        <v>1364</v>
      </c>
      <c r="AS4" s="1221" t="s">
        <v>1365</v>
      </c>
      <c r="AT4" s="1221" t="s">
        <v>1638</v>
      </c>
      <c r="AU4" s="1221" t="s">
        <v>1639</v>
      </c>
      <c r="AV4" s="1221" t="s">
        <v>1640</v>
      </c>
      <c r="AW4" s="1221" t="s">
        <v>1641</v>
      </c>
      <c r="AX4" s="1221"/>
      <c r="AY4" s="1221" t="s">
        <v>1465</v>
      </c>
      <c r="AZ4" s="1221" t="s">
        <v>1371</v>
      </c>
      <c r="BA4" s="1221" t="s">
        <v>1372</v>
      </c>
      <c r="BB4" s="1221" t="s">
        <v>1373</v>
      </c>
      <c r="BC4" s="1221" t="s">
        <v>1374</v>
      </c>
      <c r="BD4" s="1221" t="s">
        <v>1375</v>
      </c>
      <c r="BE4" s="1221" t="s">
        <v>1376</v>
      </c>
      <c r="BF4" s="1221" t="s">
        <v>1377</v>
      </c>
      <c r="BG4" s="1221" t="s">
        <v>1378</v>
      </c>
      <c r="BH4" s="1221" t="s">
        <v>1379</v>
      </c>
      <c r="BI4" s="1221" t="s">
        <v>1380</v>
      </c>
      <c r="BJ4" s="1221" t="s">
        <v>1466</v>
      </c>
      <c r="BK4" s="1221"/>
      <c r="BL4" s="1221" t="s">
        <v>1467</v>
      </c>
      <c r="BM4" s="1221" t="s">
        <v>1642</v>
      </c>
      <c r="BN4" s="1221" t="s">
        <v>1643</v>
      </c>
      <c r="BO4" s="1221" t="s">
        <v>1644</v>
      </c>
      <c r="BP4" s="1221" t="s">
        <v>1645</v>
      </c>
      <c r="BQ4" s="1221" t="s">
        <v>1646</v>
      </c>
      <c r="BR4" s="1221" t="s">
        <v>1647</v>
      </c>
      <c r="BS4" s="1221"/>
      <c r="BT4" s="1221" t="s">
        <v>1468</v>
      </c>
      <c r="BU4" s="1221" t="s">
        <v>1648</v>
      </c>
      <c r="BV4" s="1221" t="s">
        <v>1649</v>
      </c>
      <c r="BW4" s="1221" t="s">
        <v>1650</v>
      </c>
      <c r="BX4" s="1221" t="s">
        <v>1651</v>
      </c>
      <c r="BY4" s="1221" t="s">
        <v>1652</v>
      </c>
      <c r="BZ4" s="1221" t="s">
        <v>1653</v>
      </c>
      <c r="CA4" s="1221" t="s">
        <v>1654</v>
      </c>
      <c r="CB4" s="1221"/>
      <c r="CC4" s="1221" t="s">
        <v>1470</v>
      </c>
      <c r="CD4" s="1221" t="s">
        <v>1387</v>
      </c>
      <c r="CE4" s="1221" t="s">
        <v>1388</v>
      </c>
      <c r="CF4" s="1221" t="s">
        <v>1389</v>
      </c>
      <c r="CG4" s="1221" t="s">
        <v>1390</v>
      </c>
      <c r="CH4" s="1221" t="s">
        <v>1391</v>
      </c>
      <c r="CI4" s="1221" t="s">
        <v>1392</v>
      </c>
      <c r="CJ4" s="1221" t="s">
        <v>1393</v>
      </c>
      <c r="CK4" s="1221" t="s">
        <v>1388</v>
      </c>
      <c r="CL4" s="1221" t="s">
        <v>1389</v>
      </c>
      <c r="CM4" s="1221" t="s">
        <v>1390</v>
      </c>
      <c r="CN4" s="1221" t="s">
        <v>1391</v>
      </c>
      <c r="CO4" s="1221" t="s">
        <v>1392</v>
      </c>
      <c r="CP4" s="1221"/>
      <c r="CQ4" s="1221" t="s">
        <v>1471</v>
      </c>
      <c r="CR4" s="1221" t="s">
        <v>1655</v>
      </c>
      <c r="CS4" s="1221" t="s">
        <v>1656</v>
      </c>
      <c r="CT4" s="1221"/>
      <c r="CU4" s="1221" t="s">
        <v>1657</v>
      </c>
      <c r="CV4" s="1221" t="s">
        <v>1658</v>
      </c>
      <c r="CW4" s="1221" t="s">
        <v>1659</v>
      </c>
      <c r="CX4" s="1221"/>
      <c r="CY4" s="1221" t="s">
        <v>1472</v>
      </c>
      <c r="CZ4" s="1221" t="s">
        <v>1473</v>
      </c>
      <c r="DA4" s="1221" t="s">
        <v>1629</v>
      </c>
      <c r="DB4" s="1221" t="s">
        <v>1474</v>
      </c>
      <c r="DC4" s="1221" t="s">
        <v>1475</v>
      </c>
      <c r="DD4" s="1221" t="s">
        <v>1476</v>
      </c>
      <c r="DE4" s="1221" t="s">
        <v>1630</v>
      </c>
      <c r="DF4" s="1221" t="s">
        <v>1474</v>
      </c>
      <c r="DG4" s="1221" t="s">
        <v>1475</v>
      </c>
      <c r="DH4" s="1221" t="s">
        <v>1476</v>
      </c>
      <c r="DI4" s="1221" t="s">
        <v>1631</v>
      </c>
      <c r="DJ4" s="1221" t="s">
        <v>1474</v>
      </c>
      <c r="DK4" s="1221" t="s">
        <v>1475</v>
      </c>
      <c r="DL4" s="1221" t="s">
        <v>1476</v>
      </c>
      <c r="DM4" s="1221"/>
      <c r="DN4" s="1221" t="s">
        <v>1472</v>
      </c>
      <c r="DO4" s="1221" t="s">
        <v>1477</v>
      </c>
      <c r="DP4" s="1221" t="s">
        <v>1633</v>
      </c>
      <c r="DQ4" s="1221" t="s">
        <v>1474</v>
      </c>
      <c r="DR4" s="1221" t="s">
        <v>1475</v>
      </c>
      <c r="DS4" s="1221" t="s">
        <v>1476</v>
      </c>
      <c r="DT4" s="1221" t="s">
        <v>1634</v>
      </c>
      <c r="DU4" s="1221" t="s">
        <v>1474</v>
      </c>
      <c r="DV4" s="1221" t="s">
        <v>1475</v>
      </c>
      <c r="DW4" s="1221" t="s">
        <v>1476</v>
      </c>
      <c r="DX4" s="1221"/>
      <c r="DY4" s="1221" t="s">
        <v>1478</v>
      </c>
      <c r="DZ4" s="1221" t="s">
        <v>1418</v>
      </c>
      <c r="EA4" s="1221" t="s">
        <v>1419</v>
      </c>
      <c r="EB4" s="1221" t="s">
        <v>1420</v>
      </c>
      <c r="EC4" s="1221" t="s">
        <v>1421</v>
      </c>
      <c r="ED4" s="1221" t="s">
        <v>1422</v>
      </c>
      <c r="EE4" s="1221" t="s">
        <v>1423</v>
      </c>
      <c r="EF4" s="1221"/>
      <c r="EG4" s="1221"/>
      <c r="EH4" s="1221" t="s">
        <v>1660</v>
      </c>
      <c r="EI4" s="1221" t="s">
        <v>1661</v>
      </c>
      <c r="EJ4" s="1221" t="s">
        <v>1662</v>
      </c>
      <c r="EK4" s="1221" t="s">
        <v>1663</v>
      </c>
      <c r="EL4" s="1221" t="s">
        <v>296</v>
      </c>
      <c r="EM4" s="1221" t="s">
        <v>1479</v>
      </c>
      <c r="EN4" s="1221" t="s">
        <v>1480</v>
      </c>
      <c r="EO4" s="1221" t="s">
        <v>296</v>
      </c>
      <c r="EP4" s="1221" t="s">
        <v>296</v>
      </c>
      <c r="EQ4" s="1221" t="s">
        <v>1424</v>
      </c>
      <c r="ER4" s="1221"/>
      <c r="ES4" s="1222" t="s">
        <v>1425</v>
      </c>
    </row>
    <row r="5" spans="4:149" ht="15">
      <c r="D5" s="1221"/>
      <c r="E5" s="1221" t="s">
        <v>1424</v>
      </c>
      <c r="F5" s="1221"/>
      <c r="G5" s="1374"/>
      <c r="H5" s="1221"/>
      <c r="I5" s="1221"/>
      <c r="J5" s="1221"/>
      <c r="K5" s="1221"/>
      <c r="L5" s="1221"/>
      <c r="M5" s="1221"/>
      <c r="N5" s="1221"/>
      <c r="O5" s="1221"/>
      <c r="P5" s="1221"/>
      <c r="Q5" s="1221"/>
      <c r="R5" s="1221"/>
      <c r="S5" s="1221"/>
      <c r="T5" s="1221"/>
      <c r="U5" s="1221"/>
      <c r="V5" s="1221"/>
      <c r="W5" s="1221"/>
      <c r="X5" s="1221"/>
      <c r="Y5" s="1221"/>
      <c r="Z5" s="1221"/>
      <c r="AA5" s="1221"/>
      <c r="AB5" s="1221"/>
      <c r="AC5" s="1221"/>
      <c r="AD5" s="1221"/>
      <c r="AE5" s="1221"/>
      <c r="AF5" s="1221"/>
      <c r="AG5" s="1221"/>
      <c r="AH5" s="1221"/>
      <c r="AI5" s="1221"/>
      <c r="AJ5" s="1221"/>
      <c r="AK5" s="1221"/>
      <c r="AL5" s="1221"/>
      <c r="AM5" s="1221"/>
      <c r="AN5" s="1221"/>
      <c r="AO5" s="1221"/>
      <c r="AP5" s="1221"/>
      <c r="AQ5" s="1221"/>
      <c r="AR5" s="1221"/>
      <c r="AS5" s="1221"/>
      <c r="AT5" s="1221"/>
      <c r="AU5" s="1221"/>
      <c r="AV5" s="1221"/>
      <c r="AW5" s="1221"/>
      <c r="AX5" s="1221"/>
      <c r="AY5" s="1221"/>
      <c r="AZ5" s="1221"/>
      <c r="BA5" s="1221"/>
      <c r="BB5" s="1221"/>
      <c r="BC5" s="1221"/>
      <c r="BD5" s="1221"/>
      <c r="BE5" s="1221"/>
      <c r="BF5" s="1221"/>
      <c r="BG5" s="1221"/>
      <c r="BH5" s="1221"/>
      <c r="BI5" s="1221"/>
      <c r="BJ5" s="1221"/>
      <c r="BK5" s="1221"/>
      <c r="BL5" s="1221"/>
      <c r="BM5" s="1221"/>
      <c r="BN5" s="1221"/>
      <c r="BO5" s="1221"/>
      <c r="BP5" s="1221"/>
      <c r="BQ5" s="1221"/>
      <c r="BR5" s="1221"/>
      <c r="BS5" s="1221"/>
      <c r="BT5" s="1221"/>
      <c r="BU5" s="1221"/>
      <c r="BV5" s="1221"/>
      <c r="BW5" s="1221"/>
      <c r="BX5" s="1221"/>
      <c r="BY5" s="1221"/>
      <c r="BZ5" s="1221"/>
      <c r="CA5" s="1221"/>
      <c r="CB5" s="1221"/>
      <c r="CC5" s="1221"/>
      <c r="CD5" s="1221"/>
      <c r="CE5" s="1221"/>
      <c r="CF5" s="1221"/>
      <c r="CG5" s="1221"/>
      <c r="CH5" s="1221"/>
      <c r="CI5" s="1221"/>
      <c r="CJ5" s="1221"/>
      <c r="CK5" s="1221"/>
      <c r="CL5" s="1221"/>
      <c r="CM5" s="1221"/>
      <c r="CN5" s="1221"/>
      <c r="CO5" s="1221"/>
      <c r="CP5" s="1221"/>
      <c r="CQ5" s="1221"/>
      <c r="CR5" s="1221"/>
      <c r="CS5" s="1221"/>
      <c r="CT5" s="1221"/>
      <c r="CU5" s="1221"/>
      <c r="CV5" s="1221"/>
      <c r="CW5" s="1221"/>
      <c r="CX5" s="1221"/>
      <c r="CY5" s="1221"/>
      <c r="CZ5" s="1221"/>
      <c r="DA5" s="1221"/>
      <c r="DB5" s="1221"/>
      <c r="DC5" s="1221"/>
      <c r="DD5" s="1221"/>
      <c r="DE5" s="1221"/>
      <c r="DF5" s="1221"/>
      <c r="DG5" s="1221"/>
      <c r="DH5" s="1221"/>
      <c r="DI5" s="1221"/>
      <c r="DJ5" s="1221"/>
      <c r="DK5" s="1221"/>
      <c r="DL5" s="1221"/>
      <c r="DM5" s="1221"/>
      <c r="DN5" s="1221"/>
      <c r="DO5" s="1221"/>
      <c r="DP5" s="1221"/>
      <c r="DQ5" s="1221"/>
      <c r="DR5" s="1221"/>
      <c r="DS5" s="1221"/>
      <c r="DT5" s="1221"/>
      <c r="DU5" s="1221"/>
      <c r="DV5" s="1221"/>
      <c r="DW5" s="1221"/>
      <c r="DX5" s="1221"/>
      <c r="DY5" s="1221"/>
      <c r="DZ5" s="1221"/>
      <c r="EA5" s="1221"/>
      <c r="EB5" s="1221"/>
      <c r="EC5" s="1221"/>
      <c r="ED5" s="1221"/>
      <c r="EE5" s="1221"/>
      <c r="EF5" s="1221"/>
      <c r="EG5" s="1221"/>
      <c r="EH5" s="1221"/>
      <c r="EI5" s="1221"/>
      <c r="EJ5" s="1221"/>
      <c r="EK5" s="1221"/>
      <c r="EL5" s="1221"/>
      <c r="EM5" s="1221"/>
      <c r="EN5" s="1221"/>
      <c r="EO5" s="1221"/>
      <c r="EP5" s="1221" t="s">
        <v>296</v>
      </c>
      <c r="EQ5" s="1221" t="s">
        <v>1424</v>
      </c>
      <c r="ER5" s="1221"/>
      <c r="ES5" s="1222" t="s">
        <v>1424</v>
      </c>
    </row>
    <row r="6" spans="4:149" ht="15">
      <c r="D6" s="1221"/>
      <c r="E6" s="1223">
        <v>42005</v>
      </c>
      <c r="F6" s="1423"/>
      <c r="G6" s="1374">
        <v>19077</v>
      </c>
      <c r="H6" s="1423"/>
      <c r="I6" s="1423">
        <v>7015480</v>
      </c>
      <c r="J6" s="1423">
        <v>7015480</v>
      </c>
      <c r="K6" s="1423"/>
      <c r="L6" s="1423"/>
      <c r="M6" s="1423">
        <v>344713</v>
      </c>
      <c r="N6" s="1423">
        <v>344713</v>
      </c>
      <c r="O6" s="1423">
        <v>344713</v>
      </c>
      <c r="P6" s="1423"/>
      <c r="Q6" s="1423">
        <v>0</v>
      </c>
      <c r="R6" s="1423"/>
      <c r="S6" s="1423"/>
      <c r="T6" s="1423">
        <v>0</v>
      </c>
      <c r="U6" s="1423"/>
      <c r="V6" s="1423"/>
      <c r="W6" s="1423"/>
      <c r="X6" s="1423">
        <v>0</v>
      </c>
      <c r="Y6" s="1423">
        <v>0</v>
      </c>
      <c r="Z6" s="1423"/>
      <c r="AA6" s="1423"/>
      <c r="AB6" s="1423">
        <v>0</v>
      </c>
      <c r="AC6" s="1423"/>
      <c r="AD6" s="1423"/>
      <c r="AE6" s="1423"/>
      <c r="AF6" s="1423">
        <v>0</v>
      </c>
      <c r="AG6" s="1423"/>
      <c r="AH6" s="1423"/>
      <c r="AI6" s="1423"/>
      <c r="AJ6" s="1423"/>
      <c r="AK6" s="1423">
        <v>0</v>
      </c>
      <c r="AL6" s="1423"/>
      <c r="AM6" s="1423"/>
      <c r="AN6" s="1423"/>
      <c r="AO6" s="1423">
        <v>10269277</v>
      </c>
      <c r="AP6" s="1423">
        <v>9345223</v>
      </c>
      <c r="AQ6" s="1423">
        <v>924054</v>
      </c>
      <c r="AR6" s="1423">
        <v>924054</v>
      </c>
      <c r="AS6" s="1423"/>
      <c r="AT6" s="1423"/>
      <c r="AU6" s="1423"/>
      <c r="AV6" s="1423"/>
      <c r="AW6" s="1423"/>
      <c r="AX6" s="1423"/>
      <c r="AY6" s="1423">
        <v>0</v>
      </c>
      <c r="AZ6" s="1423">
        <v>0</v>
      </c>
      <c r="BA6" s="1423"/>
      <c r="BB6" s="1423"/>
      <c r="BC6" s="1423"/>
      <c r="BD6" s="1423"/>
      <c r="BE6" s="1423">
        <v>0</v>
      </c>
      <c r="BF6" s="1423"/>
      <c r="BG6" s="1423"/>
      <c r="BH6" s="1423"/>
      <c r="BI6" s="1423"/>
      <c r="BJ6" s="1423"/>
      <c r="BK6" s="1423"/>
      <c r="BL6" s="1423">
        <v>0</v>
      </c>
      <c r="BM6" s="1423">
        <v>0</v>
      </c>
      <c r="BN6" s="1423"/>
      <c r="BO6" s="1423"/>
      <c r="BP6" s="1423"/>
      <c r="BQ6" s="1423"/>
      <c r="BR6" s="1423"/>
      <c r="BS6" s="1423"/>
      <c r="BT6" s="1423">
        <v>352573.39</v>
      </c>
      <c r="BU6" s="1423">
        <v>0</v>
      </c>
      <c r="BV6" s="1423"/>
      <c r="BW6" s="1423"/>
      <c r="BX6" s="1423"/>
      <c r="BY6" s="1423"/>
      <c r="BZ6" s="1423">
        <v>352573.39</v>
      </c>
      <c r="CA6" s="1423"/>
      <c r="CB6" s="1423"/>
      <c r="CC6" s="1423">
        <v>14008.13</v>
      </c>
      <c r="CD6" s="1423">
        <v>14008.13</v>
      </c>
      <c r="CE6" s="1423"/>
      <c r="CF6" s="1423">
        <v>14008.13</v>
      </c>
      <c r="CG6" s="1423"/>
      <c r="CH6" s="1423"/>
      <c r="CI6" s="1423"/>
      <c r="CJ6" s="1423">
        <v>0</v>
      </c>
      <c r="CK6" s="1423"/>
      <c r="CL6" s="1423"/>
      <c r="CM6" s="1423"/>
      <c r="CN6" s="1423"/>
      <c r="CO6" s="1423"/>
      <c r="CP6" s="1423"/>
      <c r="CQ6" s="1423">
        <v>10000000</v>
      </c>
      <c r="CR6" s="1423"/>
      <c r="CS6" s="1423">
        <v>10000000</v>
      </c>
      <c r="CT6" s="1423"/>
      <c r="CU6" s="1423">
        <v>55684051</v>
      </c>
      <c r="CV6" s="1423">
        <v>44685758</v>
      </c>
      <c r="CW6" s="1423">
        <v>10998293</v>
      </c>
      <c r="CX6" s="1423"/>
      <c r="CY6" s="1423">
        <v>0</v>
      </c>
      <c r="CZ6" s="1423"/>
      <c r="DA6" s="1423">
        <v>0</v>
      </c>
      <c r="DB6" s="1423"/>
      <c r="DC6" s="1423"/>
      <c r="DD6" s="1423"/>
      <c r="DE6" s="1423">
        <v>0</v>
      </c>
      <c r="DF6" s="1423"/>
      <c r="DG6" s="1423"/>
      <c r="DH6" s="1423"/>
      <c r="DI6" s="1423">
        <v>0</v>
      </c>
      <c r="DJ6" s="1423"/>
      <c r="DK6" s="1423"/>
      <c r="DL6" s="1423"/>
      <c r="DM6" s="1423"/>
      <c r="DN6" s="1423">
        <v>0</v>
      </c>
      <c r="DO6" s="1423"/>
      <c r="DP6" s="1423">
        <v>0</v>
      </c>
      <c r="DQ6" s="1423"/>
      <c r="DR6" s="1423"/>
      <c r="DS6" s="1423"/>
      <c r="DT6" s="1423">
        <v>0</v>
      </c>
      <c r="DU6" s="1423"/>
      <c r="DV6" s="1423"/>
      <c r="DW6" s="1423"/>
      <c r="DX6" s="1423"/>
      <c r="DY6" s="1423">
        <v>2783862</v>
      </c>
      <c r="DZ6" s="1423"/>
      <c r="EA6" s="1423">
        <v>12250</v>
      </c>
      <c r="EB6" s="1423">
        <v>237727</v>
      </c>
      <c r="EC6" s="1423"/>
      <c r="ED6" s="1423">
        <v>2533885</v>
      </c>
      <c r="EE6" s="1423"/>
      <c r="EF6" s="1423"/>
      <c r="EG6" s="1423"/>
      <c r="EH6" s="1423">
        <v>7629127</v>
      </c>
      <c r="EI6" s="1423">
        <v>1026246</v>
      </c>
      <c r="EJ6" s="1423">
        <v>5714364</v>
      </c>
      <c r="EK6" s="1423">
        <v>888517</v>
      </c>
      <c r="EL6" s="1423"/>
      <c r="EM6" s="1423">
        <v>13849378</v>
      </c>
      <c r="EN6" s="1423"/>
      <c r="EO6" s="1423"/>
      <c r="EP6" s="1423"/>
      <c r="EQ6" s="1423"/>
      <c r="ER6" s="1423"/>
      <c r="ES6" s="1423">
        <v>107961546.52</v>
      </c>
    </row>
    <row r="7" spans="4:149" ht="15">
      <c r="D7" s="1221"/>
      <c r="E7" s="1223">
        <v>42036</v>
      </c>
      <c r="F7" s="1423"/>
      <c r="G7" s="1374">
        <v>9036</v>
      </c>
      <c r="H7" s="1423"/>
      <c r="I7" s="1423">
        <v>9962904</v>
      </c>
      <c r="J7" s="1423">
        <v>9962904</v>
      </c>
      <c r="K7" s="1423"/>
      <c r="L7" s="1423"/>
      <c r="M7" s="1423">
        <v>3855911</v>
      </c>
      <c r="N7" s="1423">
        <v>3855911</v>
      </c>
      <c r="O7" s="1423">
        <v>3855911</v>
      </c>
      <c r="P7" s="1423"/>
      <c r="Q7" s="1423">
        <v>0</v>
      </c>
      <c r="R7" s="1423"/>
      <c r="S7" s="1423"/>
      <c r="T7" s="1423">
        <v>0</v>
      </c>
      <c r="U7" s="1423"/>
      <c r="V7" s="1423"/>
      <c r="W7" s="1423"/>
      <c r="X7" s="1423">
        <v>0</v>
      </c>
      <c r="Y7" s="1423">
        <v>0</v>
      </c>
      <c r="Z7" s="1423"/>
      <c r="AA7" s="1423"/>
      <c r="AB7" s="1423">
        <v>0</v>
      </c>
      <c r="AC7" s="1423"/>
      <c r="AD7" s="1423"/>
      <c r="AE7" s="1423"/>
      <c r="AF7" s="1423">
        <v>0</v>
      </c>
      <c r="AG7" s="1423"/>
      <c r="AH7" s="1423"/>
      <c r="AI7" s="1423"/>
      <c r="AJ7" s="1423"/>
      <c r="AK7" s="1423">
        <v>0</v>
      </c>
      <c r="AL7" s="1423"/>
      <c r="AM7" s="1423"/>
      <c r="AN7" s="1423"/>
      <c r="AO7" s="1423">
        <v>4185554</v>
      </c>
      <c r="AP7" s="1423">
        <v>3352160</v>
      </c>
      <c r="AQ7" s="1423">
        <v>833394</v>
      </c>
      <c r="AR7" s="1423">
        <v>833394</v>
      </c>
      <c r="AS7" s="1423"/>
      <c r="AT7" s="1423"/>
      <c r="AU7" s="1423"/>
      <c r="AV7" s="1423"/>
      <c r="AW7" s="1423"/>
      <c r="AX7" s="1423"/>
      <c r="AY7" s="1423">
        <v>0</v>
      </c>
      <c r="AZ7" s="1423">
        <v>0</v>
      </c>
      <c r="BA7" s="1423"/>
      <c r="BB7" s="1423"/>
      <c r="BC7" s="1423"/>
      <c r="BD7" s="1423"/>
      <c r="BE7" s="1423">
        <v>0</v>
      </c>
      <c r="BF7" s="1423"/>
      <c r="BG7" s="1423"/>
      <c r="BH7" s="1423"/>
      <c r="BI7" s="1423"/>
      <c r="BJ7" s="1423"/>
      <c r="BK7" s="1423"/>
      <c r="BL7" s="1423">
        <v>0</v>
      </c>
      <c r="BM7" s="1423">
        <v>0</v>
      </c>
      <c r="BN7" s="1423"/>
      <c r="BO7" s="1423"/>
      <c r="BP7" s="1423"/>
      <c r="BQ7" s="1423"/>
      <c r="BR7" s="1423"/>
      <c r="BS7" s="1423"/>
      <c r="BT7" s="1423">
        <v>266163.88</v>
      </c>
      <c r="BU7" s="1423">
        <v>0</v>
      </c>
      <c r="BV7" s="1423"/>
      <c r="BW7" s="1423"/>
      <c r="BX7" s="1423"/>
      <c r="BY7" s="1423"/>
      <c r="BZ7" s="1423">
        <v>266163.88</v>
      </c>
      <c r="CA7" s="1423"/>
      <c r="CB7" s="1423"/>
      <c r="CC7" s="1423">
        <v>61720.27</v>
      </c>
      <c r="CD7" s="1423">
        <v>61720.27</v>
      </c>
      <c r="CE7" s="1423"/>
      <c r="CF7" s="1423">
        <v>61720.27</v>
      </c>
      <c r="CG7" s="1423"/>
      <c r="CH7" s="1423"/>
      <c r="CI7" s="1423"/>
      <c r="CJ7" s="1423">
        <v>0</v>
      </c>
      <c r="CK7" s="1423"/>
      <c r="CL7" s="1423"/>
      <c r="CM7" s="1423"/>
      <c r="CN7" s="1423"/>
      <c r="CO7" s="1423"/>
      <c r="CP7" s="1423"/>
      <c r="CQ7" s="1423">
        <v>13000000</v>
      </c>
      <c r="CR7" s="1423"/>
      <c r="CS7" s="1423">
        <v>13000000</v>
      </c>
      <c r="CT7" s="1423"/>
      <c r="CU7" s="1423">
        <v>56230707</v>
      </c>
      <c r="CV7" s="1423">
        <v>45475877</v>
      </c>
      <c r="CW7" s="1423">
        <v>10754830</v>
      </c>
      <c r="CX7" s="1423"/>
      <c r="CY7" s="1423">
        <v>0</v>
      </c>
      <c r="CZ7" s="1423"/>
      <c r="DA7" s="1423">
        <v>0</v>
      </c>
      <c r="DB7" s="1423"/>
      <c r="DC7" s="1423"/>
      <c r="DD7" s="1423"/>
      <c r="DE7" s="1423">
        <v>0</v>
      </c>
      <c r="DF7" s="1423"/>
      <c r="DG7" s="1423"/>
      <c r="DH7" s="1423"/>
      <c r="DI7" s="1423">
        <v>0</v>
      </c>
      <c r="DJ7" s="1423"/>
      <c r="DK7" s="1423"/>
      <c r="DL7" s="1423"/>
      <c r="DM7" s="1423"/>
      <c r="DN7" s="1423">
        <v>0</v>
      </c>
      <c r="DO7" s="1423"/>
      <c r="DP7" s="1423">
        <v>0</v>
      </c>
      <c r="DQ7" s="1423"/>
      <c r="DR7" s="1423"/>
      <c r="DS7" s="1423"/>
      <c r="DT7" s="1423">
        <v>0</v>
      </c>
      <c r="DU7" s="1423"/>
      <c r="DV7" s="1423"/>
      <c r="DW7" s="1423"/>
      <c r="DX7" s="1423"/>
      <c r="DY7" s="1423">
        <v>2809130</v>
      </c>
      <c r="DZ7" s="1423"/>
      <c r="EA7" s="1423">
        <v>12858</v>
      </c>
      <c r="EB7" s="1423">
        <v>234756</v>
      </c>
      <c r="EC7" s="1423"/>
      <c r="ED7" s="1423">
        <v>2561516</v>
      </c>
      <c r="EE7" s="1423"/>
      <c r="EF7" s="1423"/>
      <c r="EG7" s="1423"/>
      <c r="EH7" s="1423">
        <v>7527364</v>
      </c>
      <c r="EI7" s="1423">
        <v>1024572</v>
      </c>
      <c r="EJ7" s="1423">
        <v>5638886</v>
      </c>
      <c r="EK7" s="1423">
        <v>863906</v>
      </c>
      <c r="EL7" s="1423"/>
      <c r="EM7" s="1423">
        <v>15214446</v>
      </c>
      <c r="EN7" s="1423"/>
      <c r="EO7" s="1423"/>
      <c r="EP7" s="1423"/>
      <c r="EQ7" s="1423"/>
      <c r="ER7" s="1423"/>
      <c r="ES7" s="1423">
        <v>113122936.15000001</v>
      </c>
    </row>
    <row r="8" spans="4:149" ht="15">
      <c r="D8" s="1221"/>
      <c r="E8" s="1223">
        <v>42064</v>
      </c>
      <c r="F8" s="1423"/>
      <c r="G8" s="1374">
        <v>6105</v>
      </c>
      <c r="H8" s="1423"/>
      <c r="I8" s="1423">
        <v>10793016</v>
      </c>
      <c r="J8" s="1423">
        <v>10793016</v>
      </c>
      <c r="K8" s="1423"/>
      <c r="L8" s="1423"/>
      <c r="M8" s="1423">
        <v>5113908</v>
      </c>
      <c r="N8" s="1423">
        <v>5113908</v>
      </c>
      <c r="O8" s="1423">
        <v>5113908</v>
      </c>
      <c r="P8" s="1423"/>
      <c r="Q8" s="1423">
        <v>0</v>
      </c>
      <c r="R8" s="1423"/>
      <c r="S8" s="1423"/>
      <c r="T8" s="1423">
        <v>0</v>
      </c>
      <c r="U8" s="1423"/>
      <c r="V8" s="1423"/>
      <c r="W8" s="1423"/>
      <c r="X8" s="1423">
        <v>0</v>
      </c>
      <c r="Y8" s="1423">
        <v>0</v>
      </c>
      <c r="Z8" s="1423"/>
      <c r="AA8" s="1423"/>
      <c r="AB8" s="1423">
        <v>0</v>
      </c>
      <c r="AC8" s="1423"/>
      <c r="AD8" s="1423"/>
      <c r="AE8" s="1423"/>
      <c r="AF8" s="1423">
        <v>0</v>
      </c>
      <c r="AG8" s="1423"/>
      <c r="AH8" s="1423"/>
      <c r="AI8" s="1423"/>
      <c r="AJ8" s="1423"/>
      <c r="AK8" s="1423">
        <v>0</v>
      </c>
      <c r="AL8" s="1423"/>
      <c r="AM8" s="1423"/>
      <c r="AN8" s="1423"/>
      <c r="AO8" s="1423">
        <v>3064824</v>
      </c>
      <c r="AP8" s="1423">
        <v>1771838</v>
      </c>
      <c r="AQ8" s="1423">
        <v>1292986</v>
      </c>
      <c r="AR8" s="1423">
        <v>1292986</v>
      </c>
      <c r="AS8" s="1423"/>
      <c r="AT8" s="1423"/>
      <c r="AU8" s="1423"/>
      <c r="AV8" s="1423"/>
      <c r="AW8" s="1423"/>
      <c r="AX8" s="1423"/>
      <c r="AY8" s="1423">
        <v>7516043</v>
      </c>
      <c r="AZ8" s="1423">
        <v>0</v>
      </c>
      <c r="BA8" s="1423"/>
      <c r="BB8" s="1423"/>
      <c r="BC8" s="1423"/>
      <c r="BD8" s="1423">
        <v>7516043</v>
      </c>
      <c r="BE8" s="1423">
        <v>0</v>
      </c>
      <c r="BF8" s="1423"/>
      <c r="BG8" s="1423"/>
      <c r="BH8" s="1423"/>
      <c r="BI8" s="1423"/>
      <c r="BJ8" s="1423"/>
      <c r="BK8" s="1423"/>
      <c r="BL8" s="1423">
        <v>0</v>
      </c>
      <c r="BM8" s="1423">
        <v>0</v>
      </c>
      <c r="BN8" s="1423"/>
      <c r="BO8" s="1423"/>
      <c r="BP8" s="1423"/>
      <c r="BQ8" s="1423"/>
      <c r="BR8" s="1423"/>
      <c r="BS8" s="1423"/>
      <c r="BT8" s="1423">
        <v>178899.51</v>
      </c>
      <c r="BU8" s="1423">
        <v>0</v>
      </c>
      <c r="BV8" s="1423"/>
      <c r="BW8" s="1423"/>
      <c r="BX8" s="1423"/>
      <c r="BY8" s="1423"/>
      <c r="BZ8" s="1423">
        <v>178899.51</v>
      </c>
      <c r="CA8" s="1423"/>
      <c r="CB8" s="1423"/>
      <c r="CC8" s="1423">
        <v>177173.39</v>
      </c>
      <c r="CD8" s="1423">
        <v>177173.39</v>
      </c>
      <c r="CE8" s="1423"/>
      <c r="CF8" s="1423">
        <v>177173.39</v>
      </c>
      <c r="CG8" s="1423"/>
      <c r="CH8" s="1423"/>
      <c r="CI8" s="1423"/>
      <c r="CJ8" s="1423">
        <v>0</v>
      </c>
      <c r="CK8" s="1423"/>
      <c r="CL8" s="1423"/>
      <c r="CM8" s="1423"/>
      <c r="CN8" s="1423"/>
      <c r="CO8" s="1423"/>
      <c r="CP8" s="1423"/>
      <c r="CQ8" s="1423">
        <v>10000000</v>
      </c>
      <c r="CR8" s="1423"/>
      <c r="CS8" s="1423">
        <v>10000000</v>
      </c>
      <c r="CT8" s="1423"/>
      <c r="CU8" s="1423">
        <v>58235143</v>
      </c>
      <c r="CV8" s="1423">
        <v>46946046</v>
      </c>
      <c r="CW8" s="1423">
        <v>11289097</v>
      </c>
      <c r="CX8" s="1423"/>
      <c r="CY8" s="1423">
        <v>0</v>
      </c>
      <c r="CZ8" s="1423"/>
      <c r="DA8" s="1423">
        <v>0</v>
      </c>
      <c r="DB8" s="1423"/>
      <c r="DC8" s="1423"/>
      <c r="DD8" s="1423"/>
      <c r="DE8" s="1423">
        <v>0</v>
      </c>
      <c r="DF8" s="1423"/>
      <c r="DG8" s="1423"/>
      <c r="DH8" s="1423"/>
      <c r="DI8" s="1423">
        <v>0</v>
      </c>
      <c r="DJ8" s="1423"/>
      <c r="DK8" s="1423"/>
      <c r="DL8" s="1423"/>
      <c r="DM8" s="1423"/>
      <c r="DN8" s="1423">
        <v>0</v>
      </c>
      <c r="DO8" s="1423"/>
      <c r="DP8" s="1423">
        <v>0</v>
      </c>
      <c r="DQ8" s="1423"/>
      <c r="DR8" s="1423"/>
      <c r="DS8" s="1423"/>
      <c r="DT8" s="1423">
        <v>0</v>
      </c>
      <c r="DU8" s="1423"/>
      <c r="DV8" s="1423"/>
      <c r="DW8" s="1423"/>
      <c r="DX8" s="1423"/>
      <c r="DY8" s="1423">
        <v>2144582</v>
      </c>
      <c r="DZ8" s="1423"/>
      <c r="EA8" s="1423">
        <v>11034</v>
      </c>
      <c r="EB8" s="1423">
        <v>249614</v>
      </c>
      <c r="EC8" s="1423"/>
      <c r="ED8" s="1423">
        <v>1883934</v>
      </c>
      <c r="EE8" s="1423"/>
      <c r="EF8" s="1423"/>
      <c r="EG8" s="1423"/>
      <c r="EH8" s="1423">
        <v>7420019</v>
      </c>
      <c r="EI8" s="1423">
        <v>1022898</v>
      </c>
      <c r="EJ8" s="1423">
        <v>5557826</v>
      </c>
      <c r="EK8" s="1423">
        <v>839295</v>
      </c>
      <c r="EL8" s="1423"/>
      <c r="EM8" s="1423">
        <v>15332310</v>
      </c>
      <c r="EN8" s="1423"/>
      <c r="EO8" s="1423"/>
      <c r="EP8" s="1423"/>
      <c r="EQ8" s="1423"/>
      <c r="ER8" s="1423"/>
      <c r="ES8" s="1423">
        <v>119982022.90000001</v>
      </c>
    </row>
    <row r="9" spans="4:149" ht="15">
      <c r="D9" s="1221"/>
      <c r="E9" s="1223">
        <v>42095</v>
      </c>
      <c r="F9" s="1423"/>
      <c r="G9" s="1374">
        <v>48919</v>
      </c>
      <c r="H9" s="1423"/>
      <c r="I9" s="1423">
        <v>11965850</v>
      </c>
      <c r="J9" s="1423">
        <v>11965850</v>
      </c>
      <c r="K9" s="1423"/>
      <c r="L9" s="1423"/>
      <c r="M9" s="1423">
        <v>125195</v>
      </c>
      <c r="N9" s="1423">
        <v>125195</v>
      </c>
      <c r="O9" s="1423">
        <v>125195</v>
      </c>
      <c r="P9" s="1423"/>
      <c r="Q9" s="1423">
        <v>0</v>
      </c>
      <c r="R9" s="1423"/>
      <c r="S9" s="1423"/>
      <c r="T9" s="1423">
        <v>0</v>
      </c>
      <c r="U9" s="1423"/>
      <c r="V9" s="1423"/>
      <c r="W9" s="1423"/>
      <c r="X9" s="1423">
        <v>0</v>
      </c>
      <c r="Y9" s="1423">
        <v>0</v>
      </c>
      <c r="Z9" s="1423"/>
      <c r="AA9" s="1423"/>
      <c r="AB9" s="1423">
        <v>0</v>
      </c>
      <c r="AC9" s="1423"/>
      <c r="AD9" s="1423"/>
      <c r="AE9" s="1423"/>
      <c r="AF9" s="1423">
        <v>0</v>
      </c>
      <c r="AG9" s="1423"/>
      <c r="AH9" s="1423"/>
      <c r="AI9" s="1423"/>
      <c r="AJ9" s="1423"/>
      <c r="AK9" s="1423">
        <v>0</v>
      </c>
      <c r="AL9" s="1423"/>
      <c r="AM9" s="1423"/>
      <c r="AN9" s="1423"/>
      <c r="AO9" s="1423">
        <v>4689375</v>
      </c>
      <c r="AP9" s="1423">
        <v>4112071</v>
      </c>
      <c r="AQ9" s="1423">
        <v>577304</v>
      </c>
      <c r="AR9" s="1423">
        <v>577304</v>
      </c>
      <c r="AS9" s="1423"/>
      <c r="AT9" s="1423"/>
      <c r="AU9" s="1423"/>
      <c r="AV9" s="1423"/>
      <c r="AW9" s="1423"/>
      <c r="AX9" s="1423"/>
      <c r="AY9" s="1423">
        <v>7516043</v>
      </c>
      <c r="AZ9" s="1423">
        <v>0</v>
      </c>
      <c r="BA9" s="1423"/>
      <c r="BB9" s="1423"/>
      <c r="BC9" s="1423"/>
      <c r="BD9" s="1423">
        <v>7516043</v>
      </c>
      <c r="BE9" s="1423">
        <v>0</v>
      </c>
      <c r="BF9" s="1423"/>
      <c r="BG9" s="1423"/>
      <c r="BH9" s="1423"/>
      <c r="BI9" s="1423"/>
      <c r="BJ9" s="1423"/>
      <c r="BK9" s="1423"/>
      <c r="BL9" s="1423">
        <v>0</v>
      </c>
      <c r="BM9" s="1423">
        <v>0</v>
      </c>
      <c r="BN9" s="1423"/>
      <c r="BO9" s="1423"/>
      <c r="BP9" s="1423"/>
      <c r="BQ9" s="1423"/>
      <c r="BR9" s="1423"/>
      <c r="BS9" s="1423"/>
      <c r="BT9" s="1423">
        <v>90331.3</v>
      </c>
      <c r="BU9" s="1423">
        <v>0</v>
      </c>
      <c r="BV9" s="1423"/>
      <c r="BW9" s="1423"/>
      <c r="BX9" s="1423"/>
      <c r="BY9" s="1423"/>
      <c r="BZ9" s="1423">
        <v>90331.3</v>
      </c>
      <c r="CA9" s="1423"/>
      <c r="CB9" s="1423"/>
      <c r="CC9" s="1423">
        <v>198310.07</v>
      </c>
      <c r="CD9" s="1423">
        <v>198310.07</v>
      </c>
      <c r="CE9" s="1423"/>
      <c r="CF9" s="1423">
        <v>198310.07</v>
      </c>
      <c r="CG9" s="1423"/>
      <c r="CH9" s="1423"/>
      <c r="CI9" s="1423"/>
      <c r="CJ9" s="1423">
        <v>0</v>
      </c>
      <c r="CK9" s="1423"/>
      <c r="CL9" s="1423"/>
      <c r="CM9" s="1423"/>
      <c r="CN9" s="1423"/>
      <c r="CO9" s="1423"/>
      <c r="CP9" s="1423"/>
      <c r="CQ9" s="1423">
        <v>7000000</v>
      </c>
      <c r="CR9" s="1423"/>
      <c r="CS9" s="1423">
        <v>7000000</v>
      </c>
      <c r="CT9" s="1423"/>
      <c r="CU9" s="1423">
        <v>59171970</v>
      </c>
      <c r="CV9" s="1423">
        <v>48995881</v>
      </c>
      <c r="CW9" s="1423">
        <v>10176089</v>
      </c>
      <c r="CX9" s="1423"/>
      <c r="CY9" s="1423">
        <v>0</v>
      </c>
      <c r="CZ9" s="1423"/>
      <c r="DA9" s="1423">
        <v>0</v>
      </c>
      <c r="DB9" s="1423"/>
      <c r="DC9" s="1423"/>
      <c r="DD9" s="1423"/>
      <c r="DE9" s="1423">
        <v>0</v>
      </c>
      <c r="DF9" s="1423"/>
      <c r="DG9" s="1423"/>
      <c r="DH9" s="1423"/>
      <c r="DI9" s="1423">
        <v>0</v>
      </c>
      <c r="DJ9" s="1423"/>
      <c r="DK9" s="1423"/>
      <c r="DL9" s="1423"/>
      <c r="DM9" s="1423"/>
      <c r="DN9" s="1423">
        <v>0</v>
      </c>
      <c r="DO9" s="1423"/>
      <c r="DP9" s="1423">
        <v>0</v>
      </c>
      <c r="DQ9" s="1423"/>
      <c r="DR9" s="1423"/>
      <c r="DS9" s="1423"/>
      <c r="DT9" s="1423">
        <v>0</v>
      </c>
      <c r="DU9" s="1423"/>
      <c r="DV9" s="1423"/>
      <c r="DW9" s="1423"/>
      <c r="DX9" s="1423"/>
      <c r="DY9" s="1423">
        <v>2229083</v>
      </c>
      <c r="DZ9" s="1423"/>
      <c r="EA9" s="1423">
        <v>11338</v>
      </c>
      <c r="EB9" s="1423">
        <v>248623</v>
      </c>
      <c r="EC9" s="1423"/>
      <c r="ED9" s="1423">
        <v>1969122</v>
      </c>
      <c r="EE9" s="1423"/>
      <c r="EF9" s="1423"/>
      <c r="EG9" s="1423"/>
      <c r="EH9" s="1423">
        <v>7333522</v>
      </c>
      <c r="EI9" s="1423">
        <v>1021224</v>
      </c>
      <c r="EJ9" s="1423">
        <v>5497614</v>
      </c>
      <c r="EK9" s="1423">
        <v>814684</v>
      </c>
      <c r="EL9" s="1423"/>
      <c r="EM9" s="1423">
        <v>16060760</v>
      </c>
      <c r="EN9" s="1423"/>
      <c r="EO9" s="1423"/>
      <c r="EP9" s="1423"/>
      <c r="EQ9" s="1423"/>
      <c r="ER9" s="1423"/>
      <c r="ES9" s="1423">
        <v>116429358.37</v>
      </c>
    </row>
    <row r="10" spans="4:149" ht="15">
      <c r="D10" s="1221"/>
      <c r="E10" s="1223">
        <v>42125</v>
      </c>
      <c r="F10" s="1423"/>
      <c r="G10" s="1374">
        <v>17480</v>
      </c>
      <c r="H10" s="1423"/>
      <c r="I10" s="1423">
        <v>5731487</v>
      </c>
      <c r="J10" s="1423">
        <v>5731487</v>
      </c>
      <c r="K10" s="1423"/>
      <c r="L10" s="1423"/>
      <c r="M10" s="1423">
        <v>242270</v>
      </c>
      <c r="N10" s="1423">
        <v>242270</v>
      </c>
      <c r="O10" s="1423">
        <v>242270</v>
      </c>
      <c r="P10" s="1423"/>
      <c r="Q10" s="1423">
        <v>0</v>
      </c>
      <c r="R10" s="1423"/>
      <c r="S10" s="1423"/>
      <c r="T10" s="1423">
        <v>0</v>
      </c>
      <c r="U10" s="1423"/>
      <c r="V10" s="1423"/>
      <c r="W10" s="1423"/>
      <c r="X10" s="1423">
        <v>0</v>
      </c>
      <c r="Y10" s="1423">
        <v>0</v>
      </c>
      <c r="Z10" s="1423"/>
      <c r="AA10" s="1423"/>
      <c r="AB10" s="1423">
        <v>0</v>
      </c>
      <c r="AC10" s="1423"/>
      <c r="AD10" s="1423"/>
      <c r="AE10" s="1423"/>
      <c r="AF10" s="1423">
        <v>0</v>
      </c>
      <c r="AG10" s="1423"/>
      <c r="AH10" s="1423"/>
      <c r="AI10" s="1423"/>
      <c r="AJ10" s="1423"/>
      <c r="AK10" s="1423">
        <v>0</v>
      </c>
      <c r="AL10" s="1423"/>
      <c r="AM10" s="1423"/>
      <c r="AN10" s="1423"/>
      <c r="AO10" s="1423">
        <v>8425789</v>
      </c>
      <c r="AP10" s="1423">
        <v>7670996</v>
      </c>
      <c r="AQ10" s="1423">
        <v>754793</v>
      </c>
      <c r="AR10" s="1423">
        <v>754793</v>
      </c>
      <c r="AS10" s="1423"/>
      <c r="AT10" s="1423"/>
      <c r="AU10" s="1423"/>
      <c r="AV10" s="1423"/>
      <c r="AW10" s="1423"/>
      <c r="AX10" s="1423"/>
      <c r="AY10" s="1423">
        <v>8116043</v>
      </c>
      <c r="AZ10" s="1423">
        <v>0</v>
      </c>
      <c r="BA10" s="1423"/>
      <c r="BB10" s="1423"/>
      <c r="BC10" s="1423"/>
      <c r="BD10" s="1423">
        <v>8116043</v>
      </c>
      <c r="BE10" s="1423">
        <v>0</v>
      </c>
      <c r="BF10" s="1423"/>
      <c r="BG10" s="1423"/>
      <c r="BH10" s="1423"/>
      <c r="BI10" s="1423"/>
      <c r="BJ10" s="1423"/>
      <c r="BK10" s="1423"/>
      <c r="BL10" s="1423">
        <v>0</v>
      </c>
      <c r="BM10" s="1423">
        <v>0</v>
      </c>
      <c r="BN10" s="1423"/>
      <c r="BO10" s="1423"/>
      <c r="BP10" s="1423"/>
      <c r="BQ10" s="1423"/>
      <c r="BR10" s="1423"/>
      <c r="BS10" s="1423"/>
      <c r="BT10" s="1423">
        <v>0</v>
      </c>
      <c r="BU10" s="1423">
        <v>0</v>
      </c>
      <c r="BV10" s="1423"/>
      <c r="BW10" s="1423"/>
      <c r="BX10" s="1423"/>
      <c r="BY10" s="1423"/>
      <c r="BZ10" s="1423">
        <v>0</v>
      </c>
      <c r="CA10" s="1423"/>
      <c r="CB10" s="1423"/>
      <c r="CC10" s="1423">
        <v>199090.14</v>
      </c>
      <c r="CD10" s="1423">
        <v>199090.14</v>
      </c>
      <c r="CE10" s="1423"/>
      <c r="CF10" s="1423">
        <v>199090.14</v>
      </c>
      <c r="CG10" s="1423"/>
      <c r="CH10" s="1423"/>
      <c r="CI10" s="1423"/>
      <c r="CJ10" s="1423">
        <v>0</v>
      </c>
      <c r="CK10" s="1423"/>
      <c r="CL10" s="1423"/>
      <c r="CM10" s="1423"/>
      <c r="CN10" s="1423"/>
      <c r="CO10" s="1423"/>
      <c r="CP10" s="1423"/>
      <c r="CQ10" s="1423">
        <v>7000143</v>
      </c>
      <c r="CR10" s="1423"/>
      <c r="CS10" s="1423">
        <v>7000143</v>
      </c>
      <c r="CT10" s="1423"/>
      <c r="CU10" s="1423">
        <v>60637440</v>
      </c>
      <c r="CV10" s="1423">
        <v>50728453</v>
      </c>
      <c r="CW10" s="1423">
        <v>9908987</v>
      </c>
      <c r="CX10" s="1423"/>
      <c r="CY10" s="1423">
        <v>0</v>
      </c>
      <c r="CZ10" s="1423"/>
      <c r="DA10" s="1423">
        <v>0</v>
      </c>
      <c r="DB10" s="1423"/>
      <c r="DC10" s="1423"/>
      <c r="DD10" s="1423"/>
      <c r="DE10" s="1423">
        <v>0</v>
      </c>
      <c r="DF10" s="1423"/>
      <c r="DG10" s="1423"/>
      <c r="DH10" s="1423"/>
      <c r="DI10" s="1423">
        <v>0</v>
      </c>
      <c r="DJ10" s="1423"/>
      <c r="DK10" s="1423"/>
      <c r="DL10" s="1423"/>
      <c r="DM10" s="1423"/>
      <c r="DN10" s="1423">
        <v>0</v>
      </c>
      <c r="DO10" s="1423"/>
      <c r="DP10" s="1423">
        <v>0</v>
      </c>
      <c r="DQ10" s="1423"/>
      <c r="DR10" s="1423"/>
      <c r="DS10" s="1423"/>
      <c r="DT10" s="1423">
        <v>0</v>
      </c>
      <c r="DU10" s="1423"/>
      <c r="DV10" s="1423"/>
      <c r="DW10" s="1423"/>
      <c r="DX10" s="1423"/>
      <c r="DY10" s="1423">
        <v>2243984</v>
      </c>
      <c r="DZ10" s="1423"/>
      <c r="EA10" s="1423">
        <v>11338</v>
      </c>
      <c r="EB10" s="1423">
        <v>254200</v>
      </c>
      <c r="EC10" s="1423"/>
      <c r="ED10" s="1423">
        <v>1952179</v>
      </c>
      <c r="EE10" s="1423">
        <v>26267</v>
      </c>
      <c r="EF10" s="1423"/>
      <c r="EG10" s="1423"/>
      <c r="EH10" s="1423">
        <v>7269059</v>
      </c>
      <c r="EI10" s="1423">
        <v>1019550</v>
      </c>
      <c r="EJ10" s="1423">
        <v>5459436</v>
      </c>
      <c r="EK10" s="1423">
        <v>790073</v>
      </c>
      <c r="EL10" s="1423"/>
      <c r="EM10" s="1423">
        <v>7682238</v>
      </c>
      <c r="EN10" s="1423"/>
      <c r="EO10" s="1423"/>
      <c r="EP10" s="1423"/>
      <c r="EQ10" s="1423"/>
      <c r="ER10" s="1423"/>
      <c r="ES10" s="1423">
        <v>107565023.14</v>
      </c>
    </row>
    <row r="11" spans="4:149" ht="15">
      <c r="D11" s="1221"/>
      <c r="E11" s="1223">
        <v>42156</v>
      </c>
      <c r="F11" s="1423"/>
      <c r="G11" s="1374">
        <v>56311</v>
      </c>
      <c r="H11" s="1423"/>
      <c r="I11" s="1423">
        <v>9629797</v>
      </c>
      <c r="J11" s="1423">
        <v>9629797</v>
      </c>
      <c r="K11" s="1423"/>
      <c r="L11" s="1423"/>
      <c r="M11" s="1423">
        <v>187011</v>
      </c>
      <c r="N11" s="1423">
        <v>187011</v>
      </c>
      <c r="O11" s="1423">
        <v>187011</v>
      </c>
      <c r="P11" s="1423"/>
      <c r="Q11" s="1423">
        <v>0</v>
      </c>
      <c r="R11" s="1423"/>
      <c r="S11" s="1423"/>
      <c r="T11" s="1423">
        <v>0</v>
      </c>
      <c r="U11" s="1423"/>
      <c r="V11" s="1423"/>
      <c r="W11" s="1423"/>
      <c r="X11" s="1423">
        <v>0</v>
      </c>
      <c r="Y11" s="1423">
        <v>0</v>
      </c>
      <c r="Z11" s="1423"/>
      <c r="AA11" s="1423"/>
      <c r="AB11" s="1423">
        <v>0</v>
      </c>
      <c r="AC11" s="1423"/>
      <c r="AD11" s="1423"/>
      <c r="AE11" s="1423"/>
      <c r="AF11" s="1423">
        <v>0</v>
      </c>
      <c r="AG11" s="1423"/>
      <c r="AH11" s="1423"/>
      <c r="AI11" s="1423"/>
      <c r="AJ11" s="1423"/>
      <c r="AK11" s="1423">
        <v>0</v>
      </c>
      <c r="AL11" s="1423"/>
      <c r="AM11" s="1423"/>
      <c r="AN11" s="1423"/>
      <c r="AO11" s="1423">
        <v>7940677</v>
      </c>
      <c r="AP11" s="1423">
        <v>7307135</v>
      </c>
      <c r="AQ11" s="1423">
        <v>633542</v>
      </c>
      <c r="AR11" s="1423">
        <v>633542</v>
      </c>
      <c r="AS11" s="1423"/>
      <c r="AT11" s="1423"/>
      <c r="AU11" s="1423"/>
      <c r="AV11" s="1423"/>
      <c r="AW11" s="1423"/>
      <c r="AX11" s="1423"/>
      <c r="AY11" s="1423">
        <v>8116043</v>
      </c>
      <c r="AZ11" s="1423">
        <v>0</v>
      </c>
      <c r="BA11" s="1423"/>
      <c r="BB11" s="1423"/>
      <c r="BC11" s="1423"/>
      <c r="BD11" s="1423">
        <v>8116043</v>
      </c>
      <c r="BE11" s="1423">
        <v>0</v>
      </c>
      <c r="BF11" s="1423"/>
      <c r="BG11" s="1423"/>
      <c r="BH11" s="1423"/>
      <c r="BI11" s="1423"/>
      <c r="BJ11" s="1423"/>
      <c r="BK11" s="1423"/>
      <c r="BL11" s="1423">
        <v>0</v>
      </c>
      <c r="BM11" s="1423">
        <v>0</v>
      </c>
      <c r="BN11" s="1423"/>
      <c r="BO11" s="1423"/>
      <c r="BP11" s="1423"/>
      <c r="BQ11" s="1423"/>
      <c r="BR11" s="1423"/>
      <c r="BS11" s="1423"/>
      <c r="BT11" s="1423">
        <v>0</v>
      </c>
      <c r="BU11" s="1423">
        <v>0</v>
      </c>
      <c r="BV11" s="1423"/>
      <c r="BW11" s="1423"/>
      <c r="BX11" s="1423"/>
      <c r="BY11" s="1423"/>
      <c r="BZ11" s="1423">
        <v>0</v>
      </c>
      <c r="CA11" s="1423"/>
      <c r="CB11" s="1423"/>
      <c r="CC11" s="1423">
        <v>200128</v>
      </c>
      <c r="CD11" s="1423">
        <v>200128</v>
      </c>
      <c r="CE11" s="1423"/>
      <c r="CF11" s="1423">
        <v>200128</v>
      </c>
      <c r="CG11" s="1423"/>
      <c r="CH11" s="1423"/>
      <c r="CI11" s="1423"/>
      <c r="CJ11" s="1423">
        <v>0</v>
      </c>
      <c r="CK11" s="1423"/>
      <c r="CL11" s="1423"/>
      <c r="CM11" s="1423"/>
      <c r="CN11" s="1423"/>
      <c r="CO11" s="1423"/>
      <c r="CP11" s="1423"/>
      <c r="CQ11" s="1423">
        <v>9000000</v>
      </c>
      <c r="CR11" s="1423"/>
      <c r="CS11" s="1423">
        <v>9000000</v>
      </c>
      <c r="CT11" s="1423"/>
      <c r="CU11" s="1423">
        <v>61527239</v>
      </c>
      <c r="CV11" s="1423">
        <v>51717672</v>
      </c>
      <c r="CW11" s="1423">
        <v>9809567</v>
      </c>
      <c r="CX11" s="1423"/>
      <c r="CY11" s="1423">
        <v>0</v>
      </c>
      <c r="CZ11" s="1423"/>
      <c r="DA11" s="1423">
        <v>0</v>
      </c>
      <c r="DB11" s="1423"/>
      <c r="DC11" s="1423"/>
      <c r="DD11" s="1423"/>
      <c r="DE11" s="1423">
        <v>0</v>
      </c>
      <c r="DF11" s="1423"/>
      <c r="DG11" s="1423"/>
      <c r="DH11" s="1423"/>
      <c r="DI11" s="1423">
        <v>0</v>
      </c>
      <c r="DJ11" s="1423"/>
      <c r="DK11" s="1423"/>
      <c r="DL11" s="1423"/>
      <c r="DM11" s="1423"/>
      <c r="DN11" s="1423">
        <v>0</v>
      </c>
      <c r="DO11" s="1423"/>
      <c r="DP11" s="1423">
        <v>0</v>
      </c>
      <c r="DQ11" s="1423"/>
      <c r="DR11" s="1423"/>
      <c r="DS11" s="1423"/>
      <c r="DT11" s="1423">
        <v>0</v>
      </c>
      <c r="DU11" s="1423"/>
      <c r="DV11" s="1423"/>
      <c r="DW11" s="1423"/>
      <c r="DX11" s="1423"/>
      <c r="DY11" s="1423">
        <v>2207014</v>
      </c>
      <c r="DZ11" s="1423"/>
      <c r="EA11" s="1423">
        <v>11338</v>
      </c>
      <c r="EB11" s="1423">
        <v>267443</v>
      </c>
      <c r="EC11" s="1423"/>
      <c r="ED11" s="1423">
        <v>1901399</v>
      </c>
      <c r="EE11" s="1423">
        <v>26834</v>
      </c>
      <c r="EF11" s="1423"/>
      <c r="EG11" s="1423"/>
      <c r="EH11" s="1423">
        <v>7669788</v>
      </c>
      <c r="EI11" s="1423">
        <v>1316219</v>
      </c>
      <c r="EJ11" s="1423">
        <v>5535160</v>
      </c>
      <c r="EK11" s="1423">
        <v>818409</v>
      </c>
      <c r="EL11" s="1423"/>
      <c r="EM11" s="1423">
        <v>16075465</v>
      </c>
      <c r="EN11" s="1423"/>
      <c r="EO11" s="1423"/>
      <c r="EP11" s="1423"/>
      <c r="EQ11" s="1423"/>
      <c r="ER11" s="1423"/>
      <c r="ES11" s="1423">
        <v>122609473</v>
      </c>
    </row>
    <row r="12" spans="4:149" ht="15">
      <c r="D12" s="1221"/>
      <c r="E12" s="1223">
        <v>42186</v>
      </c>
      <c r="F12" s="1423"/>
      <c r="G12" s="1374">
        <v>19803</v>
      </c>
      <c r="H12" s="1423"/>
      <c r="I12" s="1423">
        <v>3991073</v>
      </c>
      <c r="J12" s="1423">
        <v>3991073</v>
      </c>
      <c r="K12" s="1423"/>
      <c r="L12" s="1423"/>
      <c r="M12" s="1423">
        <v>101479</v>
      </c>
      <c r="N12" s="1423">
        <v>101479</v>
      </c>
      <c r="O12" s="1423">
        <v>101479</v>
      </c>
      <c r="P12" s="1423"/>
      <c r="Q12" s="1423">
        <v>0</v>
      </c>
      <c r="R12" s="1423"/>
      <c r="S12" s="1423"/>
      <c r="T12" s="1423">
        <v>0</v>
      </c>
      <c r="U12" s="1423"/>
      <c r="V12" s="1423"/>
      <c r="W12" s="1423"/>
      <c r="X12" s="1423">
        <v>0</v>
      </c>
      <c r="Y12" s="1423">
        <v>0</v>
      </c>
      <c r="Z12" s="1423"/>
      <c r="AA12" s="1423"/>
      <c r="AB12" s="1423">
        <v>0</v>
      </c>
      <c r="AC12" s="1423"/>
      <c r="AD12" s="1423"/>
      <c r="AE12" s="1423"/>
      <c r="AF12" s="1423">
        <v>0</v>
      </c>
      <c r="AG12" s="1423"/>
      <c r="AH12" s="1423"/>
      <c r="AI12" s="1423"/>
      <c r="AJ12" s="1423"/>
      <c r="AK12" s="1423">
        <v>0</v>
      </c>
      <c r="AL12" s="1423"/>
      <c r="AM12" s="1423"/>
      <c r="AN12" s="1423"/>
      <c r="AO12" s="1423">
        <v>6624672</v>
      </c>
      <c r="AP12" s="1423">
        <v>5959426</v>
      </c>
      <c r="AQ12" s="1423">
        <v>665246</v>
      </c>
      <c r="AR12" s="1423">
        <v>665246</v>
      </c>
      <c r="AS12" s="1423"/>
      <c r="AT12" s="1423"/>
      <c r="AU12" s="1423"/>
      <c r="AV12" s="1423"/>
      <c r="AW12" s="1423"/>
      <c r="AX12" s="1423"/>
      <c r="AY12" s="1423">
        <v>8116043</v>
      </c>
      <c r="AZ12" s="1423">
        <v>0</v>
      </c>
      <c r="BA12" s="1423"/>
      <c r="BB12" s="1423"/>
      <c r="BC12" s="1423"/>
      <c r="BD12" s="1423">
        <v>8116043</v>
      </c>
      <c r="BE12" s="1423">
        <v>0</v>
      </c>
      <c r="BF12" s="1423"/>
      <c r="BG12" s="1423"/>
      <c r="BH12" s="1423"/>
      <c r="BI12" s="1423"/>
      <c r="BJ12" s="1423"/>
      <c r="BK12" s="1423"/>
      <c r="BL12" s="1423">
        <v>0</v>
      </c>
      <c r="BM12" s="1423">
        <v>0</v>
      </c>
      <c r="BN12" s="1423"/>
      <c r="BO12" s="1423"/>
      <c r="BP12" s="1423"/>
      <c r="BQ12" s="1423"/>
      <c r="BR12" s="1423"/>
      <c r="BS12" s="1423"/>
      <c r="BT12" s="1423">
        <v>0</v>
      </c>
      <c r="BU12" s="1423">
        <v>0</v>
      </c>
      <c r="BV12" s="1423"/>
      <c r="BW12" s="1423"/>
      <c r="BX12" s="1423"/>
      <c r="BY12" s="1423"/>
      <c r="BZ12" s="1423"/>
      <c r="CA12" s="1423"/>
      <c r="CB12" s="1423"/>
      <c r="CC12" s="1423">
        <v>199970</v>
      </c>
      <c r="CD12" s="1423">
        <v>199970</v>
      </c>
      <c r="CE12" s="1423"/>
      <c r="CF12" s="1423">
        <v>199970</v>
      </c>
      <c r="CG12" s="1423"/>
      <c r="CH12" s="1423"/>
      <c r="CI12" s="1423"/>
      <c r="CJ12" s="1423">
        <v>0</v>
      </c>
      <c r="CK12" s="1423"/>
      <c r="CL12" s="1423"/>
      <c r="CM12" s="1423"/>
      <c r="CN12" s="1423"/>
      <c r="CO12" s="1423"/>
      <c r="CP12" s="1423"/>
      <c r="CQ12" s="1423">
        <v>9000000</v>
      </c>
      <c r="CR12" s="1423"/>
      <c r="CS12" s="1423">
        <v>9000000</v>
      </c>
      <c r="CT12" s="1423"/>
      <c r="CU12" s="1423">
        <v>63821698</v>
      </c>
      <c r="CV12" s="1423">
        <v>54750337</v>
      </c>
      <c r="CW12" s="1423">
        <v>9071361</v>
      </c>
      <c r="CX12" s="1423"/>
      <c r="CY12" s="1423">
        <v>0</v>
      </c>
      <c r="CZ12" s="1423"/>
      <c r="DA12" s="1423">
        <v>0</v>
      </c>
      <c r="DB12" s="1423"/>
      <c r="DC12" s="1423"/>
      <c r="DD12" s="1423"/>
      <c r="DE12" s="1423">
        <v>0</v>
      </c>
      <c r="DF12" s="1423"/>
      <c r="DG12" s="1423"/>
      <c r="DH12" s="1423"/>
      <c r="DI12" s="1423">
        <v>0</v>
      </c>
      <c r="DJ12" s="1423"/>
      <c r="DK12" s="1423"/>
      <c r="DL12" s="1423"/>
      <c r="DM12" s="1423"/>
      <c r="DN12" s="1423">
        <v>0</v>
      </c>
      <c r="DO12" s="1423"/>
      <c r="DP12" s="1423">
        <v>0</v>
      </c>
      <c r="DQ12" s="1423"/>
      <c r="DR12" s="1423"/>
      <c r="DS12" s="1423"/>
      <c r="DT12" s="1423">
        <v>0</v>
      </c>
      <c r="DU12" s="1423"/>
      <c r="DV12" s="1423"/>
      <c r="DW12" s="1423"/>
      <c r="DX12" s="1423"/>
      <c r="DY12" s="1423">
        <v>1936313</v>
      </c>
      <c r="DZ12" s="1423"/>
      <c r="EA12" s="1423">
        <v>11946</v>
      </c>
      <c r="EB12" s="1423">
        <v>271900</v>
      </c>
      <c r="EC12" s="1423"/>
      <c r="ED12" s="1423">
        <v>1626176</v>
      </c>
      <c r="EE12" s="1423">
        <v>26291</v>
      </c>
      <c r="EF12" s="1423"/>
      <c r="EG12" s="1423"/>
      <c r="EH12" s="1423">
        <v>7841687</v>
      </c>
      <c r="EI12" s="1423">
        <v>1313984</v>
      </c>
      <c r="EJ12" s="1423">
        <v>5605715</v>
      </c>
      <c r="EK12" s="1423">
        <v>921988</v>
      </c>
      <c r="EL12" s="1423"/>
      <c r="EM12" s="1423">
        <v>16374311.84</v>
      </c>
      <c r="EN12" s="1423"/>
      <c r="EO12" s="1423"/>
      <c r="EP12" s="1423"/>
      <c r="EQ12" s="1423"/>
      <c r="ER12" s="1423"/>
      <c r="ES12" s="1423">
        <v>118027049.84</v>
      </c>
    </row>
    <row r="13" spans="4:149" ht="15">
      <c r="D13" s="1221"/>
      <c r="E13" s="1223">
        <v>42217</v>
      </c>
      <c r="F13" s="1423"/>
      <c r="G13" s="1374">
        <v>16276</v>
      </c>
      <c r="H13" s="1423"/>
      <c r="I13" s="1423">
        <v>6245677</v>
      </c>
      <c r="J13" s="1423">
        <v>6245677</v>
      </c>
      <c r="K13" s="1423"/>
      <c r="L13" s="1423"/>
      <c r="M13" s="1423">
        <v>446883</v>
      </c>
      <c r="N13" s="1423">
        <v>446883</v>
      </c>
      <c r="O13" s="1423">
        <v>446883</v>
      </c>
      <c r="P13" s="1423"/>
      <c r="Q13" s="1423">
        <v>0</v>
      </c>
      <c r="R13" s="1423"/>
      <c r="S13" s="1423"/>
      <c r="T13" s="1423">
        <v>0</v>
      </c>
      <c r="U13" s="1423"/>
      <c r="V13" s="1423"/>
      <c r="W13" s="1423"/>
      <c r="X13" s="1423">
        <v>0</v>
      </c>
      <c r="Y13" s="1423">
        <v>0</v>
      </c>
      <c r="Z13" s="1423"/>
      <c r="AA13" s="1423"/>
      <c r="AB13" s="1423">
        <v>0</v>
      </c>
      <c r="AC13" s="1423"/>
      <c r="AD13" s="1423"/>
      <c r="AE13" s="1423"/>
      <c r="AF13" s="1423">
        <v>0</v>
      </c>
      <c r="AG13" s="1423"/>
      <c r="AH13" s="1423"/>
      <c r="AI13" s="1423"/>
      <c r="AJ13" s="1423"/>
      <c r="AK13" s="1423">
        <v>0</v>
      </c>
      <c r="AL13" s="1423"/>
      <c r="AM13" s="1423"/>
      <c r="AN13" s="1423"/>
      <c r="AO13" s="1423">
        <v>5716181</v>
      </c>
      <c r="AP13" s="1423">
        <v>4853416</v>
      </c>
      <c r="AQ13" s="1423">
        <v>862765</v>
      </c>
      <c r="AR13" s="1423">
        <v>862765</v>
      </c>
      <c r="AS13" s="1423"/>
      <c r="AT13" s="1423"/>
      <c r="AU13" s="1423"/>
      <c r="AV13" s="1423"/>
      <c r="AW13" s="1423"/>
      <c r="AX13" s="1423"/>
      <c r="AY13" s="1423">
        <v>10983634</v>
      </c>
      <c r="AZ13" s="1423">
        <v>0</v>
      </c>
      <c r="BA13" s="1423"/>
      <c r="BB13" s="1423"/>
      <c r="BC13" s="1423"/>
      <c r="BD13" s="1423">
        <v>10983634</v>
      </c>
      <c r="BE13" s="1423">
        <v>0</v>
      </c>
      <c r="BF13" s="1423"/>
      <c r="BG13" s="1423"/>
      <c r="BH13" s="1423"/>
      <c r="BI13" s="1423"/>
      <c r="BJ13" s="1423"/>
      <c r="BK13" s="1423"/>
      <c r="BL13" s="1423">
        <v>0</v>
      </c>
      <c r="BM13" s="1423">
        <v>0</v>
      </c>
      <c r="BN13" s="1423"/>
      <c r="BO13" s="1423"/>
      <c r="BP13" s="1423"/>
      <c r="BQ13" s="1423"/>
      <c r="BR13" s="1423"/>
      <c r="BS13" s="1423"/>
      <c r="BT13" s="1423">
        <v>0</v>
      </c>
      <c r="BU13" s="1423">
        <v>0</v>
      </c>
      <c r="BV13" s="1423"/>
      <c r="BW13" s="1423"/>
      <c r="BX13" s="1423"/>
      <c r="BY13" s="1423"/>
      <c r="BZ13" s="1423"/>
      <c r="CA13" s="1423"/>
      <c r="CB13" s="1423"/>
      <c r="CC13" s="1423">
        <v>202602</v>
      </c>
      <c r="CD13" s="1423">
        <v>202602</v>
      </c>
      <c r="CE13" s="1423"/>
      <c r="CF13" s="1423">
        <v>202602</v>
      </c>
      <c r="CG13" s="1423"/>
      <c r="CH13" s="1423"/>
      <c r="CI13" s="1423"/>
      <c r="CJ13" s="1423">
        <v>0</v>
      </c>
      <c r="CK13" s="1423"/>
      <c r="CL13" s="1423"/>
      <c r="CM13" s="1423"/>
      <c r="CN13" s="1423"/>
      <c r="CO13" s="1423"/>
      <c r="CP13" s="1423"/>
      <c r="CQ13" s="1423">
        <v>5000000</v>
      </c>
      <c r="CR13" s="1423"/>
      <c r="CS13" s="1423">
        <v>5000000</v>
      </c>
      <c r="CT13" s="1423"/>
      <c r="CU13" s="1423">
        <v>65693904</v>
      </c>
      <c r="CV13" s="1423">
        <v>57152393</v>
      </c>
      <c r="CW13" s="1423">
        <v>8541511</v>
      </c>
      <c r="CX13" s="1423"/>
      <c r="CY13" s="1423">
        <v>0</v>
      </c>
      <c r="CZ13" s="1423"/>
      <c r="DA13" s="1423">
        <v>0</v>
      </c>
      <c r="DB13" s="1423"/>
      <c r="DC13" s="1423"/>
      <c r="DD13" s="1423"/>
      <c r="DE13" s="1423">
        <v>0</v>
      </c>
      <c r="DF13" s="1423"/>
      <c r="DG13" s="1423"/>
      <c r="DH13" s="1423"/>
      <c r="DI13" s="1423">
        <v>0</v>
      </c>
      <c r="DJ13" s="1423"/>
      <c r="DK13" s="1423"/>
      <c r="DL13" s="1423"/>
      <c r="DM13" s="1423"/>
      <c r="DN13" s="1423">
        <v>0</v>
      </c>
      <c r="DO13" s="1423"/>
      <c r="DP13" s="1423">
        <v>0</v>
      </c>
      <c r="DQ13" s="1423"/>
      <c r="DR13" s="1423"/>
      <c r="DS13" s="1423"/>
      <c r="DT13" s="1423">
        <v>0</v>
      </c>
      <c r="DU13" s="1423"/>
      <c r="DV13" s="1423"/>
      <c r="DW13" s="1423"/>
      <c r="DX13" s="1423"/>
      <c r="DY13" s="1423">
        <v>1849272</v>
      </c>
      <c r="DZ13" s="1423"/>
      <c r="EA13" s="1423">
        <v>11946</v>
      </c>
      <c r="EB13" s="1423">
        <v>277348</v>
      </c>
      <c r="EC13" s="1423"/>
      <c r="ED13" s="1423">
        <v>1532988</v>
      </c>
      <c r="EE13" s="1423">
        <v>26990</v>
      </c>
      <c r="EF13" s="1423"/>
      <c r="EG13" s="1423"/>
      <c r="EH13" s="1423">
        <v>8168296</v>
      </c>
      <c r="EI13" s="1423">
        <v>1630215</v>
      </c>
      <c r="EJ13" s="1423">
        <v>5568189</v>
      </c>
      <c r="EK13" s="1423">
        <v>969892</v>
      </c>
      <c r="EL13" s="1423"/>
      <c r="EM13" s="1423">
        <v>15468861</v>
      </c>
      <c r="EN13" s="1423"/>
      <c r="EO13" s="1423"/>
      <c r="EP13" s="1423"/>
      <c r="EQ13" s="1423"/>
      <c r="ER13" s="1423"/>
      <c r="ES13" s="1423">
        <v>119791586</v>
      </c>
    </row>
    <row r="14" spans="4:149" ht="15">
      <c r="D14" s="1221"/>
      <c r="E14" s="1223">
        <v>42248</v>
      </c>
      <c r="F14" s="1423"/>
      <c r="G14" s="1374">
        <v>21170</v>
      </c>
      <c r="H14" s="1423"/>
      <c r="I14" s="1423">
        <v>9341450</v>
      </c>
      <c r="J14" s="1423">
        <v>9341450</v>
      </c>
      <c r="K14" s="1423"/>
      <c r="L14" s="1423"/>
      <c r="M14" s="1423">
        <v>321181</v>
      </c>
      <c r="N14" s="1423">
        <v>321181</v>
      </c>
      <c r="O14" s="1423">
        <v>321181</v>
      </c>
      <c r="P14" s="1423"/>
      <c r="Q14" s="1423">
        <v>0</v>
      </c>
      <c r="R14" s="1423"/>
      <c r="S14" s="1423"/>
      <c r="T14" s="1423">
        <v>0</v>
      </c>
      <c r="U14" s="1423"/>
      <c r="V14" s="1423"/>
      <c r="W14" s="1423"/>
      <c r="X14" s="1423">
        <v>0</v>
      </c>
      <c r="Y14" s="1423">
        <v>0</v>
      </c>
      <c r="Z14" s="1423"/>
      <c r="AA14" s="1423"/>
      <c r="AB14" s="1423">
        <v>0</v>
      </c>
      <c r="AC14" s="1423"/>
      <c r="AD14" s="1423"/>
      <c r="AE14" s="1423"/>
      <c r="AF14" s="1423">
        <v>0</v>
      </c>
      <c r="AG14" s="1423"/>
      <c r="AH14" s="1423"/>
      <c r="AI14" s="1423"/>
      <c r="AJ14" s="1423"/>
      <c r="AK14" s="1423">
        <v>0</v>
      </c>
      <c r="AL14" s="1423"/>
      <c r="AM14" s="1423"/>
      <c r="AN14" s="1423"/>
      <c r="AO14" s="1423">
        <v>7746162</v>
      </c>
      <c r="AP14" s="1423">
        <v>6683472</v>
      </c>
      <c r="AQ14" s="1423">
        <v>1062690</v>
      </c>
      <c r="AR14" s="1423">
        <v>1062690</v>
      </c>
      <c r="AS14" s="1423"/>
      <c r="AT14" s="1423"/>
      <c r="AU14" s="1423"/>
      <c r="AV14" s="1423"/>
      <c r="AW14" s="1423"/>
      <c r="AX14" s="1423"/>
      <c r="AY14" s="1423">
        <v>12983634</v>
      </c>
      <c r="AZ14" s="1423">
        <v>0</v>
      </c>
      <c r="BA14" s="1423"/>
      <c r="BB14" s="1423"/>
      <c r="BC14" s="1423"/>
      <c r="BD14" s="1423">
        <v>12983634</v>
      </c>
      <c r="BE14" s="1423">
        <v>0</v>
      </c>
      <c r="BF14" s="1423"/>
      <c r="BG14" s="1423"/>
      <c r="BH14" s="1423"/>
      <c r="BI14" s="1423"/>
      <c r="BJ14" s="1423"/>
      <c r="BK14" s="1423"/>
      <c r="BL14" s="1423">
        <v>0</v>
      </c>
      <c r="BM14" s="1423">
        <v>0</v>
      </c>
      <c r="BN14" s="1423"/>
      <c r="BO14" s="1423"/>
      <c r="BP14" s="1423"/>
      <c r="BQ14" s="1423"/>
      <c r="BR14" s="1423"/>
      <c r="BS14" s="1423"/>
      <c r="BT14" s="1423">
        <v>0</v>
      </c>
      <c r="BU14" s="1423">
        <v>0</v>
      </c>
      <c r="BV14" s="1423"/>
      <c r="BW14" s="1423"/>
      <c r="BX14" s="1423"/>
      <c r="BY14" s="1423"/>
      <c r="BZ14" s="1423"/>
      <c r="CA14" s="1423"/>
      <c r="CB14" s="1423"/>
      <c r="CC14" s="1423">
        <v>197866</v>
      </c>
      <c r="CD14" s="1423">
        <v>197866</v>
      </c>
      <c r="CE14" s="1423"/>
      <c r="CF14" s="1423">
        <v>197866</v>
      </c>
      <c r="CG14" s="1423"/>
      <c r="CH14" s="1423"/>
      <c r="CI14" s="1423"/>
      <c r="CJ14" s="1423">
        <v>0</v>
      </c>
      <c r="CK14" s="1423"/>
      <c r="CL14" s="1423"/>
      <c r="CM14" s="1423"/>
      <c r="CN14" s="1423"/>
      <c r="CO14" s="1423"/>
      <c r="CP14" s="1423"/>
      <c r="CQ14" s="1423">
        <v>5000000</v>
      </c>
      <c r="CR14" s="1423"/>
      <c r="CS14" s="1423">
        <v>5000000</v>
      </c>
      <c r="CT14" s="1423"/>
      <c r="CU14" s="1423">
        <v>68046120</v>
      </c>
      <c r="CV14" s="1423">
        <v>59950125</v>
      </c>
      <c r="CW14" s="1423">
        <v>8095995</v>
      </c>
      <c r="CX14" s="1423"/>
      <c r="CY14" s="1423">
        <v>0</v>
      </c>
      <c r="CZ14" s="1423"/>
      <c r="DA14" s="1423">
        <v>0</v>
      </c>
      <c r="DB14" s="1423"/>
      <c r="DC14" s="1423"/>
      <c r="DD14" s="1423"/>
      <c r="DE14" s="1423">
        <v>0</v>
      </c>
      <c r="DF14" s="1423"/>
      <c r="DG14" s="1423"/>
      <c r="DH14" s="1423"/>
      <c r="DI14" s="1423">
        <v>0</v>
      </c>
      <c r="DJ14" s="1423"/>
      <c r="DK14" s="1423"/>
      <c r="DL14" s="1423"/>
      <c r="DM14" s="1423"/>
      <c r="DN14" s="1423">
        <v>0</v>
      </c>
      <c r="DO14" s="1423"/>
      <c r="DP14" s="1423">
        <v>0</v>
      </c>
      <c r="DQ14" s="1423"/>
      <c r="DR14" s="1423"/>
      <c r="DS14" s="1423"/>
      <c r="DT14" s="1423">
        <v>0</v>
      </c>
      <c r="DU14" s="1423"/>
      <c r="DV14" s="1423"/>
      <c r="DW14" s="1423"/>
      <c r="DX14" s="1423"/>
      <c r="DY14" s="1423">
        <v>1817317</v>
      </c>
      <c r="DZ14" s="1423"/>
      <c r="EA14" s="1423">
        <v>11946</v>
      </c>
      <c r="EB14" s="1423">
        <v>246642</v>
      </c>
      <c r="EC14" s="1423"/>
      <c r="ED14" s="1423">
        <v>1531768</v>
      </c>
      <c r="EE14" s="1423">
        <v>26961</v>
      </c>
      <c r="EF14" s="1423"/>
      <c r="EG14" s="1423"/>
      <c r="EH14" s="1423">
        <v>8142340</v>
      </c>
      <c r="EI14" s="1423">
        <v>1627382</v>
      </c>
      <c r="EJ14" s="1423">
        <v>5505786</v>
      </c>
      <c r="EK14" s="1423">
        <v>1009172</v>
      </c>
      <c r="EL14" s="1423"/>
      <c r="EM14" s="1423">
        <v>15469153</v>
      </c>
      <c r="EN14" s="1423"/>
      <c r="EO14" s="1423"/>
      <c r="EP14" s="1423"/>
      <c r="EQ14" s="1423"/>
      <c r="ER14" s="1423"/>
      <c r="ES14" s="1423">
        <v>129086393</v>
      </c>
    </row>
    <row r="15" spans="4:149" ht="15">
      <c r="D15" s="1221"/>
      <c r="E15" s="1223">
        <v>42278</v>
      </c>
      <c r="F15" s="1423"/>
      <c r="G15" s="1374">
        <v>42328</v>
      </c>
      <c r="H15" s="1423"/>
      <c r="I15" s="1423">
        <v>8408150</v>
      </c>
      <c r="J15" s="1423">
        <v>8408150</v>
      </c>
      <c r="K15" s="1423"/>
      <c r="L15" s="1423"/>
      <c r="M15" s="1423">
        <v>137187</v>
      </c>
      <c r="N15" s="1423">
        <v>137187</v>
      </c>
      <c r="O15" s="1423">
        <v>137187</v>
      </c>
      <c r="P15" s="1423"/>
      <c r="Q15" s="1423">
        <v>0</v>
      </c>
      <c r="R15" s="1423"/>
      <c r="S15" s="1423"/>
      <c r="T15" s="1423">
        <v>0</v>
      </c>
      <c r="U15" s="1423"/>
      <c r="V15" s="1423"/>
      <c r="W15" s="1423"/>
      <c r="X15" s="1423">
        <v>0</v>
      </c>
      <c r="Y15" s="1423">
        <v>0</v>
      </c>
      <c r="Z15" s="1423"/>
      <c r="AA15" s="1423"/>
      <c r="AB15" s="1423">
        <v>0</v>
      </c>
      <c r="AC15" s="1423"/>
      <c r="AD15" s="1423"/>
      <c r="AE15" s="1423"/>
      <c r="AF15" s="1423">
        <v>0</v>
      </c>
      <c r="AG15" s="1423"/>
      <c r="AH15" s="1423"/>
      <c r="AI15" s="1423"/>
      <c r="AJ15" s="1423"/>
      <c r="AK15" s="1423">
        <v>0</v>
      </c>
      <c r="AL15" s="1423"/>
      <c r="AM15" s="1423"/>
      <c r="AN15" s="1423"/>
      <c r="AO15" s="1423">
        <v>6016603</v>
      </c>
      <c r="AP15" s="1423">
        <v>5424760</v>
      </c>
      <c r="AQ15" s="1423">
        <v>591843</v>
      </c>
      <c r="AR15" s="1423">
        <v>591843</v>
      </c>
      <c r="AS15" s="1423"/>
      <c r="AT15" s="1423"/>
      <c r="AU15" s="1423"/>
      <c r="AV15" s="1423"/>
      <c r="AW15" s="1423"/>
      <c r="AX15" s="1423"/>
      <c r="AY15" s="1423">
        <v>14983634</v>
      </c>
      <c r="AZ15" s="1423">
        <v>0</v>
      </c>
      <c r="BA15" s="1423"/>
      <c r="BB15" s="1423"/>
      <c r="BC15" s="1423"/>
      <c r="BD15" s="1423">
        <v>14983634</v>
      </c>
      <c r="BE15" s="1423">
        <v>0</v>
      </c>
      <c r="BF15" s="1423"/>
      <c r="BG15" s="1423"/>
      <c r="BH15" s="1423"/>
      <c r="BI15" s="1423"/>
      <c r="BJ15" s="1423"/>
      <c r="BK15" s="1423"/>
      <c r="BL15" s="1423">
        <v>0</v>
      </c>
      <c r="BM15" s="1423">
        <v>0</v>
      </c>
      <c r="BN15" s="1423"/>
      <c r="BO15" s="1423"/>
      <c r="BP15" s="1423"/>
      <c r="BQ15" s="1423"/>
      <c r="BR15" s="1423"/>
      <c r="BS15" s="1423"/>
      <c r="BT15" s="1423">
        <v>0</v>
      </c>
      <c r="BU15" s="1423">
        <v>0</v>
      </c>
      <c r="BV15" s="1423"/>
      <c r="BW15" s="1423"/>
      <c r="BX15" s="1423"/>
      <c r="BY15" s="1423"/>
      <c r="BZ15" s="1423"/>
      <c r="CA15" s="1423"/>
      <c r="CB15" s="1423"/>
      <c r="CC15" s="1423">
        <v>198874</v>
      </c>
      <c r="CD15" s="1423">
        <v>198874</v>
      </c>
      <c r="CE15" s="1423"/>
      <c r="CF15" s="1423">
        <v>198874</v>
      </c>
      <c r="CG15" s="1423"/>
      <c r="CH15" s="1423"/>
      <c r="CI15" s="1423"/>
      <c r="CJ15" s="1423">
        <v>0</v>
      </c>
      <c r="CK15" s="1423"/>
      <c r="CL15" s="1423"/>
      <c r="CM15" s="1423"/>
      <c r="CN15" s="1423"/>
      <c r="CO15" s="1423"/>
      <c r="CP15" s="1423"/>
      <c r="CQ15" s="1423">
        <v>2000000</v>
      </c>
      <c r="CR15" s="1423"/>
      <c r="CS15" s="1423">
        <v>2000000</v>
      </c>
      <c r="CT15" s="1423"/>
      <c r="CU15" s="1423">
        <v>68928070</v>
      </c>
      <c r="CV15" s="1423">
        <v>61024280</v>
      </c>
      <c r="CW15" s="1423">
        <v>7903790</v>
      </c>
      <c r="CX15" s="1423"/>
      <c r="CY15" s="1423">
        <v>0</v>
      </c>
      <c r="CZ15" s="1423"/>
      <c r="DA15" s="1423">
        <v>0</v>
      </c>
      <c r="DB15" s="1423"/>
      <c r="DC15" s="1423"/>
      <c r="DD15" s="1423"/>
      <c r="DE15" s="1423">
        <v>0</v>
      </c>
      <c r="DF15" s="1423"/>
      <c r="DG15" s="1423"/>
      <c r="DH15" s="1423"/>
      <c r="DI15" s="1423">
        <v>0</v>
      </c>
      <c r="DJ15" s="1423"/>
      <c r="DK15" s="1423"/>
      <c r="DL15" s="1423"/>
      <c r="DM15" s="1423"/>
      <c r="DN15" s="1423">
        <v>0</v>
      </c>
      <c r="DO15" s="1423"/>
      <c r="DP15" s="1423">
        <v>0</v>
      </c>
      <c r="DQ15" s="1423"/>
      <c r="DR15" s="1423"/>
      <c r="DS15" s="1423"/>
      <c r="DT15" s="1423">
        <v>0</v>
      </c>
      <c r="DU15" s="1423"/>
      <c r="DV15" s="1423"/>
      <c r="DW15" s="1423"/>
      <c r="DX15" s="1423"/>
      <c r="DY15" s="1423">
        <v>1788340</v>
      </c>
      <c r="DZ15" s="1423"/>
      <c r="EA15" s="1423">
        <v>11946</v>
      </c>
      <c r="EB15" s="1423">
        <v>217917</v>
      </c>
      <c r="EC15" s="1423"/>
      <c r="ED15" s="1423">
        <v>1532119</v>
      </c>
      <c r="EE15" s="1423">
        <v>26358</v>
      </c>
      <c r="EF15" s="1423"/>
      <c r="EG15" s="1423"/>
      <c r="EH15" s="1423">
        <v>8044790</v>
      </c>
      <c r="EI15" s="1423">
        <v>1624550</v>
      </c>
      <c r="EJ15" s="1423">
        <v>5437653</v>
      </c>
      <c r="EK15" s="1423">
        <v>982587</v>
      </c>
      <c r="EL15" s="1423"/>
      <c r="EM15" s="1423">
        <v>16130487</v>
      </c>
      <c r="EN15" s="1423"/>
      <c r="EO15" s="1423"/>
      <c r="EP15" s="1423"/>
      <c r="EQ15" s="1423"/>
      <c r="ER15" s="1423"/>
      <c r="ES15" s="1423">
        <v>126678463</v>
      </c>
    </row>
    <row r="16" spans="4:149" ht="15">
      <c r="D16" s="1221"/>
      <c r="E16" s="1223">
        <v>42309</v>
      </c>
      <c r="F16" s="1423"/>
      <c r="G16" s="1374">
        <v>19653</v>
      </c>
      <c r="H16" s="1423"/>
      <c r="I16" s="1423">
        <v>15499828</v>
      </c>
      <c r="J16" s="1423">
        <v>15499828</v>
      </c>
      <c r="K16" s="1423"/>
      <c r="L16" s="1423"/>
      <c r="M16" s="1423">
        <v>461936</v>
      </c>
      <c r="N16" s="1423">
        <v>461936</v>
      </c>
      <c r="O16" s="1423">
        <v>461936</v>
      </c>
      <c r="P16" s="1423"/>
      <c r="Q16" s="1423">
        <v>0</v>
      </c>
      <c r="R16" s="1423"/>
      <c r="S16" s="1423"/>
      <c r="T16" s="1423">
        <v>0</v>
      </c>
      <c r="U16" s="1423"/>
      <c r="V16" s="1423"/>
      <c r="W16" s="1423"/>
      <c r="X16" s="1423">
        <v>0</v>
      </c>
      <c r="Y16" s="1423">
        <v>0</v>
      </c>
      <c r="Z16" s="1423"/>
      <c r="AA16" s="1423"/>
      <c r="AB16" s="1423">
        <v>0</v>
      </c>
      <c r="AC16" s="1423"/>
      <c r="AD16" s="1423"/>
      <c r="AE16" s="1423"/>
      <c r="AF16" s="1423">
        <v>0</v>
      </c>
      <c r="AG16" s="1423"/>
      <c r="AH16" s="1423"/>
      <c r="AI16" s="1423"/>
      <c r="AJ16" s="1423"/>
      <c r="AK16" s="1423">
        <v>0</v>
      </c>
      <c r="AL16" s="1423"/>
      <c r="AM16" s="1423"/>
      <c r="AN16" s="1423"/>
      <c r="AO16" s="1423">
        <v>2726667</v>
      </c>
      <c r="AP16" s="1423">
        <v>2057550</v>
      </c>
      <c r="AQ16" s="1423">
        <v>669117</v>
      </c>
      <c r="AR16" s="1423">
        <v>669117</v>
      </c>
      <c r="AS16" s="1423"/>
      <c r="AT16" s="1423"/>
      <c r="AU16" s="1423"/>
      <c r="AV16" s="1423"/>
      <c r="AW16" s="1423"/>
      <c r="AX16" s="1423"/>
      <c r="AY16" s="1423">
        <v>14983634</v>
      </c>
      <c r="AZ16" s="1423">
        <v>0</v>
      </c>
      <c r="BA16" s="1423"/>
      <c r="BB16" s="1423"/>
      <c r="BC16" s="1423"/>
      <c r="BD16" s="1423">
        <v>14983634</v>
      </c>
      <c r="BE16" s="1423">
        <v>0</v>
      </c>
      <c r="BF16" s="1423"/>
      <c r="BG16" s="1423"/>
      <c r="BH16" s="1423"/>
      <c r="BI16" s="1423"/>
      <c r="BJ16" s="1423"/>
      <c r="BK16" s="1423"/>
      <c r="BL16" s="1423">
        <v>0</v>
      </c>
      <c r="BM16" s="1423">
        <v>0</v>
      </c>
      <c r="BN16" s="1423"/>
      <c r="BO16" s="1423"/>
      <c r="BP16" s="1423"/>
      <c r="BQ16" s="1423"/>
      <c r="BR16" s="1423"/>
      <c r="BS16" s="1423"/>
      <c r="BT16" s="1423">
        <v>0</v>
      </c>
      <c r="BU16" s="1423">
        <v>0</v>
      </c>
      <c r="BV16" s="1423"/>
      <c r="BW16" s="1423"/>
      <c r="BX16" s="1423"/>
      <c r="BY16" s="1423"/>
      <c r="BZ16" s="1423"/>
      <c r="CA16" s="1423"/>
      <c r="CB16" s="1423"/>
      <c r="CC16" s="1423">
        <v>199521</v>
      </c>
      <c r="CD16" s="1423">
        <v>199521</v>
      </c>
      <c r="CE16" s="1423"/>
      <c r="CF16" s="1423">
        <v>199521</v>
      </c>
      <c r="CG16" s="1423"/>
      <c r="CH16" s="1423"/>
      <c r="CI16" s="1423"/>
      <c r="CJ16" s="1423">
        <v>0</v>
      </c>
      <c r="CK16" s="1423"/>
      <c r="CL16" s="1423"/>
      <c r="CM16" s="1423"/>
      <c r="CN16" s="1423"/>
      <c r="CO16" s="1423"/>
      <c r="CP16" s="1423"/>
      <c r="CQ16" s="1423">
        <v>0</v>
      </c>
      <c r="CR16" s="1423"/>
      <c r="CS16" s="1423"/>
      <c r="CT16" s="1423"/>
      <c r="CU16" s="1423">
        <v>69473323</v>
      </c>
      <c r="CV16" s="1423">
        <v>61726323</v>
      </c>
      <c r="CW16" s="1423">
        <v>7747000</v>
      </c>
      <c r="CX16" s="1423"/>
      <c r="CY16" s="1423">
        <v>0</v>
      </c>
      <c r="CZ16" s="1423"/>
      <c r="DA16" s="1423">
        <v>0</v>
      </c>
      <c r="DB16" s="1423"/>
      <c r="DC16" s="1423"/>
      <c r="DD16" s="1423"/>
      <c r="DE16" s="1423">
        <v>0</v>
      </c>
      <c r="DF16" s="1423"/>
      <c r="DG16" s="1423"/>
      <c r="DH16" s="1423"/>
      <c r="DI16" s="1423">
        <v>0</v>
      </c>
      <c r="DJ16" s="1423"/>
      <c r="DK16" s="1423"/>
      <c r="DL16" s="1423"/>
      <c r="DM16" s="1423"/>
      <c r="DN16" s="1423">
        <v>0</v>
      </c>
      <c r="DO16" s="1423"/>
      <c r="DP16" s="1423">
        <v>0</v>
      </c>
      <c r="DQ16" s="1423"/>
      <c r="DR16" s="1423"/>
      <c r="DS16" s="1423"/>
      <c r="DT16" s="1423">
        <v>0</v>
      </c>
      <c r="DU16" s="1423"/>
      <c r="DV16" s="1423"/>
      <c r="DW16" s="1423"/>
      <c r="DX16" s="1423"/>
      <c r="DY16" s="1423">
        <v>1600534</v>
      </c>
      <c r="DZ16" s="1423"/>
      <c r="EA16" s="1423">
        <v>11654</v>
      </c>
      <c r="EB16" s="1423">
        <v>209002</v>
      </c>
      <c r="EC16" s="1423"/>
      <c r="ED16" s="1423">
        <v>1354459</v>
      </c>
      <c r="EE16" s="1423">
        <v>25419</v>
      </c>
      <c r="EF16" s="1423"/>
      <c r="EG16" s="1423"/>
      <c r="EH16" s="1423">
        <v>8151882</v>
      </c>
      <c r="EI16" s="1423">
        <v>1621717</v>
      </c>
      <c r="EJ16" s="1423">
        <v>5565074</v>
      </c>
      <c r="EK16" s="1423">
        <v>965091</v>
      </c>
      <c r="EL16" s="1423"/>
      <c r="EM16" s="1423">
        <v>16127480</v>
      </c>
      <c r="EN16" s="1423"/>
      <c r="EO16" s="1423"/>
      <c r="EP16" s="1423"/>
      <c r="EQ16" s="1423"/>
      <c r="ER16" s="1423"/>
      <c r="ES16" s="1423">
        <v>129244458</v>
      </c>
    </row>
    <row r="17" spans="5:149" ht="15">
      <c r="E17" s="1223">
        <v>42339</v>
      </c>
      <c r="F17" s="1423"/>
      <c r="G17" s="1374">
        <v>30087</v>
      </c>
      <c r="H17" s="1423"/>
      <c r="I17" s="1423">
        <v>161686</v>
      </c>
      <c r="J17" s="1423">
        <v>161686</v>
      </c>
      <c r="K17" s="1423"/>
      <c r="L17" s="1423"/>
      <c r="M17" s="1423">
        <v>136940</v>
      </c>
      <c r="N17" s="1423">
        <v>136940</v>
      </c>
      <c r="O17" s="1423">
        <v>136940</v>
      </c>
      <c r="P17" s="1423"/>
      <c r="Q17" s="1423">
        <v>0</v>
      </c>
      <c r="R17" s="1423"/>
      <c r="S17" s="1423"/>
      <c r="T17" s="1423">
        <v>0</v>
      </c>
      <c r="U17" s="1423"/>
      <c r="V17" s="1423"/>
      <c r="W17" s="1423"/>
      <c r="X17" s="1423">
        <v>0</v>
      </c>
      <c r="Y17" s="1423">
        <v>0</v>
      </c>
      <c r="Z17" s="1423"/>
      <c r="AA17" s="1423"/>
      <c r="AB17" s="1423">
        <v>0</v>
      </c>
      <c r="AC17" s="1423"/>
      <c r="AD17" s="1423"/>
      <c r="AE17" s="1423"/>
      <c r="AF17" s="1423">
        <v>0</v>
      </c>
      <c r="AG17" s="1423"/>
      <c r="AH17" s="1423"/>
      <c r="AI17" s="1423"/>
      <c r="AJ17" s="1423"/>
      <c r="AK17" s="1423">
        <v>0</v>
      </c>
      <c r="AL17" s="1423"/>
      <c r="AM17" s="1423"/>
      <c r="AN17" s="1423"/>
      <c r="AO17" s="1423">
        <v>3257803</v>
      </c>
      <c r="AP17" s="1423">
        <v>2719845</v>
      </c>
      <c r="AQ17" s="1423">
        <v>537958</v>
      </c>
      <c r="AR17" s="1423">
        <v>537958</v>
      </c>
      <c r="AS17" s="1423"/>
      <c r="AT17" s="1423"/>
      <c r="AU17" s="1423"/>
      <c r="AV17" s="1423"/>
      <c r="AW17" s="1423"/>
      <c r="AX17" s="1423"/>
      <c r="AY17" s="1423">
        <v>36483634</v>
      </c>
      <c r="AZ17" s="1423">
        <v>0</v>
      </c>
      <c r="BA17" s="1423"/>
      <c r="BB17" s="1423"/>
      <c r="BC17" s="1423"/>
      <c r="BD17" s="1423">
        <v>36483634</v>
      </c>
      <c r="BE17" s="1423">
        <v>0</v>
      </c>
      <c r="BF17" s="1423"/>
      <c r="BG17" s="1423"/>
      <c r="BH17" s="1423"/>
      <c r="BI17" s="1423"/>
      <c r="BJ17" s="1423"/>
      <c r="BK17" s="1423"/>
      <c r="BL17" s="1423">
        <v>0</v>
      </c>
      <c r="BM17" s="1423">
        <v>0</v>
      </c>
      <c r="BN17" s="1423"/>
      <c r="BO17" s="1423"/>
      <c r="BP17" s="1423"/>
      <c r="BQ17" s="1423"/>
      <c r="BR17" s="1423"/>
      <c r="BS17" s="1423"/>
      <c r="BT17" s="1423">
        <v>0</v>
      </c>
      <c r="BU17" s="1423">
        <v>0</v>
      </c>
      <c r="BV17" s="1423"/>
      <c r="BW17" s="1423"/>
      <c r="BX17" s="1423"/>
      <c r="BY17" s="1423"/>
      <c r="BZ17" s="1423"/>
      <c r="CA17" s="1423"/>
      <c r="CB17" s="1423"/>
      <c r="CC17" s="1423">
        <v>199939</v>
      </c>
      <c r="CD17" s="1423">
        <v>199939</v>
      </c>
      <c r="CE17" s="1423"/>
      <c r="CF17" s="1423">
        <v>199939</v>
      </c>
      <c r="CG17" s="1423"/>
      <c r="CH17" s="1423"/>
      <c r="CI17" s="1423"/>
      <c r="CJ17" s="1423">
        <v>0</v>
      </c>
      <c r="CK17" s="1423"/>
      <c r="CL17" s="1423"/>
      <c r="CM17" s="1423"/>
      <c r="CN17" s="1423"/>
      <c r="CO17" s="1423"/>
      <c r="CP17" s="1423"/>
      <c r="CQ17" s="1423">
        <v>5000000</v>
      </c>
      <c r="CR17" s="1423"/>
      <c r="CS17" s="1423">
        <v>5000000</v>
      </c>
      <c r="CT17" s="1423"/>
      <c r="CU17" s="1423">
        <v>70891026</v>
      </c>
      <c r="CV17" s="1423">
        <v>63732968</v>
      </c>
      <c r="CW17" s="1423">
        <v>7158058</v>
      </c>
      <c r="CX17" s="1423"/>
      <c r="CY17" s="1423">
        <v>0</v>
      </c>
      <c r="CZ17" s="1423"/>
      <c r="DA17" s="1423">
        <v>0</v>
      </c>
      <c r="DB17" s="1423"/>
      <c r="DC17" s="1423"/>
      <c r="DD17" s="1423"/>
      <c r="DE17" s="1423">
        <v>0</v>
      </c>
      <c r="DF17" s="1423"/>
      <c r="DG17" s="1423"/>
      <c r="DH17" s="1423"/>
      <c r="DI17" s="1423">
        <v>0</v>
      </c>
      <c r="DJ17" s="1423"/>
      <c r="DK17" s="1423"/>
      <c r="DL17" s="1423"/>
      <c r="DM17" s="1423"/>
      <c r="DN17" s="1423">
        <v>0</v>
      </c>
      <c r="DO17" s="1423"/>
      <c r="DP17" s="1423">
        <v>0</v>
      </c>
      <c r="DQ17" s="1423"/>
      <c r="DR17" s="1423"/>
      <c r="DS17" s="1423"/>
      <c r="DT17" s="1423">
        <v>0</v>
      </c>
      <c r="DU17" s="1423"/>
      <c r="DV17" s="1423"/>
      <c r="DW17" s="1423"/>
      <c r="DX17" s="1423"/>
      <c r="DY17" s="1423">
        <v>1619018</v>
      </c>
      <c r="DZ17" s="1423"/>
      <c r="EA17" s="1423">
        <v>11338</v>
      </c>
      <c r="EB17" s="1423">
        <v>201484</v>
      </c>
      <c r="EC17" s="1423"/>
      <c r="ED17" s="1423">
        <v>1379951</v>
      </c>
      <c r="EE17" s="1423">
        <v>26245</v>
      </c>
      <c r="EF17" s="1423"/>
      <c r="EG17" s="1423"/>
      <c r="EH17" s="1423">
        <v>8066384</v>
      </c>
      <c r="EI17" s="1423">
        <v>1618885</v>
      </c>
      <c r="EJ17" s="1423">
        <v>5511316</v>
      </c>
      <c r="EK17" s="1423">
        <v>936183</v>
      </c>
      <c r="EL17" s="1423"/>
      <c r="EM17" s="1423">
        <v>17633992</v>
      </c>
      <c r="EN17" s="1423"/>
      <c r="EO17" s="1423"/>
      <c r="EP17" s="1423"/>
      <c r="EQ17" s="1423"/>
      <c r="ER17" s="1423"/>
      <c r="ES17" s="1423">
        <v>143480509</v>
      </c>
    </row>
    <row r="18" spans="5:149" ht="15">
      <c r="E18" s="1223"/>
      <c r="F18" s="1423"/>
      <c r="G18" s="1374"/>
      <c r="H18" s="1423"/>
      <c r="I18" s="1423"/>
      <c r="J18" s="1423"/>
      <c r="K18" s="1423"/>
      <c r="L18" s="1423"/>
      <c r="M18" s="1423"/>
      <c r="N18" s="1423"/>
      <c r="O18" s="1423"/>
      <c r="P18" s="1423"/>
      <c r="Q18" s="1423"/>
      <c r="R18" s="1423"/>
      <c r="S18" s="1423"/>
      <c r="T18" s="1423"/>
      <c r="U18" s="1423"/>
      <c r="V18" s="1423"/>
      <c r="W18" s="1423"/>
      <c r="X18" s="1423"/>
      <c r="Y18" s="1423"/>
      <c r="Z18" s="1423"/>
      <c r="AA18" s="1423"/>
      <c r="AB18" s="1423"/>
      <c r="AC18" s="1423"/>
      <c r="AD18" s="1423"/>
      <c r="AE18" s="1423"/>
      <c r="AF18" s="1423"/>
      <c r="AG18" s="1423"/>
      <c r="AH18" s="1423"/>
      <c r="AI18" s="1423"/>
      <c r="AJ18" s="1423"/>
      <c r="AK18" s="1423"/>
      <c r="AL18" s="1423"/>
      <c r="AM18" s="1423"/>
      <c r="AN18" s="1423"/>
      <c r="AO18" s="1423"/>
      <c r="AP18" s="1423"/>
      <c r="AQ18" s="1423"/>
      <c r="AR18" s="1423"/>
      <c r="AS18" s="1423"/>
      <c r="AT18" s="1423"/>
      <c r="AU18" s="1423"/>
      <c r="AV18" s="1423"/>
      <c r="AW18" s="1423"/>
      <c r="AX18" s="1423"/>
      <c r="AY18" s="1423"/>
      <c r="AZ18" s="1423"/>
      <c r="BA18" s="1423"/>
      <c r="BB18" s="1423"/>
      <c r="BC18" s="1423"/>
      <c r="BD18" s="1423"/>
      <c r="BE18" s="1423"/>
      <c r="BF18" s="1423"/>
      <c r="BG18" s="1423"/>
      <c r="BH18" s="1423"/>
      <c r="BI18" s="1423"/>
      <c r="BJ18" s="1423"/>
      <c r="BK18" s="1423"/>
      <c r="BL18" s="1423"/>
      <c r="BM18" s="1423"/>
      <c r="BN18" s="1423"/>
      <c r="BO18" s="1423"/>
      <c r="BP18" s="1423"/>
      <c r="BQ18" s="1423"/>
      <c r="BR18" s="1423"/>
      <c r="BS18" s="1423"/>
      <c r="BT18" s="1423"/>
      <c r="BU18" s="1423"/>
      <c r="BV18" s="1423"/>
      <c r="BW18" s="1423"/>
      <c r="BX18" s="1423"/>
      <c r="BY18" s="1423"/>
      <c r="BZ18" s="1423"/>
      <c r="CA18" s="1423"/>
      <c r="CB18" s="1423"/>
      <c r="CC18" s="1423"/>
      <c r="CD18" s="1423"/>
      <c r="CE18" s="1423"/>
      <c r="CF18" s="1423"/>
      <c r="CG18" s="1423"/>
      <c r="CH18" s="1423"/>
      <c r="CI18" s="1423"/>
      <c r="CJ18" s="1423"/>
      <c r="CK18" s="1423"/>
      <c r="CL18" s="1423"/>
      <c r="CM18" s="1423"/>
      <c r="CN18" s="1423"/>
      <c r="CO18" s="1423"/>
      <c r="CP18" s="1423"/>
      <c r="CQ18" s="1423"/>
      <c r="CR18" s="1423"/>
      <c r="CS18" s="1423"/>
      <c r="CT18" s="1423"/>
      <c r="CU18" s="1423"/>
      <c r="CV18" s="1423"/>
      <c r="CW18" s="1423"/>
      <c r="CX18" s="1423"/>
      <c r="CY18" s="1423"/>
      <c r="CZ18" s="1423"/>
      <c r="DA18" s="1423"/>
      <c r="DB18" s="1423"/>
      <c r="DC18" s="1423"/>
      <c r="DD18" s="1423"/>
      <c r="DE18" s="1423"/>
      <c r="DF18" s="1423"/>
      <c r="DG18" s="1423"/>
      <c r="DH18" s="1423"/>
      <c r="DI18" s="1423"/>
      <c r="DJ18" s="1423"/>
      <c r="DK18" s="1423"/>
      <c r="DL18" s="1423"/>
      <c r="DM18" s="1423"/>
      <c r="DN18" s="1423"/>
      <c r="DO18" s="1423"/>
      <c r="DP18" s="1423"/>
      <c r="DQ18" s="1423"/>
      <c r="DR18" s="1423"/>
      <c r="DS18" s="1423"/>
      <c r="DT18" s="1423"/>
      <c r="DU18" s="1423"/>
      <c r="DV18" s="1423"/>
      <c r="DW18" s="1423"/>
      <c r="DX18" s="1423"/>
      <c r="DY18" s="1423"/>
      <c r="DZ18" s="1423"/>
      <c r="EA18" s="1423"/>
      <c r="EB18" s="1423"/>
      <c r="EC18" s="1423"/>
      <c r="ED18" s="1423"/>
      <c r="EE18" s="1423"/>
      <c r="EF18" s="1423"/>
      <c r="EG18" s="1423"/>
      <c r="EH18" s="1423"/>
      <c r="EI18" s="1423"/>
      <c r="EJ18" s="1423"/>
      <c r="EK18" s="1423"/>
      <c r="EL18" s="1423"/>
      <c r="EM18" s="1423"/>
      <c r="EN18" s="1423"/>
      <c r="EO18" s="1423"/>
      <c r="EP18" s="1423"/>
      <c r="EQ18" s="1423"/>
      <c r="ER18" s="1423"/>
      <c r="ES18" s="1423"/>
    </row>
    <row r="19" spans="5:149" ht="15">
      <c r="E19" s="1223"/>
      <c r="F19" s="1423"/>
      <c r="G19" s="1374"/>
      <c r="H19" s="1423"/>
      <c r="I19" s="1423"/>
      <c r="J19" s="1423"/>
      <c r="K19" s="1423"/>
      <c r="L19" s="1423"/>
      <c r="M19" s="1423"/>
      <c r="N19" s="1423"/>
      <c r="O19" s="1423"/>
      <c r="P19" s="1423"/>
      <c r="Q19" s="1423"/>
      <c r="R19" s="1423"/>
      <c r="S19" s="1423"/>
      <c r="T19" s="1423"/>
      <c r="U19" s="1423"/>
      <c r="V19" s="1423"/>
      <c r="W19" s="1423"/>
      <c r="X19" s="1423"/>
      <c r="Y19" s="1423"/>
      <c r="Z19" s="1423"/>
      <c r="AA19" s="1423"/>
      <c r="AB19" s="1423"/>
      <c r="AC19" s="1423"/>
      <c r="AD19" s="1423"/>
      <c r="AE19" s="1423"/>
      <c r="AF19" s="1423"/>
      <c r="AG19" s="1423"/>
      <c r="AH19" s="1423"/>
      <c r="AI19" s="1423"/>
      <c r="AJ19" s="1423"/>
      <c r="AK19" s="1423"/>
      <c r="AL19" s="1423"/>
      <c r="AM19" s="1423"/>
      <c r="AN19" s="1423"/>
      <c r="AO19" s="1423"/>
      <c r="AP19" s="1423"/>
      <c r="AQ19" s="1423"/>
      <c r="AR19" s="1423"/>
      <c r="AS19" s="1423"/>
      <c r="AT19" s="1423"/>
      <c r="AU19" s="1423"/>
      <c r="AV19" s="1423"/>
      <c r="AW19" s="1423"/>
      <c r="AX19" s="1423"/>
      <c r="AY19" s="1423"/>
      <c r="AZ19" s="1423"/>
      <c r="BA19" s="1423"/>
      <c r="BB19" s="1423"/>
      <c r="BC19" s="1423"/>
      <c r="BD19" s="1423"/>
      <c r="BE19" s="1423"/>
      <c r="BF19" s="1423"/>
      <c r="BG19" s="1423"/>
      <c r="BH19" s="1423"/>
      <c r="BI19" s="1423"/>
      <c r="BJ19" s="1423"/>
      <c r="BK19" s="1423"/>
      <c r="BL19" s="1423"/>
      <c r="BM19" s="1423"/>
      <c r="BN19" s="1423"/>
      <c r="BO19" s="1423"/>
      <c r="BP19" s="1423"/>
      <c r="BQ19" s="1423"/>
      <c r="BR19" s="1423"/>
      <c r="BS19" s="1423"/>
      <c r="BT19" s="1423"/>
      <c r="BU19" s="1423"/>
      <c r="BV19" s="1423"/>
      <c r="BW19" s="1423"/>
      <c r="BX19" s="1423"/>
      <c r="BY19" s="1423"/>
      <c r="BZ19" s="1423"/>
      <c r="CA19" s="1423"/>
      <c r="CB19" s="1423"/>
      <c r="CC19" s="1423"/>
      <c r="CD19" s="1423"/>
      <c r="CE19" s="1423"/>
      <c r="CF19" s="1423"/>
      <c r="CG19" s="1423"/>
      <c r="CH19" s="1423"/>
      <c r="CI19" s="1423"/>
      <c r="CJ19" s="1423"/>
      <c r="CK19" s="1423"/>
      <c r="CL19" s="1423"/>
      <c r="CM19" s="1423"/>
      <c r="CN19" s="1423"/>
      <c r="CO19" s="1423"/>
      <c r="CP19" s="1423"/>
      <c r="CQ19" s="1423"/>
      <c r="CR19" s="1423"/>
      <c r="CS19" s="1423"/>
      <c r="CT19" s="1423"/>
      <c r="CU19" s="1423"/>
      <c r="CV19" s="1423"/>
      <c r="CW19" s="1423"/>
      <c r="CX19" s="1423"/>
      <c r="CY19" s="1423"/>
      <c r="CZ19" s="1423"/>
      <c r="DA19" s="1423"/>
      <c r="DB19" s="1423"/>
      <c r="DC19" s="1423"/>
      <c r="DD19" s="1423"/>
      <c r="DE19" s="1423"/>
      <c r="DF19" s="1423"/>
      <c r="DG19" s="1423"/>
      <c r="DH19" s="1423"/>
      <c r="DI19" s="1423"/>
      <c r="DJ19" s="1423"/>
      <c r="DK19" s="1423"/>
      <c r="DL19" s="1423"/>
      <c r="DM19" s="1423"/>
      <c r="DN19" s="1423"/>
      <c r="DO19" s="1423"/>
      <c r="DP19" s="1423"/>
      <c r="DQ19" s="1423"/>
      <c r="DR19" s="1423"/>
      <c r="DS19" s="1423"/>
      <c r="DT19" s="1423"/>
      <c r="DU19" s="1423"/>
      <c r="DV19" s="1423"/>
      <c r="DW19" s="1423"/>
      <c r="DX19" s="1423"/>
      <c r="DY19" s="1423"/>
      <c r="DZ19" s="1423"/>
      <c r="EA19" s="1423"/>
      <c r="EB19" s="1423"/>
      <c r="EC19" s="1423"/>
      <c r="ED19" s="1423"/>
      <c r="EE19" s="1423"/>
      <c r="EF19" s="1423"/>
      <c r="EG19" s="1423"/>
      <c r="EH19" s="1423"/>
      <c r="EI19" s="1423"/>
      <c r="EJ19" s="1423"/>
      <c r="EK19" s="1423"/>
      <c r="EL19" s="1423"/>
      <c r="EM19" s="1423"/>
      <c r="EN19" s="1423"/>
      <c r="EO19" s="1423"/>
      <c r="EP19" s="1423"/>
      <c r="EQ19" s="1423"/>
      <c r="ER19" s="1423"/>
      <c r="ES19" s="1423"/>
    </row>
    <row r="20" spans="5:149" ht="15">
      <c r="E20" s="1223">
        <v>42370</v>
      </c>
      <c r="F20" s="1423"/>
      <c r="G20" s="1374">
        <v>38626</v>
      </c>
      <c r="H20" s="1423"/>
      <c r="I20" s="1423">
        <v>12260533</v>
      </c>
      <c r="J20" s="1423">
        <v>12260533</v>
      </c>
      <c r="K20" s="1423"/>
      <c r="L20" s="1423"/>
      <c r="M20" s="1423">
        <v>453188</v>
      </c>
      <c r="N20" s="1423">
        <v>453188</v>
      </c>
      <c r="O20" s="1423">
        <v>453188</v>
      </c>
      <c r="P20" s="1423"/>
      <c r="Q20" s="1423">
        <v>0</v>
      </c>
      <c r="R20" s="1423"/>
      <c r="S20" s="1423"/>
      <c r="T20" s="1423">
        <v>0</v>
      </c>
      <c r="U20" s="1423"/>
      <c r="V20" s="1423"/>
      <c r="W20" s="1423"/>
      <c r="X20" s="1423">
        <v>0</v>
      </c>
      <c r="Y20" s="1423">
        <v>0</v>
      </c>
      <c r="Z20" s="1423"/>
      <c r="AA20" s="1423"/>
      <c r="AB20" s="1423">
        <v>0</v>
      </c>
      <c r="AC20" s="1423"/>
      <c r="AD20" s="1423"/>
      <c r="AE20" s="1423"/>
      <c r="AF20" s="1423">
        <v>0</v>
      </c>
      <c r="AG20" s="1423"/>
      <c r="AH20" s="1423"/>
      <c r="AI20" s="1423"/>
      <c r="AJ20" s="1423"/>
      <c r="AK20" s="1423">
        <v>0</v>
      </c>
      <c r="AL20" s="1423"/>
      <c r="AM20" s="1423"/>
      <c r="AN20" s="1423"/>
      <c r="AO20" s="1423">
        <v>4175636</v>
      </c>
      <c r="AP20" s="1423">
        <v>3811005</v>
      </c>
      <c r="AQ20" s="1423">
        <v>364631</v>
      </c>
      <c r="AR20" s="1423">
        <v>364631</v>
      </c>
      <c r="AS20" s="1423"/>
      <c r="AT20" s="1423"/>
      <c r="AU20" s="1423"/>
      <c r="AV20" s="1423"/>
      <c r="AW20" s="1423"/>
      <c r="AX20" s="1423"/>
      <c r="AY20" s="1423">
        <v>30867591</v>
      </c>
      <c r="AZ20" s="1423">
        <v>0</v>
      </c>
      <c r="BA20" s="1423"/>
      <c r="BB20" s="1423"/>
      <c r="BC20" s="1423"/>
      <c r="BD20" s="1423">
        <v>30867591</v>
      </c>
      <c r="BE20" s="1423">
        <v>0</v>
      </c>
      <c r="BF20" s="1423"/>
      <c r="BG20" s="1423"/>
      <c r="BH20" s="1423"/>
      <c r="BI20" s="1423"/>
      <c r="BJ20" s="1423"/>
      <c r="BK20" s="1423"/>
      <c r="BL20" s="1423">
        <v>0</v>
      </c>
      <c r="BM20" s="1423">
        <v>0</v>
      </c>
      <c r="BN20" s="1423"/>
      <c r="BO20" s="1423"/>
      <c r="BP20" s="1423"/>
      <c r="BQ20" s="1423"/>
      <c r="BR20" s="1423"/>
      <c r="BS20" s="1423"/>
      <c r="BT20" s="1423">
        <v>0</v>
      </c>
      <c r="BU20" s="1423">
        <v>0</v>
      </c>
      <c r="BV20" s="1423"/>
      <c r="BW20" s="1423"/>
      <c r="BX20" s="1423"/>
      <c r="BY20" s="1423"/>
      <c r="BZ20" s="1423"/>
      <c r="CA20" s="1423"/>
      <c r="CB20" s="1423"/>
      <c r="CC20" s="1423">
        <v>197819</v>
      </c>
      <c r="CD20" s="1423">
        <v>197819</v>
      </c>
      <c r="CE20" s="1423"/>
      <c r="CF20" s="1423">
        <v>197819</v>
      </c>
      <c r="CG20" s="1423"/>
      <c r="CH20" s="1423"/>
      <c r="CI20" s="1423"/>
      <c r="CJ20" s="1423">
        <v>0</v>
      </c>
      <c r="CK20" s="1423"/>
      <c r="CL20" s="1423"/>
      <c r="CM20" s="1423"/>
      <c r="CN20" s="1423"/>
      <c r="CO20" s="1423"/>
      <c r="CP20" s="1423"/>
      <c r="CQ20" s="1423">
        <v>5000000</v>
      </c>
      <c r="CR20" s="1423"/>
      <c r="CS20" s="1423">
        <v>5000000</v>
      </c>
      <c r="CT20" s="1423"/>
      <c r="CU20" s="1423">
        <v>68807330</v>
      </c>
      <c r="CV20" s="1423">
        <v>61954303</v>
      </c>
      <c r="CW20" s="1423">
        <v>6853027</v>
      </c>
      <c r="CX20" s="1423"/>
      <c r="CY20" s="1423">
        <v>0</v>
      </c>
      <c r="CZ20" s="1423"/>
      <c r="DA20" s="1423">
        <v>0</v>
      </c>
      <c r="DB20" s="1423"/>
      <c r="DC20" s="1423"/>
      <c r="DD20" s="1423"/>
      <c r="DE20" s="1423">
        <v>0</v>
      </c>
      <c r="DF20" s="1423"/>
      <c r="DG20" s="1423"/>
      <c r="DH20" s="1423"/>
      <c r="DI20" s="1423">
        <v>0</v>
      </c>
      <c r="DJ20" s="1423"/>
      <c r="DK20" s="1423"/>
      <c r="DL20" s="1423"/>
      <c r="DM20" s="1423"/>
      <c r="DN20" s="1423">
        <v>0</v>
      </c>
      <c r="DO20" s="1423"/>
      <c r="DP20" s="1423">
        <v>0</v>
      </c>
      <c r="DQ20" s="1423"/>
      <c r="DR20" s="1423"/>
      <c r="DS20" s="1423"/>
      <c r="DT20" s="1423">
        <v>0</v>
      </c>
      <c r="DU20" s="1423"/>
      <c r="DV20" s="1423"/>
      <c r="DW20" s="1423"/>
      <c r="DX20" s="1423"/>
      <c r="DY20" s="1423">
        <v>1520077</v>
      </c>
      <c r="DZ20" s="1423"/>
      <c r="EA20" s="1423">
        <v>1520</v>
      </c>
      <c r="EB20" s="1423">
        <v>168380</v>
      </c>
      <c r="EC20" s="1423"/>
      <c r="ED20" s="1423">
        <v>1323977</v>
      </c>
      <c r="EE20" s="1423">
        <v>26200</v>
      </c>
      <c r="EF20" s="1423"/>
      <c r="EG20" s="1423"/>
      <c r="EH20" s="1423">
        <v>8429412</v>
      </c>
      <c r="EI20" s="1423">
        <v>2019656</v>
      </c>
      <c r="EJ20" s="1423">
        <v>5502482</v>
      </c>
      <c r="EK20" s="1423">
        <v>907274</v>
      </c>
      <c r="EL20" s="1423"/>
      <c r="EM20" s="1423">
        <v>16766364</v>
      </c>
      <c r="EN20" s="1423"/>
      <c r="EO20" s="1423"/>
      <c r="EP20" s="1423"/>
      <c r="EQ20" s="1423"/>
      <c r="ER20" s="1423"/>
      <c r="ES20" s="1423">
        <v>148516576</v>
      </c>
    </row>
    <row r="21" spans="5:149" ht="15">
      <c r="E21" s="1223">
        <v>42401</v>
      </c>
      <c r="F21" s="1423"/>
      <c r="G21" s="1374">
        <v>29353</v>
      </c>
      <c r="H21" s="1423"/>
      <c r="I21" s="1423">
        <v>9138731</v>
      </c>
      <c r="J21" s="1423">
        <v>9138731</v>
      </c>
      <c r="K21" s="1423"/>
      <c r="L21" s="1423"/>
      <c r="M21" s="1423">
        <v>983586</v>
      </c>
      <c r="N21" s="1423">
        <v>983586</v>
      </c>
      <c r="O21" s="1423">
        <v>983586</v>
      </c>
      <c r="P21" s="1423"/>
      <c r="Q21" s="1423">
        <v>0</v>
      </c>
      <c r="R21" s="1423"/>
      <c r="S21" s="1423"/>
      <c r="T21" s="1423">
        <v>0</v>
      </c>
      <c r="U21" s="1423"/>
      <c r="V21" s="1423"/>
      <c r="W21" s="1423"/>
      <c r="X21" s="1423">
        <v>0</v>
      </c>
      <c r="Y21" s="1423">
        <v>0</v>
      </c>
      <c r="Z21" s="1423"/>
      <c r="AA21" s="1423"/>
      <c r="AB21" s="1423">
        <v>0</v>
      </c>
      <c r="AC21" s="1423"/>
      <c r="AD21" s="1423"/>
      <c r="AE21" s="1423"/>
      <c r="AF21" s="1423">
        <v>0</v>
      </c>
      <c r="AG21" s="1423"/>
      <c r="AH21" s="1423"/>
      <c r="AI21" s="1423"/>
      <c r="AJ21" s="1423"/>
      <c r="AK21" s="1423">
        <v>0</v>
      </c>
      <c r="AL21" s="1423"/>
      <c r="AM21" s="1423"/>
      <c r="AN21" s="1423"/>
      <c r="AO21" s="1423">
        <v>1756955</v>
      </c>
      <c r="AP21" s="1423">
        <v>1234501</v>
      </c>
      <c r="AQ21" s="1423">
        <v>522454</v>
      </c>
      <c r="AR21" s="1423">
        <v>522454</v>
      </c>
      <c r="AS21" s="1423"/>
      <c r="AT21" s="1423"/>
      <c r="AU21" s="1423"/>
      <c r="AV21" s="1423"/>
      <c r="AW21" s="1423"/>
      <c r="AX21" s="1423"/>
      <c r="AY21" s="1423">
        <v>35015318</v>
      </c>
      <c r="AZ21" s="1423">
        <v>0</v>
      </c>
      <c r="BA21" s="1423"/>
      <c r="BB21" s="1423"/>
      <c r="BC21" s="1423"/>
      <c r="BD21" s="1423">
        <v>35015318</v>
      </c>
      <c r="BE21" s="1423">
        <v>0</v>
      </c>
      <c r="BF21" s="1423"/>
      <c r="BG21" s="1423"/>
      <c r="BH21" s="1423"/>
      <c r="BI21" s="1423"/>
      <c r="BJ21" s="1423"/>
      <c r="BK21" s="1423"/>
      <c r="BL21" s="1423">
        <v>0</v>
      </c>
      <c r="BM21" s="1423">
        <v>0</v>
      </c>
      <c r="BN21" s="1423"/>
      <c r="BO21" s="1423"/>
      <c r="BP21" s="1423"/>
      <c r="BQ21" s="1423"/>
      <c r="BR21" s="1423"/>
      <c r="BS21" s="1423"/>
      <c r="BT21" s="1423">
        <v>0</v>
      </c>
      <c r="BU21" s="1423">
        <v>0</v>
      </c>
      <c r="BV21" s="1423"/>
      <c r="BW21" s="1423"/>
      <c r="BX21" s="1423"/>
      <c r="BY21" s="1423"/>
      <c r="BZ21" s="1423"/>
      <c r="CA21" s="1423"/>
      <c r="CB21" s="1423"/>
      <c r="CC21" s="1423">
        <v>0</v>
      </c>
      <c r="CD21" s="1423">
        <v>0</v>
      </c>
      <c r="CE21" s="1423"/>
      <c r="CF21" s="1423">
        <v>0</v>
      </c>
      <c r="CG21" s="1423"/>
      <c r="CH21" s="1423"/>
      <c r="CI21" s="1423"/>
      <c r="CJ21" s="1423">
        <v>0</v>
      </c>
      <c r="CK21" s="1423"/>
      <c r="CL21" s="1423"/>
      <c r="CM21" s="1423"/>
      <c r="CN21" s="1423"/>
      <c r="CO21" s="1423"/>
      <c r="CP21" s="1423"/>
      <c r="CQ21" s="1423">
        <v>6000000</v>
      </c>
      <c r="CR21" s="1423"/>
      <c r="CS21" s="1423">
        <v>6000000</v>
      </c>
      <c r="CT21" s="1423"/>
      <c r="CU21" s="1423">
        <v>68188613</v>
      </c>
      <c r="CV21" s="1423">
        <v>61408868</v>
      </c>
      <c r="CW21" s="1423">
        <v>6779745</v>
      </c>
      <c r="CX21" s="1423"/>
      <c r="CY21" s="1423">
        <v>0</v>
      </c>
      <c r="CZ21" s="1423"/>
      <c r="DA21" s="1423">
        <v>0</v>
      </c>
      <c r="DB21" s="1423"/>
      <c r="DC21" s="1423"/>
      <c r="DD21" s="1423"/>
      <c r="DE21" s="1423">
        <v>0</v>
      </c>
      <c r="DF21" s="1423"/>
      <c r="DG21" s="1423"/>
      <c r="DH21" s="1423"/>
      <c r="DI21" s="1423">
        <v>0</v>
      </c>
      <c r="DJ21" s="1423"/>
      <c r="DK21" s="1423"/>
      <c r="DL21" s="1423"/>
      <c r="DM21" s="1423"/>
      <c r="DN21" s="1423">
        <v>0</v>
      </c>
      <c r="DO21" s="1423"/>
      <c r="DP21" s="1423">
        <v>0</v>
      </c>
      <c r="DQ21" s="1423"/>
      <c r="DR21" s="1423"/>
      <c r="DS21" s="1423"/>
      <c r="DT21" s="1423">
        <v>0</v>
      </c>
      <c r="DU21" s="1423"/>
      <c r="DV21" s="1423"/>
      <c r="DW21" s="1423"/>
      <c r="DX21" s="1423"/>
      <c r="DY21" s="1423">
        <v>1480589</v>
      </c>
      <c r="DZ21" s="1423"/>
      <c r="EA21" s="1423">
        <v>1520</v>
      </c>
      <c r="EB21" s="1423">
        <v>178295</v>
      </c>
      <c r="EC21" s="1423"/>
      <c r="ED21" s="1423">
        <v>1274502</v>
      </c>
      <c r="EE21" s="1423">
        <v>26272</v>
      </c>
      <c r="EF21" s="1423"/>
      <c r="EG21" s="1423"/>
      <c r="EH21" s="1423">
        <v>8457319</v>
      </c>
      <c r="EI21" s="1423">
        <v>2016263</v>
      </c>
      <c r="EJ21" s="1423">
        <v>5562690</v>
      </c>
      <c r="EK21" s="1423">
        <v>878366</v>
      </c>
      <c r="EL21" s="1423"/>
      <c r="EM21" s="1423">
        <v>14882414</v>
      </c>
      <c r="EN21" s="1423"/>
      <c r="EO21" s="1423"/>
      <c r="EP21" s="1423"/>
      <c r="EQ21" s="1423"/>
      <c r="ER21" s="1423"/>
      <c r="ES21" s="1423">
        <v>145932878</v>
      </c>
    </row>
    <row r="22" spans="5:149" ht="15">
      <c r="E22" s="1223">
        <v>42430</v>
      </c>
      <c r="F22" s="1423"/>
      <c r="G22" s="1374">
        <v>23286</v>
      </c>
      <c r="H22" s="1423"/>
      <c r="I22" s="1423">
        <v>9017244</v>
      </c>
      <c r="J22" s="1423">
        <v>9017244</v>
      </c>
      <c r="K22" s="1423"/>
      <c r="L22" s="1423"/>
      <c r="M22" s="1423">
        <v>313644</v>
      </c>
      <c r="N22" s="1423">
        <v>313644</v>
      </c>
      <c r="O22" s="1423">
        <v>313644</v>
      </c>
      <c r="P22" s="1423"/>
      <c r="Q22" s="1423">
        <v>0</v>
      </c>
      <c r="R22" s="1423"/>
      <c r="S22" s="1423"/>
      <c r="T22" s="1423">
        <v>0</v>
      </c>
      <c r="U22" s="1423"/>
      <c r="V22" s="1423"/>
      <c r="W22" s="1423"/>
      <c r="X22" s="1423">
        <v>0</v>
      </c>
      <c r="Y22" s="1423">
        <v>0</v>
      </c>
      <c r="Z22" s="1423"/>
      <c r="AA22" s="1423"/>
      <c r="AB22" s="1423">
        <v>0</v>
      </c>
      <c r="AC22" s="1423"/>
      <c r="AD22" s="1423"/>
      <c r="AE22" s="1423"/>
      <c r="AF22" s="1423">
        <v>0</v>
      </c>
      <c r="AG22" s="1423"/>
      <c r="AH22" s="1423"/>
      <c r="AI22" s="1423"/>
      <c r="AJ22" s="1423"/>
      <c r="AK22" s="1423">
        <v>0</v>
      </c>
      <c r="AL22" s="1423"/>
      <c r="AM22" s="1423"/>
      <c r="AN22" s="1423"/>
      <c r="AO22" s="1423">
        <v>2089301</v>
      </c>
      <c r="AP22" s="1423">
        <v>1888548</v>
      </c>
      <c r="AQ22" s="1423">
        <v>200753</v>
      </c>
      <c r="AR22" s="1423">
        <v>200753</v>
      </c>
      <c r="AS22" s="1423"/>
      <c r="AT22" s="1423"/>
      <c r="AU22" s="1423"/>
      <c r="AV22" s="1423"/>
      <c r="AW22" s="1423"/>
      <c r="AX22" s="1423"/>
      <c r="AY22" s="1423">
        <v>30705318</v>
      </c>
      <c r="AZ22" s="1423">
        <v>0</v>
      </c>
      <c r="BA22" s="1423"/>
      <c r="BB22" s="1423"/>
      <c r="BC22" s="1423"/>
      <c r="BD22" s="1423">
        <v>30705318</v>
      </c>
      <c r="BE22" s="1423">
        <v>0</v>
      </c>
      <c r="BF22" s="1423"/>
      <c r="BG22" s="1423"/>
      <c r="BH22" s="1423"/>
      <c r="BI22" s="1423"/>
      <c r="BJ22" s="1423"/>
      <c r="BK22" s="1423"/>
      <c r="BL22" s="1423">
        <v>0</v>
      </c>
      <c r="BM22" s="1423">
        <v>0</v>
      </c>
      <c r="BN22" s="1423"/>
      <c r="BO22" s="1423"/>
      <c r="BP22" s="1423"/>
      <c r="BQ22" s="1423"/>
      <c r="BR22" s="1423"/>
      <c r="BS22" s="1423"/>
      <c r="BT22" s="1423">
        <v>0</v>
      </c>
      <c r="BU22" s="1423">
        <v>0</v>
      </c>
      <c r="BV22" s="1423"/>
      <c r="BW22" s="1423"/>
      <c r="BX22" s="1423"/>
      <c r="BY22" s="1423"/>
      <c r="BZ22" s="1423"/>
      <c r="CA22" s="1423"/>
      <c r="CB22" s="1423"/>
      <c r="CC22" s="1423">
        <v>0</v>
      </c>
      <c r="CD22" s="1423">
        <v>0</v>
      </c>
      <c r="CE22" s="1423"/>
      <c r="CF22" s="1423">
        <v>0</v>
      </c>
      <c r="CG22" s="1423"/>
      <c r="CH22" s="1423"/>
      <c r="CI22" s="1423"/>
      <c r="CJ22" s="1423">
        <v>0</v>
      </c>
      <c r="CK22" s="1423"/>
      <c r="CL22" s="1423"/>
      <c r="CM22" s="1423"/>
      <c r="CN22" s="1423"/>
      <c r="CO22" s="1423"/>
      <c r="CP22" s="1423"/>
      <c r="CQ22" s="1423">
        <v>5500000</v>
      </c>
      <c r="CR22" s="1423"/>
      <c r="CS22" s="1423">
        <v>5500000</v>
      </c>
      <c r="CT22" s="1423"/>
      <c r="CU22" s="1423">
        <v>67233399</v>
      </c>
      <c r="CV22" s="1423">
        <v>60566520</v>
      </c>
      <c r="CW22" s="1423">
        <v>6666879</v>
      </c>
      <c r="CX22" s="1423"/>
      <c r="CY22" s="1423">
        <v>0</v>
      </c>
      <c r="CZ22" s="1423"/>
      <c r="DA22" s="1423">
        <v>0</v>
      </c>
      <c r="DB22" s="1423"/>
      <c r="DC22" s="1423"/>
      <c r="DD22" s="1423"/>
      <c r="DE22" s="1423">
        <v>0</v>
      </c>
      <c r="DF22" s="1423"/>
      <c r="DG22" s="1423"/>
      <c r="DH22" s="1423"/>
      <c r="DI22" s="1423">
        <v>0</v>
      </c>
      <c r="DJ22" s="1423"/>
      <c r="DK22" s="1423"/>
      <c r="DL22" s="1423"/>
      <c r="DM22" s="1423"/>
      <c r="DN22" s="1423">
        <v>0</v>
      </c>
      <c r="DO22" s="1423"/>
      <c r="DP22" s="1423">
        <v>0</v>
      </c>
      <c r="DQ22" s="1423"/>
      <c r="DR22" s="1423"/>
      <c r="DS22" s="1423"/>
      <c r="DT22" s="1423">
        <v>0</v>
      </c>
      <c r="DU22" s="1423"/>
      <c r="DV22" s="1423"/>
      <c r="DW22" s="1423"/>
      <c r="DX22" s="1423"/>
      <c r="DY22" s="1423">
        <v>1426838</v>
      </c>
      <c r="DZ22" s="1423"/>
      <c r="EA22" s="1423">
        <v>1824</v>
      </c>
      <c r="EB22" s="1423">
        <v>218164</v>
      </c>
      <c r="EC22" s="1423"/>
      <c r="ED22" s="1423">
        <v>1179663</v>
      </c>
      <c r="EE22" s="1423">
        <v>27187</v>
      </c>
      <c r="EF22" s="1423"/>
      <c r="EG22" s="1423"/>
      <c r="EH22" s="1423">
        <v>8346771</v>
      </c>
      <c r="EI22" s="1423">
        <v>2012869</v>
      </c>
      <c r="EJ22" s="1423">
        <v>5483743</v>
      </c>
      <c r="EK22" s="1423">
        <v>850159</v>
      </c>
      <c r="EL22" s="1423"/>
      <c r="EM22" s="1423">
        <v>14822814</v>
      </c>
      <c r="EN22" s="1423"/>
      <c r="EO22" s="1423"/>
      <c r="EP22" s="1423"/>
      <c r="EQ22" s="1423"/>
      <c r="ER22" s="1423"/>
      <c r="ES22" s="1423">
        <v>139478615</v>
      </c>
    </row>
    <row r="23" spans="5:149" ht="15">
      <c r="E23" s="1223">
        <v>42461</v>
      </c>
      <c r="F23" s="1423"/>
      <c r="G23" s="1374">
        <v>13158</v>
      </c>
      <c r="H23" s="1423"/>
      <c r="I23" s="1423">
        <v>15360002</v>
      </c>
      <c r="J23" s="1423">
        <v>15360002</v>
      </c>
      <c r="K23" s="1423"/>
      <c r="L23" s="1423"/>
      <c r="M23" s="1423">
        <v>416499</v>
      </c>
      <c r="N23" s="1423">
        <v>416499</v>
      </c>
      <c r="O23" s="1423">
        <v>416499</v>
      </c>
      <c r="P23" s="1423"/>
      <c r="Q23" s="1423">
        <v>0</v>
      </c>
      <c r="R23" s="1423"/>
      <c r="S23" s="1423"/>
      <c r="T23" s="1423">
        <v>0</v>
      </c>
      <c r="U23" s="1423"/>
      <c r="V23" s="1423"/>
      <c r="W23" s="1423"/>
      <c r="X23" s="1423">
        <v>0</v>
      </c>
      <c r="Y23" s="1423">
        <v>0</v>
      </c>
      <c r="Z23" s="1423"/>
      <c r="AA23" s="1423"/>
      <c r="AB23" s="1423">
        <v>0</v>
      </c>
      <c r="AC23" s="1423"/>
      <c r="AD23" s="1423"/>
      <c r="AE23" s="1423"/>
      <c r="AF23" s="1423">
        <v>0</v>
      </c>
      <c r="AG23" s="1423"/>
      <c r="AH23" s="1423"/>
      <c r="AI23" s="1423"/>
      <c r="AJ23" s="1423"/>
      <c r="AK23" s="1423">
        <v>0</v>
      </c>
      <c r="AL23" s="1423"/>
      <c r="AM23" s="1423"/>
      <c r="AN23" s="1423"/>
      <c r="AO23" s="1423">
        <v>901005</v>
      </c>
      <c r="AP23" s="1423">
        <v>866580</v>
      </c>
      <c r="AQ23" s="1423">
        <v>34425</v>
      </c>
      <c r="AR23" s="1423">
        <v>34425</v>
      </c>
      <c r="AS23" s="1423"/>
      <c r="AT23" s="1423"/>
      <c r="AU23" s="1423"/>
      <c r="AV23" s="1423"/>
      <c r="AW23" s="1423"/>
      <c r="AX23" s="1423"/>
      <c r="AY23" s="1423">
        <v>30705318</v>
      </c>
      <c r="AZ23" s="1423">
        <v>0</v>
      </c>
      <c r="BA23" s="1423"/>
      <c r="BB23" s="1423"/>
      <c r="BC23" s="1423"/>
      <c r="BD23" s="1423">
        <v>30705318</v>
      </c>
      <c r="BE23" s="1423">
        <v>0</v>
      </c>
      <c r="BF23" s="1423"/>
      <c r="BG23" s="1423"/>
      <c r="BH23" s="1423"/>
      <c r="BI23" s="1423"/>
      <c r="BJ23" s="1423"/>
      <c r="BK23" s="1423"/>
      <c r="BL23" s="1423">
        <v>0</v>
      </c>
      <c r="BM23" s="1423">
        <v>0</v>
      </c>
      <c r="BN23" s="1423"/>
      <c r="BO23" s="1423"/>
      <c r="BP23" s="1423"/>
      <c r="BQ23" s="1423"/>
      <c r="BR23" s="1423"/>
      <c r="BS23" s="1423"/>
      <c r="BT23" s="1423">
        <v>0</v>
      </c>
      <c r="BU23" s="1423">
        <v>0</v>
      </c>
      <c r="BV23" s="1423"/>
      <c r="BW23" s="1423"/>
      <c r="BX23" s="1423"/>
      <c r="BY23" s="1423"/>
      <c r="BZ23" s="1423"/>
      <c r="CA23" s="1423"/>
      <c r="CB23" s="1423"/>
      <c r="CC23" s="1423">
        <v>0</v>
      </c>
      <c r="CD23" s="1423">
        <v>0</v>
      </c>
      <c r="CE23" s="1423"/>
      <c r="CF23" s="1423">
        <v>0</v>
      </c>
      <c r="CG23" s="1423"/>
      <c r="CH23" s="1423"/>
      <c r="CI23" s="1423"/>
      <c r="CJ23" s="1423">
        <v>0</v>
      </c>
      <c r="CK23" s="1423"/>
      <c r="CL23" s="1423"/>
      <c r="CM23" s="1423"/>
      <c r="CN23" s="1423"/>
      <c r="CO23" s="1423"/>
      <c r="CP23" s="1423"/>
      <c r="CQ23" s="1423">
        <v>9500000</v>
      </c>
      <c r="CR23" s="1423"/>
      <c r="CS23" s="1423">
        <v>9500000</v>
      </c>
      <c r="CT23" s="1423"/>
      <c r="CU23" s="1423">
        <v>66396493</v>
      </c>
      <c r="CV23" s="1423">
        <v>59995107</v>
      </c>
      <c r="CW23" s="1423">
        <v>6401386</v>
      </c>
      <c r="CX23" s="1423"/>
      <c r="CY23" s="1423">
        <v>0</v>
      </c>
      <c r="CZ23" s="1423"/>
      <c r="DA23" s="1423">
        <v>0</v>
      </c>
      <c r="DB23" s="1423"/>
      <c r="DC23" s="1423"/>
      <c r="DD23" s="1423"/>
      <c r="DE23" s="1423">
        <v>0</v>
      </c>
      <c r="DF23" s="1423"/>
      <c r="DG23" s="1423"/>
      <c r="DH23" s="1423"/>
      <c r="DI23" s="1423">
        <v>0</v>
      </c>
      <c r="DJ23" s="1423"/>
      <c r="DK23" s="1423"/>
      <c r="DL23" s="1423"/>
      <c r="DM23" s="1423"/>
      <c r="DN23" s="1423">
        <v>0</v>
      </c>
      <c r="DO23" s="1423"/>
      <c r="DP23" s="1423">
        <v>0</v>
      </c>
      <c r="DQ23" s="1423"/>
      <c r="DR23" s="1423"/>
      <c r="DS23" s="1423"/>
      <c r="DT23" s="1423">
        <v>0</v>
      </c>
      <c r="DU23" s="1423"/>
      <c r="DV23" s="1423"/>
      <c r="DW23" s="1423"/>
      <c r="DX23" s="1423"/>
      <c r="DY23" s="1423">
        <v>683700</v>
      </c>
      <c r="DZ23" s="1423"/>
      <c r="EA23" s="1423">
        <v>1824</v>
      </c>
      <c r="EB23" s="1423">
        <v>0</v>
      </c>
      <c r="EC23" s="1423"/>
      <c r="ED23" s="1423">
        <v>654524</v>
      </c>
      <c r="EE23" s="1423">
        <v>27352</v>
      </c>
      <c r="EF23" s="1423"/>
      <c r="EG23" s="1423"/>
      <c r="EH23" s="1423">
        <v>8301366</v>
      </c>
      <c r="EI23" s="1423">
        <v>2009475</v>
      </c>
      <c r="EJ23" s="1423">
        <v>5469938</v>
      </c>
      <c r="EK23" s="1423">
        <v>821953</v>
      </c>
      <c r="EL23" s="1423"/>
      <c r="EM23" s="1423">
        <v>15040992</v>
      </c>
      <c r="EN23" s="1423"/>
      <c r="EO23" s="1423"/>
      <c r="EP23" s="1423"/>
      <c r="EQ23" s="1423"/>
      <c r="ER23" s="1423"/>
      <c r="ES23" s="1423">
        <v>147318533</v>
      </c>
    </row>
    <row r="24" spans="5:149" ht="15">
      <c r="E24" s="1223">
        <v>42491</v>
      </c>
      <c r="F24" s="1423"/>
      <c r="G24" s="1374">
        <v>17897</v>
      </c>
      <c r="H24" s="1423"/>
      <c r="I24" s="1423">
        <v>14961083</v>
      </c>
      <c r="J24" s="1423">
        <v>14961083</v>
      </c>
      <c r="K24" s="1423"/>
      <c r="L24" s="1423"/>
      <c r="M24" s="1423">
        <v>1165246</v>
      </c>
      <c r="N24" s="1423">
        <v>1165246</v>
      </c>
      <c r="O24" s="1423">
        <v>1165246</v>
      </c>
      <c r="P24" s="1423"/>
      <c r="Q24" s="1423">
        <v>0</v>
      </c>
      <c r="R24" s="1423"/>
      <c r="S24" s="1423"/>
      <c r="T24" s="1423">
        <v>0</v>
      </c>
      <c r="U24" s="1423"/>
      <c r="V24" s="1423"/>
      <c r="W24" s="1423"/>
      <c r="X24" s="1423">
        <v>0</v>
      </c>
      <c r="Y24" s="1423">
        <v>0</v>
      </c>
      <c r="Z24" s="1423"/>
      <c r="AA24" s="1423"/>
      <c r="AB24" s="1423">
        <v>0</v>
      </c>
      <c r="AC24" s="1423"/>
      <c r="AD24" s="1423"/>
      <c r="AE24" s="1423"/>
      <c r="AF24" s="1423">
        <v>0</v>
      </c>
      <c r="AG24" s="1423"/>
      <c r="AH24" s="1423"/>
      <c r="AI24" s="1423"/>
      <c r="AJ24" s="1423"/>
      <c r="AK24" s="1423">
        <v>0</v>
      </c>
      <c r="AL24" s="1423"/>
      <c r="AM24" s="1423"/>
      <c r="AN24" s="1423"/>
      <c r="AO24" s="1423">
        <v>3191430</v>
      </c>
      <c r="AP24" s="1423">
        <v>3094446</v>
      </c>
      <c r="AQ24" s="1423">
        <v>96984</v>
      </c>
      <c r="AR24" s="1423">
        <v>96984</v>
      </c>
      <c r="AS24" s="1423"/>
      <c r="AT24" s="1423"/>
      <c r="AU24" s="1423"/>
      <c r="AV24" s="1423"/>
      <c r="AW24" s="1423"/>
      <c r="AX24" s="1423"/>
      <c r="AY24" s="1423">
        <v>31083394</v>
      </c>
      <c r="AZ24" s="1423">
        <v>0</v>
      </c>
      <c r="BA24" s="1423"/>
      <c r="BB24" s="1423"/>
      <c r="BC24" s="1423"/>
      <c r="BD24" s="1423">
        <v>31083394</v>
      </c>
      <c r="BE24" s="1423">
        <v>0</v>
      </c>
      <c r="BF24" s="1423"/>
      <c r="BG24" s="1423"/>
      <c r="BH24" s="1423"/>
      <c r="BI24" s="1423"/>
      <c r="BJ24" s="1423"/>
      <c r="BK24" s="1423"/>
      <c r="BL24" s="1423">
        <v>0</v>
      </c>
      <c r="BM24" s="1423">
        <v>0</v>
      </c>
      <c r="BN24" s="1423"/>
      <c r="BO24" s="1423"/>
      <c r="BP24" s="1423"/>
      <c r="BQ24" s="1423"/>
      <c r="BR24" s="1423"/>
      <c r="BS24" s="1423"/>
      <c r="BT24" s="1423">
        <v>0</v>
      </c>
      <c r="BU24" s="1423">
        <v>0</v>
      </c>
      <c r="BV24" s="1423"/>
      <c r="BW24" s="1423"/>
      <c r="BX24" s="1423"/>
      <c r="BY24" s="1423"/>
      <c r="BZ24" s="1423"/>
      <c r="CA24" s="1423"/>
      <c r="CB24" s="1423"/>
      <c r="CC24" s="1423">
        <v>0</v>
      </c>
      <c r="CD24" s="1423">
        <v>0</v>
      </c>
      <c r="CE24" s="1423"/>
      <c r="CF24" s="1423">
        <v>0</v>
      </c>
      <c r="CG24" s="1423"/>
      <c r="CH24" s="1423"/>
      <c r="CI24" s="1423"/>
      <c r="CJ24" s="1423">
        <v>0</v>
      </c>
      <c r="CK24" s="1423"/>
      <c r="CL24" s="1423"/>
      <c r="CM24" s="1423"/>
      <c r="CN24" s="1423"/>
      <c r="CO24" s="1423"/>
      <c r="CP24" s="1423"/>
      <c r="CQ24" s="1423">
        <v>6500000</v>
      </c>
      <c r="CR24" s="1423"/>
      <c r="CS24" s="1423">
        <v>6500000</v>
      </c>
      <c r="CT24" s="1423"/>
      <c r="CU24" s="1423">
        <v>66051258</v>
      </c>
      <c r="CV24" s="1423">
        <v>59474559</v>
      </c>
      <c r="CW24" s="1423">
        <v>6576699</v>
      </c>
      <c r="CX24" s="1423"/>
      <c r="CY24" s="1423">
        <v>0</v>
      </c>
      <c r="CZ24" s="1423"/>
      <c r="DA24" s="1423">
        <v>0</v>
      </c>
      <c r="DB24" s="1423"/>
      <c r="DC24" s="1423"/>
      <c r="DD24" s="1423"/>
      <c r="DE24" s="1423">
        <v>0</v>
      </c>
      <c r="DF24" s="1423"/>
      <c r="DG24" s="1423"/>
      <c r="DH24" s="1423"/>
      <c r="DI24" s="1423">
        <v>0</v>
      </c>
      <c r="DJ24" s="1423"/>
      <c r="DK24" s="1423"/>
      <c r="DL24" s="1423"/>
      <c r="DM24" s="1423"/>
      <c r="DN24" s="1423">
        <v>0</v>
      </c>
      <c r="DO24" s="1423"/>
      <c r="DP24" s="1423">
        <v>0</v>
      </c>
      <c r="DQ24" s="1423"/>
      <c r="DR24" s="1423"/>
      <c r="DS24" s="1423"/>
      <c r="DT24" s="1423">
        <v>0</v>
      </c>
      <c r="DU24" s="1423"/>
      <c r="DV24" s="1423"/>
      <c r="DW24" s="1423"/>
      <c r="DX24" s="1423"/>
      <c r="DY24" s="1423">
        <v>690867</v>
      </c>
      <c r="DZ24" s="1423"/>
      <c r="EA24" s="1423">
        <v>1824</v>
      </c>
      <c r="EB24" s="1423">
        <v>0</v>
      </c>
      <c r="EC24" s="1423"/>
      <c r="ED24" s="1423">
        <v>662310</v>
      </c>
      <c r="EE24" s="1423">
        <v>26733</v>
      </c>
      <c r="EF24" s="1423"/>
      <c r="EG24" s="1423"/>
      <c r="EH24" s="1423">
        <v>8185503</v>
      </c>
      <c r="EI24" s="1423">
        <v>2006081</v>
      </c>
      <c r="EJ24" s="1423">
        <v>5385665</v>
      </c>
      <c r="EK24" s="1423">
        <v>793757</v>
      </c>
      <c r="EL24" s="1423"/>
      <c r="EM24" s="1423">
        <v>14496076</v>
      </c>
      <c r="EN24" s="1423"/>
      <c r="EO24" s="1423"/>
      <c r="EP24" s="1423"/>
      <c r="EQ24" s="1423"/>
      <c r="ER24" s="1423"/>
      <c r="ES24" s="1423">
        <v>146342754</v>
      </c>
    </row>
    <row r="25" spans="5:149" ht="15">
      <c r="E25" s="1223">
        <v>42522</v>
      </c>
      <c r="F25" s="1423"/>
      <c r="G25" s="1374">
        <v>17424</v>
      </c>
      <c r="H25" s="1423"/>
      <c r="I25" s="1423">
        <v>13623798</v>
      </c>
      <c r="J25" s="1423">
        <v>13623798</v>
      </c>
      <c r="K25" s="1423"/>
      <c r="L25" s="1423"/>
      <c r="M25" s="1423">
        <v>1217170</v>
      </c>
      <c r="N25" s="1423">
        <v>1217170</v>
      </c>
      <c r="O25" s="1423">
        <v>1217170</v>
      </c>
      <c r="P25" s="1423"/>
      <c r="Q25" s="1423">
        <v>0</v>
      </c>
      <c r="R25" s="1423"/>
      <c r="S25" s="1423"/>
      <c r="T25" s="1423">
        <v>0</v>
      </c>
      <c r="U25" s="1423"/>
      <c r="V25" s="1423"/>
      <c r="W25" s="1423"/>
      <c r="X25" s="1423">
        <v>0</v>
      </c>
      <c r="Y25" s="1423">
        <v>0</v>
      </c>
      <c r="Z25" s="1423"/>
      <c r="AA25" s="1423"/>
      <c r="AB25" s="1423">
        <v>0</v>
      </c>
      <c r="AC25" s="1423"/>
      <c r="AD25" s="1423"/>
      <c r="AE25" s="1423"/>
      <c r="AF25" s="1423">
        <v>0</v>
      </c>
      <c r="AG25" s="1423"/>
      <c r="AH25" s="1423"/>
      <c r="AI25" s="1423"/>
      <c r="AJ25" s="1423"/>
      <c r="AK25" s="1423">
        <v>0</v>
      </c>
      <c r="AL25" s="1423"/>
      <c r="AM25" s="1423"/>
      <c r="AN25" s="1423"/>
      <c r="AO25" s="1423">
        <v>3167513</v>
      </c>
      <c r="AP25" s="1423">
        <v>3056166</v>
      </c>
      <c r="AQ25" s="1423">
        <v>111347</v>
      </c>
      <c r="AR25" s="1423">
        <v>111347</v>
      </c>
      <c r="AS25" s="1423"/>
      <c r="AT25" s="1423"/>
      <c r="AU25" s="1423"/>
      <c r="AV25" s="1423"/>
      <c r="AW25" s="1423"/>
      <c r="AX25" s="1423"/>
      <c r="AY25" s="1423">
        <v>29976865</v>
      </c>
      <c r="AZ25" s="1423">
        <v>0</v>
      </c>
      <c r="BA25" s="1423"/>
      <c r="BB25" s="1423"/>
      <c r="BC25" s="1423"/>
      <c r="BD25" s="1423">
        <v>29976865</v>
      </c>
      <c r="BE25" s="1423">
        <v>0</v>
      </c>
      <c r="BF25" s="1423"/>
      <c r="BG25" s="1423"/>
      <c r="BH25" s="1423"/>
      <c r="BI25" s="1423"/>
      <c r="BJ25" s="1423"/>
      <c r="BK25" s="1423"/>
      <c r="BL25" s="1423">
        <v>0</v>
      </c>
      <c r="BM25" s="1423">
        <v>0</v>
      </c>
      <c r="BN25" s="1423"/>
      <c r="BO25" s="1423"/>
      <c r="BP25" s="1423"/>
      <c r="BQ25" s="1423"/>
      <c r="BR25" s="1423"/>
      <c r="BS25" s="1423"/>
      <c r="BT25" s="1423">
        <v>0</v>
      </c>
      <c r="BU25" s="1423">
        <v>0</v>
      </c>
      <c r="BV25" s="1423"/>
      <c r="BW25" s="1423"/>
      <c r="BX25" s="1423"/>
      <c r="BY25" s="1423"/>
      <c r="BZ25" s="1423"/>
      <c r="CA25" s="1423"/>
      <c r="CB25" s="1423"/>
      <c r="CC25" s="1423">
        <v>0</v>
      </c>
      <c r="CD25" s="1423">
        <v>0</v>
      </c>
      <c r="CE25" s="1423"/>
      <c r="CF25" s="1423">
        <v>0</v>
      </c>
      <c r="CG25" s="1423"/>
      <c r="CH25" s="1423"/>
      <c r="CI25" s="1423"/>
      <c r="CJ25" s="1423">
        <v>0</v>
      </c>
      <c r="CK25" s="1423"/>
      <c r="CL25" s="1423"/>
      <c r="CM25" s="1423"/>
      <c r="CN25" s="1423"/>
      <c r="CO25" s="1423"/>
      <c r="CP25" s="1423"/>
      <c r="CQ25" s="1423">
        <v>9500000</v>
      </c>
      <c r="CR25" s="1423"/>
      <c r="CS25" s="1423">
        <v>9500000</v>
      </c>
      <c r="CT25" s="1423"/>
      <c r="CU25" s="1423">
        <v>66838161</v>
      </c>
      <c r="CV25" s="1423">
        <v>60267115</v>
      </c>
      <c r="CW25" s="1423">
        <v>6571046</v>
      </c>
      <c r="CX25" s="1423"/>
      <c r="CY25" s="1423">
        <v>0</v>
      </c>
      <c r="CZ25" s="1423"/>
      <c r="DA25" s="1423">
        <v>0</v>
      </c>
      <c r="DB25" s="1423"/>
      <c r="DC25" s="1423"/>
      <c r="DD25" s="1423"/>
      <c r="DE25" s="1423">
        <v>0</v>
      </c>
      <c r="DF25" s="1423"/>
      <c r="DG25" s="1423"/>
      <c r="DH25" s="1423"/>
      <c r="DI25" s="1423">
        <v>0</v>
      </c>
      <c r="DJ25" s="1423"/>
      <c r="DK25" s="1423"/>
      <c r="DL25" s="1423"/>
      <c r="DM25" s="1423"/>
      <c r="DN25" s="1423">
        <v>0</v>
      </c>
      <c r="DO25" s="1423"/>
      <c r="DP25" s="1423">
        <v>0</v>
      </c>
      <c r="DQ25" s="1423"/>
      <c r="DR25" s="1423"/>
      <c r="DS25" s="1423"/>
      <c r="DT25" s="1423">
        <v>0</v>
      </c>
      <c r="DU25" s="1423"/>
      <c r="DV25" s="1423"/>
      <c r="DW25" s="1423"/>
      <c r="DX25" s="1423"/>
      <c r="DY25" s="1423">
        <v>663638</v>
      </c>
      <c r="DZ25" s="1423"/>
      <c r="EA25" s="1423">
        <v>1824</v>
      </c>
      <c r="EB25" s="1423">
        <v>0</v>
      </c>
      <c r="EC25" s="1423"/>
      <c r="ED25" s="1423">
        <v>635182</v>
      </c>
      <c r="EE25" s="1423">
        <v>26632</v>
      </c>
      <c r="EF25" s="1423"/>
      <c r="EG25" s="1423"/>
      <c r="EH25" s="1423">
        <v>8076053</v>
      </c>
      <c r="EI25" s="1423">
        <v>2002687</v>
      </c>
      <c r="EJ25" s="1423">
        <v>5319970</v>
      </c>
      <c r="EK25" s="1423">
        <v>753396</v>
      </c>
      <c r="EL25" s="1423"/>
      <c r="EM25" s="1423">
        <v>15869853</v>
      </c>
      <c r="EN25" s="1423"/>
      <c r="EO25" s="1423"/>
      <c r="EP25" s="1423"/>
      <c r="EQ25" s="1423"/>
      <c r="ER25" s="1423"/>
      <c r="ES25" s="1423">
        <v>148950475</v>
      </c>
    </row>
    <row r="26" spans="5:149" ht="15">
      <c r="E26" s="1223">
        <v>42552</v>
      </c>
      <c r="F26" s="1423"/>
      <c r="G26" s="1374">
        <v>8373</v>
      </c>
      <c r="H26" s="1423"/>
      <c r="I26" s="1423">
        <v>11017351</v>
      </c>
      <c r="J26" s="1423">
        <v>11017351</v>
      </c>
      <c r="K26" s="1423"/>
      <c r="L26" s="1423"/>
      <c r="M26" s="1423">
        <v>137398</v>
      </c>
      <c r="N26" s="1423">
        <v>137398</v>
      </c>
      <c r="O26" s="1423">
        <v>137398</v>
      </c>
      <c r="P26" s="1423"/>
      <c r="Q26" s="1423">
        <v>0</v>
      </c>
      <c r="R26" s="1423"/>
      <c r="S26" s="1423"/>
      <c r="T26" s="1423">
        <v>0</v>
      </c>
      <c r="U26" s="1423"/>
      <c r="V26" s="1423"/>
      <c r="W26" s="1423"/>
      <c r="X26" s="1423">
        <v>0</v>
      </c>
      <c r="Y26" s="1423">
        <v>0</v>
      </c>
      <c r="Z26" s="1423"/>
      <c r="AA26" s="1423"/>
      <c r="AB26" s="1423">
        <v>0</v>
      </c>
      <c r="AC26" s="1423"/>
      <c r="AD26" s="1423"/>
      <c r="AE26" s="1423"/>
      <c r="AF26" s="1423">
        <v>0</v>
      </c>
      <c r="AG26" s="1423"/>
      <c r="AH26" s="1423"/>
      <c r="AI26" s="1423"/>
      <c r="AJ26" s="1423"/>
      <c r="AK26" s="1423">
        <v>0</v>
      </c>
      <c r="AL26" s="1423"/>
      <c r="AM26" s="1423"/>
      <c r="AN26" s="1423"/>
      <c r="AO26" s="1423">
        <v>1291996</v>
      </c>
      <c r="AP26" s="1423">
        <v>932985</v>
      </c>
      <c r="AQ26" s="1423">
        <v>359011</v>
      </c>
      <c r="AR26" s="1423">
        <v>359011</v>
      </c>
      <c r="AS26" s="1423"/>
      <c r="AT26" s="1423"/>
      <c r="AU26" s="1423"/>
      <c r="AV26" s="1423"/>
      <c r="AW26" s="1423"/>
      <c r="AX26" s="1423"/>
      <c r="AY26" s="1423">
        <v>31427786</v>
      </c>
      <c r="AZ26" s="1423">
        <v>0</v>
      </c>
      <c r="BA26" s="1423"/>
      <c r="BB26" s="1423"/>
      <c r="BC26" s="1423"/>
      <c r="BD26" s="1423">
        <v>31427786</v>
      </c>
      <c r="BE26" s="1423">
        <v>0</v>
      </c>
      <c r="BF26" s="1423"/>
      <c r="BG26" s="1423"/>
      <c r="BH26" s="1423"/>
      <c r="BI26" s="1423"/>
      <c r="BJ26" s="1423"/>
      <c r="BK26" s="1423"/>
      <c r="BL26" s="1423">
        <v>0</v>
      </c>
      <c r="BM26" s="1423">
        <v>0</v>
      </c>
      <c r="BN26" s="1423"/>
      <c r="BO26" s="1423"/>
      <c r="BP26" s="1423"/>
      <c r="BQ26" s="1423"/>
      <c r="BR26" s="1423"/>
      <c r="BS26" s="1423"/>
      <c r="BT26" s="1423">
        <v>0</v>
      </c>
      <c r="BU26" s="1423">
        <v>0</v>
      </c>
      <c r="BV26" s="1423"/>
      <c r="BW26" s="1423"/>
      <c r="BX26" s="1423"/>
      <c r="BY26" s="1423"/>
      <c r="BZ26" s="1423"/>
      <c r="CA26" s="1423"/>
      <c r="CB26" s="1423"/>
      <c r="CC26" s="1423">
        <v>0</v>
      </c>
      <c r="CD26" s="1423">
        <v>0</v>
      </c>
      <c r="CE26" s="1423"/>
      <c r="CF26" s="1423">
        <v>0</v>
      </c>
      <c r="CG26" s="1423"/>
      <c r="CH26" s="1423"/>
      <c r="CI26" s="1423"/>
      <c r="CJ26" s="1423">
        <v>0</v>
      </c>
      <c r="CK26" s="1423"/>
      <c r="CL26" s="1423"/>
      <c r="CM26" s="1423"/>
      <c r="CN26" s="1423"/>
      <c r="CO26" s="1423"/>
      <c r="CP26" s="1423"/>
      <c r="CQ26" s="1423">
        <v>12500000</v>
      </c>
      <c r="CR26" s="1423"/>
      <c r="CS26" s="1423">
        <v>12500000</v>
      </c>
      <c r="CT26" s="1423"/>
      <c r="CU26" s="1423">
        <v>66433633</v>
      </c>
      <c r="CV26" s="1423">
        <v>60121936</v>
      </c>
      <c r="CW26" s="1423">
        <v>6311697</v>
      </c>
      <c r="CX26" s="1423"/>
      <c r="CY26" s="1423">
        <v>0</v>
      </c>
      <c r="CZ26" s="1423"/>
      <c r="DA26" s="1423">
        <v>0</v>
      </c>
      <c r="DB26" s="1423"/>
      <c r="DC26" s="1423"/>
      <c r="DD26" s="1423"/>
      <c r="DE26" s="1423">
        <v>0</v>
      </c>
      <c r="DF26" s="1423"/>
      <c r="DG26" s="1423"/>
      <c r="DH26" s="1423"/>
      <c r="DI26" s="1423">
        <v>0</v>
      </c>
      <c r="DJ26" s="1423"/>
      <c r="DK26" s="1423"/>
      <c r="DL26" s="1423"/>
      <c r="DM26" s="1423"/>
      <c r="DN26" s="1423">
        <v>0</v>
      </c>
      <c r="DO26" s="1423"/>
      <c r="DP26" s="1423">
        <v>0</v>
      </c>
      <c r="DQ26" s="1423"/>
      <c r="DR26" s="1423"/>
      <c r="DS26" s="1423"/>
      <c r="DT26" s="1423">
        <v>0</v>
      </c>
      <c r="DU26" s="1423"/>
      <c r="DV26" s="1423"/>
      <c r="DW26" s="1423"/>
      <c r="DX26" s="1423"/>
      <c r="DY26" s="1423">
        <v>421764</v>
      </c>
      <c r="DZ26" s="1423"/>
      <c r="EA26" s="1423">
        <v>0</v>
      </c>
      <c r="EB26" s="1423">
        <v>0</v>
      </c>
      <c r="EC26" s="1423"/>
      <c r="ED26" s="1423">
        <v>395836</v>
      </c>
      <c r="EE26" s="1423">
        <v>25928</v>
      </c>
      <c r="EF26" s="1423"/>
      <c r="EG26" s="1423"/>
      <c r="EH26" s="1423">
        <v>8037433</v>
      </c>
      <c r="EI26" s="1423">
        <v>1999293</v>
      </c>
      <c r="EJ26" s="1423">
        <v>5251621</v>
      </c>
      <c r="EK26" s="1423">
        <v>786519</v>
      </c>
      <c r="EL26" s="1423"/>
      <c r="EM26" s="1423">
        <v>16166672</v>
      </c>
      <c r="EN26" s="1423"/>
      <c r="EO26" s="1423"/>
      <c r="EP26" s="1423"/>
      <c r="EQ26" s="1423"/>
      <c r="ER26" s="1423"/>
      <c r="ES26" s="1423">
        <v>147442406</v>
      </c>
    </row>
    <row r="27" spans="5:149" ht="15">
      <c r="E27" s="1223">
        <v>42583</v>
      </c>
      <c r="F27" s="1423"/>
      <c r="G27" s="1374">
        <v>22039</v>
      </c>
      <c r="H27" s="1423"/>
      <c r="I27" s="1423">
        <v>16111286</v>
      </c>
      <c r="J27" s="1423">
        <v>16111286</v>
      </c>
      <c r="K27" s="1423"/>
      <c r="L27" s="1423"/>
      <c r="M27" s="1423">
        <v>386379</v>
      </c>
      <c r="N27" s="1423">
        <v>386379</v>
      </c>
      <c r="O27" s="1423">
        <v>386379</v>
      </c>
      <c r="P27" s="1423"/>
      <c r="Q27" s="1423">
        <v>0</v>
      </c>
      <c r="R27" s="1423"/>
      <c r="S27" s="1423"/>
      <c r="T27" s="1423">
        <v>0</v>
      </c>
      <c r="U27" s="1423"/>
      <c r="V27" s="1423"/>
      <c r="W27" s="1423"/>
      <c r="X27" s="1423">
        <v>0</v>
      </c>
      <c r="Y27" s="1423">
        <v>0</v>
      </c>
      <c r="Z27" s="1423"/>
      <c r="AA27" s="1423"/>
      <c r="AB27" s="1423">
        <v>0</v>
      </c>
      <c r="AC27" s="1423"/>
      <c r="AD27" s="1423"/>
      <c r="AE27" s="1423"/>
      <c r="AF27" s="1423">
        <v>0</v>
      </c>
      <c r="AG27" s="1423"/>
      <c r="AH27" s="1423"/>
      <c r="AI27" s="1423"/>
      <c r="AJ27" s="1423"/>
      <c r="AK27" s="1423">
        <v>0</v>
      </c>
      <c r="AL27" s="1423"/>
      <c r="AM27" s="1423"/>
      <c r="AN27" s="1423"/>
      <c r="AO27" s="1423">
        <v>694086</v>
      </c>
      <c r="AP27" s="1423">
        <v>614094</v>
      </c>
      <c r="AQ27" s="1423">
        <v>79992</v>
      </c>
      <c r="AR27" s="1423">
        <v>79992</v>
      </c>
      <c r="AS27" s="1423"/>
      <c r="AT27" s="1423"/>
      <c r="AU27" s="1423"/>
      <c r="AV27" s="1423"/>
      <c r="AW27" s="1423"/>
      <c r="AX27" s="1423"/>
      <c r="AY27" s="1423">
        <v>27503408</v>
      </c>
      <c r="AZ27" s="1423">
        <v>0</v>
      </c>
      <c r="BA27" s="1423"/>
      <c r="BB27" s="1423"/>
      <c r="BC27" s="1423"/>
      <c r="BD27" s="1423">
        <v>27503408</v>
      </c>
      <c r="BE27" s="1423">
        <v>0</v>
      </c>
      <c r="BF27" s="1423"/>
      <c r="BG27" s="1423"/>
      <c r="BH27" s="1423"/>
      <c r="BI27" s="1423"/>
      <c r="BJ27" s="1423"/>
      <c r="BK27" s="1423"/>
      <c r="BL27" s="1423">
        <v>0</v>
      </c>
      <c r="BM27" s="1423">
        <v>0</v>
      </c>
      <c r="BN27" s="1423"/>
      <c r="BO27" s="1423"/>
      <c r="BP27" s="1423"/>
      <c r="BQ27" s="1423"/>
      <c r="BR27" s="1423"/>
      <c r="BS27" s="1423"/>
      <c r="BT27" s="1423">
        <v>0</v>
      </c>
      <c r="BU27" s="1423">
        <v>0</v>
      </c>
      <c r="BV27" s="1423"/>
      <c r="BW27" s="1423"/>
      <c r="BX27" s="1423"/>
      <c r="BY27" s="1423"/>
      <c r="BZ27" s="1423"/>
      <c r="CA27" s="1423"/>
      <c r="CB27" s="1423"/>
      <c r="CC27" s="1423">
        <v>148276</v>
      </c>
      <c r="CD27" s="1423">
        <v>0</v>
      </c>
      <c r="CE27" s="1423"/>
      <c r="CF27" s="1423">
        <v>0</v>
      </c>
      <c r="CG27" s="1423"/>
      <c r="CH27" s="1423"/>
      <c r="CI27" s="1423"/>
      <c r="CJ27" s="1423">
        <v>148276</v>
      </c>
      <c r="CK27" s="1423"/>
      <c r="CL27" s="1423">
        <v>148276</v>
      </c>
      <c r="CM27" s="1423"/>
      <c r="CN27" s="1423"/>
      <c r="CO27" s="1423"/>
      <c r="CP27" s="1423"/>
      <c r="CQ27" s="1423">
        <v>12000000</v>
      </c>
      <c r="CR27" s="1423"/>
      <c r="CS27" s="1423">
        <v>12000000</v>
      </c>
      <c r="CT27" s="1423"/>
      <c r="CU27" s="1423">
        <v>67325266</v>
      </c>
      <c r="CV27" s="1423">
        <v>61030556</v>
      </c>
      <c r="CW27" s="1423">
        <v>6294710</v>
      </c>
      <c r="CX27" s="1423"/>
      <c r="CY27" s="1423">
        <v>0</v>
      </c>
      <c r="CZ27" s="1423"/>
      <c r="DA27" s="1423">
        <v>0</v>
      </c>
      <c r="DB27" s="1423"/>
      <c r="DC27" s="1423"/>
      <c r="DD27" s="1423"/>
      <c r="DE27" s="1423">
        <v>0</v>
      </c>
      <c r="DF27" s="1423"/>
      <c r="DG27" s="1423"/>
      <c r="DH27" s="1423"/>
      <c r="DI27" s="1423">
        <v>0</v>
      </c>
      <c r="DJ27" s="1423"/>
      <c r="DK27" s="1423"/>
      <c r="DL27" s="1423"/>
      <c r="DM27" s="1423"/>
      <c r="DN27" s="1423">
        <v>0</v>
      </c>
      <c r="DO27" s="1423"/>
      <c r="DP27" s="1423">
        <v>0</v>
      </c>
      <c r="DQ27" s="1423"/>
      <c r="DR27" s="1423"/>
      <c r="DS27" s="1423"/>
      <c r="DT27" s="1423">
        <v>0</v>
      </c>
      <c r="DU27" s="1423"/>
      <c r="DV27" s="1423"/>
      <c r="DW27" s="1423"/>
      <c r="DX27" s="1423"/>
      <c r="DY27" s="1423">
        <v>426858</v>
      </c>
      <c r="DZ27" s="1423"/>
      <c r="EA27" s="1423">
        <v>0</v>
      </c>
      <c r="EB27" s="1423">
        <v>0</v>
      </c>
      <c r="EC27" s="1423"/>
      <c r="ED27" s="1423">
        <v>400070</v>
      </c>
      <c r="EE27" s="1423">
        <v>26788</v>
      </c>
      <c r="EF27" s="1423"/>
      <c r="EG27" s="1423"/>
      <c r="EH27" s="1423">
        <v>7917224</v>
      </c>
      <c r="EI27" s="1423">
        <v>1995900</v>
      </c>
      <c r="EJ27" s="1423">
        <v>5162803</v>
      </c>
      <c r="EK27" s="1423">
        <v>758521</v>
      </c>
      <c r="EL27" s="1423"/>
      <c r="EM27" s="1423">
        <v>16301364</v>
      </c>
      <c r="EN27" s="1423"/>
      <c r="EO27" s="1423"/>
      <c r="EP27" s="1423"/>
      <c r="EQ27" s="1423"/>
      <c r="ER27" s="1423"/>
      <c r="ES27" s="1423">
        <v>148836186</v>
      </c>
    </row>
    <row r="28" spans="5:149" ht="15">
      <c r="E28" s="1223">
        <v>42614</v>
      </c>
      <c r="F28" s="1423"/>
      <c r="G28" s="1374">
        <v>24424</v>
      </c>
      <c r="H28" s="1423"/>
      <c r="I28" s="1423">
        <v>16886465</v>
      </c>
      <c r="J28" s="1423">
        <v>16886465</v>
      </c>
      <c r="K28" s="1423"/>
      <c r="L28" s="1423"/>
      <c r="M28" s="1423">
        <v>439537</v>
      </c>
      <c r="N28" s="1423">
        <v>439537</v>
      </c>
      <c r="O28" s="1423">
        <v>439537</v>
      </c>
      <c r="P28" s="1423"/>
      <c r="Q28" s="1423">
        <v>0</v>
      </c>
      <c r="R28" s="1423"/>
      <c r="S28" s="1423"/>
      <c r="T28" s="1423">
        <v>0</v>
      </c>
      <c r="U28" s="1423"/>
      <c r="V28" s="1423"/>
      <c r="W28" s="1423"/>
      <c r="X28" s="1423">
        <v>0</v>
      </c>
      <c r="Y28" s="1423">
        <v>0</v>
      </c>
      <c r="Z28" s="1423"/>
      <c r="AA28" s="1423"/>
      <c r="AB28" s="1423">
        <v>0</v>
      </c>
      <c r="AC28" s="1423"/>
      <c r="AD28" s="1423"/>
      <c r="AE28" s="1423"/>
      <c r="AF28" s="1423">
        <v>0</v>
      </c>
      <c r="AG28" s="1423"/>
      <c r="AH28" s="1423"/>
      <c r="AI28" s="1423"/>
      <c r="AJ28" s="1423"/>
      <c r="AK28" s="1423">
        <v>0</v>
      </c>
      <c r="AL28" s="1423"/>
      <c r="AM28" s="1423"/>
      <c r="AN28" s="1423"/>
      <c r="AO28" s="1423">
        <v>571158</v>
      </c>
      <c r="AP28" s="1423">
        <v>478069</v>
      </c>
      <c r="AQ28" s="1423">
        <v>93089</v>
      </c>
      <c r="AR28" s="1423">
        <v>93089</v>
      </c>
      <c r="AS28" s="1423"/>
      <c r="AT28" s="1423"/>
      <c r="AU28" s="1423"/>
      <c r="AV28" s="1423"/>
      <c r="AW28" s="1423"/>
      <c r="AX28" s="1423"/>
      <c r="AY28" s="1423">
        <v>35881286</v>
      </c>
      <c r="AZ28" s="1423">
        <v>0</v>
      </c>
      <c r="BA28" s="1423"/>
      <c r="BB28" s="1423"/>
      <c r="BC28" s="1423"/>
      <c r="BD28" s="1423">
        <v>35881286</v>
      </c>
      <c r="BE28" s="1423">
        <v>0</v>
      </c>
      <c r="BF28" s="1423"/>
      <c r="BG28" s="1423"/>
      <c r="BH28" s="1423"/>
      <c r="BI28" s="1423"/>
      <c r="BJ28" s="1423"/>
      <c r="BK28" s="1423"/>
      <c r="BL28" s="1423">
        <v>0</v>
      </c>
      <c r="BM28" s="1423">
        <v>0</v>
      </c>
      <c r="BN28" s="1423"/>
      <c r="BO28" s="1423"/>
      <c r="BP28" s="1423"/>
      <c r="BQ28" s="1423"/>
      <c r="BR28" s="1423"/>
      <c r="BS28" s="1423"/>
      <c r="BT28" s="1423">
        <v>0</v>
      </c>
      <c r="BU28" s="1423">
        <v>0</v>
      </c>
      <c r="BV28" s="1423"/>
      <c r="BW28" s="1423"/>
      <c r="BX28" s="1423"/>
      <c r="BY28" s="1423"/>
      <c r="BZ28" s="1423"/>
      <c r="CA28" s="1423"/>
      <c r="CB28" s="1423"/>
      <c r="CC28" s="1423">
        <v>147762</v>
      </c>
      <c r="CD28" s="1423">
        <v>0</v>
      </c>
      <c r="CE28" s="1423"/>
      <c r="CF28" s="1423">
        <v>0</v>
      </c>
      <c r="CG28" s="1423"/>
      <c r="CH28" s="1423"/>
      <c r="CI28" s="1423"/>
      <c r="CJ28" s="1423">
        <v>147762</v>
      </c>
      <c r="CK28" s="1423"/>
      <c r="CL28" s="1423">
        <v>147762</v>
      </c>
      <c r="CM28" s="1423"/>
      <c r="CN28" s="1423"/>
      <c r="CO28" s="1423"/>
      <c r="CP28" s="1423"/>
      <c r="CQ28" s="1423">
        <v>9000000</v>
      </c>
      <c r="CR28" s="1423"/>
      <c r="CS28" s="1423">
        <v>9000000</v>
      </c>
      <c r="CT28" s="1423"/>
      <c r="CU28" s="1423">
        <v>67990575</v>
      </c>
      <c r="CV28" s="1423">
        <v>61543278</v>
      </c>
      <c r="CW28" s="1423">
        <v>6447297</v>
      </c>
      <c r="CX28" s="1423"/>
      <c r="CY28" s="1423">
        <v>0</v>
      </c>
      <c r="CZ28" s="1423"/>
      <c r="DA28" s="1423">
        <v>0</v>
      </c>
      <c r="DB28" s="1423"/>
      <c r="DC28" s="1423"/>
      <c r="DD28" s="1423"/>
      <c r="DE28" s="1423">
        <v>0</v>
      </c>
      <c r="DF28" s="1423"/>
      <c r="DG28" s="1423"/>
      <c r="DH28" s="1423"/>
      <c r="DI28" s="1423">
        <v>0</v>
      </c>
      <c r="DJ28" s="1423"/>
      <c r="DK28" s="1423"/>
      <c r="DL28" s="1423"/>
      <c r="DM28" s="1423"/>
      <c r="DN28" s="1423">
        <v>0</v>
      </c>
      <c r="DO28" s="1423"/>
      <c r="DP28" s="1423">
        <v>0</v>
      </c>
      <c r="DQ28" s="1423"/>
      <c r="DR28" s="1423"/>
      <c r="DS28" s="1423"/>
      <c r="DT28" s="1423">
        <v>0</v>
      </c>
      <c r="DU28" s="1423"/>
      <c r="DV28" s="1423"/>
      <c r="DW28" s="1423"/>
      <c r="DX28" s="1423"/>
      <c r="DY28" s="1423">
        <v>443673</v>
      </c>
      <c r="DZ28" s="1423"/>
      <c r="EA28" s="1423">
        <v>0</v>
      </c>
      <c r="EB28" s="1423">
        <v>0</v>
      </c>
      <c r="EC28" s="1423"/>
      <c r="ED28" s="1423">
        <v>416736</v>
      </c>
      <c r="EE28" s="1423">
        <v>26937</v>
      </c>
      <c r="EF28" s="1423"/>
      <c r="EG28" s="1423"/>
      <c r="EH28" s="1423">
        <v>7824206</v>
      </c>
      <c r="EI28" s="1423">
        <v>1992506</v>
      </c>
      <c r="EJ28" s="1423">
        <v>5073301</v>
      </c>
      <c r="EK28" s="1423">
        <v>758399</v>
      </c>
      <c r="EL28" s="1423"/>
      <c r="EM28" s="1423">
        <v>16484209</v>
      </c>
      <c r="EN28" s="1423"/>
      <c r="EO28" s="1423"/>
      <c r="EP28" s="1423"/>
      <c r="EQ28" s="1423"/>
      <c r="ER28" s="1423"/>
      <c r="ES28" s="1423">
        <v>155693295</v>
      </c>
    </row>
    <row r="29" spans="5:149" ht="15">
      <c r="E29" s="1223">
        <v>42644</v>
      </c>
      <c r="F29" s="1423"/>
      <c r="G29" s="1374">
        <v>23023</v>
      </c>
      <c r="H29" s="1423"/>
      <c r="I29" s="1423">
        <v>11438407</v>
      </c>
      <c r="J29" s="1423">
        <v>11438407</v>
      </c>
      <c r="K29" s="1423"/>
      <c r="L29" s="1423"/>
      <c r="M29" s="1423">
        <v>43358</v>
      </c>
      <c r="N29" s="1423">
        <v>43358</v>
      </c>
      <c r="O29" s="1423">
        <v>43358</v>
      </c>
      <c r="P29" s="1423"/>
      <c r="Q29" s="1423">
        <v>0</v>
      </c>
      <c r="R29" s="1423"/>
      <c r="S29" s="1423"/>
      <c r="T29" s="1423">
        <v>0</v>
      </c>
      <c r="U29" s="1423"/>
      <c r="V29" s="1423"/>
      <c r="W29" s="1423"/>
      <c r="X29" s="1423">
        <v>0</v>
      </c>
      <c r="Y29" s="1423">
        <v>0</v>
      </c>
      <c r="Z29" s="1423"/>
      <c r="AA29" s="1423"/>
      <c r="AB29" s="1423">
        <v>0</v>
      </c>
      <c r="AC29" s="1423"/>
      <c r="AD29" s="1423"/>
      <c r="AE29" s="1423"/>
      <c r="AF29" s="1423">
        <v>0</v>
      </c>
      <c r="AG29" s="1423"/>
      <c r="AH29" s="1423"/>
      <c r="AI29" s="1423"/>
      <c r="AJ29" s="1423"/>
      <c r="AK29" s="1423">
        <v>0</v>
      </c>
      <c r="AL29" s="1423"/>
      <c r="AM29" s="1423"/>
      <c r="AN29" s="1423"/>
      <c r="AO29" s="1423">
        <v>642308</v>
      </c>
      <c r="AP29" s="1423">
        <v>283219</v>
      </c>
      <c r="AQ29" s="1423">
        <v>359089</v>
      </c>
      <c r="AR29" s="1423">
        <v>359089</v>
      </c>
      <c r="AS29" s="1423"/>
      <c r="AT29" s="1423"/>
      <c r="AU29" s="1423"/>
      <c r="AV29" s="1423"/>
      <c r="AW29" s="1423"/>
      <c r="AX29" s="1423"/>
      <c r="AY29" s="1423">
        <v>40245360</v>
      </c>
      <c r="AZ29" s="1423">
        <v>0</v>
      </c>
      <c r="BA29" s="1423"/>
      <c r="BB29" s="1423"/>
      <c r="BC29" s="1423"/>
      <c r="BD29" s="1423">
        <v>40245360</v>
      </c>
      <c r="BE29" s="1423">
        <v>0</v>
      </c>
      <c r="BF29" s="1423"/>
      <c r="BG29" s="1423"/>
      <c r="BH29" s="1423"/>
      <c r="BI29" s="1423"/>
      <c r="BJ29" s="1423"/>
      <c r="BK29" s="1423"/>
      <c r="BL29" s="1423">
        <v>0</v>
      </c>
      <c r="BM29" s="1423">
        <v>0</v>
      </c>
      <c r="BN29" s="1423"/>
      <c r="BO29" s="1423"/>
      <c r="BP29" s="1423"/>
      <c r="BQ29" s="1423"/>
      <c r="BR29" s="1423"/>
      <c r="BS29" s="1423"/>
      <c r="BT29" s="1423">
        <v>0</v>
      </c>
      <c r="BU29" s="1423">
        <v>0</v>
      </c>
      <c r="BV29" s="1423"/>
      <c r="BW29" s="1423"/>
      <c r="BX29" s="1423"/>
      <c r="BY29" s="1423"/>
      <c r="BZ29" s="1423"/>
      <c r="CA29" s="1423"/>
      <c r="CB29" s="1423"/>
      <c r="CC29" s="1423">
        <v>145496</v>
      </c>
      <c r="CD29" s="1423">
        <v>0</v>
      </c>
      <c r="CE29" s="1423"/>
      <c r="CF29" s="1423">
        <v>0</v>
      </c>
      <c r="CG29" s="1423"/>
      <c r="CH29" s="1423"/>
      <c r="CI29" s="1423"/>
      <c r="CJ29" s="1423">
        <v>145496</v>
      </c>
      <c r="CK29" s="1423"/>
      <c r="CL29" s="1423">
        <v>145496</v>
      </c>
      <c r="CM29" s="1423"/>
      <c r="CN29" s="1423"/>
      <c r="CO29" s="1423"/>
      <c r="CP29" s="1423"/>
      <c r="CQ29" s="1423">
        <v>4000000</v>
      </c>
      <c r="CR29" s="1423"/>
      <c r="CS29" s="1423">
        <v>4000000</v>
      </c>
      <c r="CT29" s="1423"/>
      <c r="CU29" s="1423">
        <v>67620173</v>
      </c>
      <c r="CV29" s="1423">
        <v>61373883</v>
      </c>
      <c r="CW29" s="1423">
        <v>6246290</v>
      </c>
      <c r="CX29" s="1423"/>
      <c r="CY29" s="1423">
        <v>0</v>
      </c>
      <c r="CZ29" s="1423"/>
      <c r="DA29" s="1423">
        <v>0</v>
      </c>
      <c r="DB29" s="1423"/>
      <c r="DC29" s="1423"/>
      <c r="DD29" s="1423"/>
      <c r="DE29" s="1423">
        <v>0</v>
      </c>
      <c r="DF29" s="1423"/>
      <c r="DG29" s="1423"/>
      <c r="DH29" s="1423"/>
      <c r="DI29" s="1423">
        <v>0</v>
      </c>
      <c r="DJ29" s="1423"/>
      <c r="DK29" s="1423"/>
      <c r="DL29" s="1423"/>
      <c r="DM29" s="1423"/>
      <c r="DN29" s="1423">
        <v>0</v>
      </c>
      <c r="DO29" s="1423"/>
      <c r="DP29" s="1423">
        <v>0</v>
      </c>
      <c r="DQ29" s="1423"/>
      <c r="DR29" s="1423"/>
      <c r="DS29" s="1423"/>
      <c r="DT29" s="1423">
        <v>0</v>
      </c>
      <c r="DU29" s="1423"/>
      <c r="DV29" s="1423"/>
      <c r="DW29" s="1423"/>
      <c r="DX29" s="1423"/>
      <c r="DY29" s="1423">
        <v>594212</v>
      </c>
      <c r="DZ29" s="1423"/>
      <c r="EA29" s="1423">
        <v>0</v>
      </c>
      <c r="EB29" s="1423">
        <v>0</v>
      </c>
      <c r="EC29" s="1423"/>
      <c r="ED29" s="1423">
        <v>567875</v>
      </c>
      <c r="EE29" s="1423">
        <v>26337</v>
      </c>
      <c r="EF29" s="1423"/>
      <c r="EG29" s="1423"/>
      <c r="EH29" s="1423">
        <v>7781871</v>
      </c>
      <c r="EI29" s="1423">
        <v>1989112</v>
      </c>
      <c r="EJ29" s="1423">
        <v>5060481</v>
      </c>
      <c r="EK29" s="1423">
        <v>732278</v>
      </c>
      <c r="EL29" s="1423"/>
      <c r="EM29" s="1423">
        <v>16269504</v>
      </c>
      <c r="EN29" s="1423"/>
      <c r="EO29" s="1423"/>
      <c r="EP29" s="1423"/>
      <c r="EQ29" s="1423"/>
      <c r="ER29" s="1423"/>
      <c r="ES29" s="1423">
        <v>148803712</v>
      </c>
    </row>
    <row r="30" spans="5:149" ht="15">
      <c r="E30" s="1223">
        <v>42675</v>
      </c>
      <c r="F30" s="1423"/>
      <c r="G30" s="1374">
        <v>185326</v>
      </c>
      <c r="H30" s="1423"/>
      <c r="I30" s="1423">
        <v>19960570</v>
      </c>
      <c r="J30" s="1423">
        <v>19960570</v>
      </c>
      <c r="K30" s="1423"/>
      <c r="L30" s="1423"/>
      <c r="M30" s="1423">
        <v>98160</v>
      </c>
      <c r="N30" s="1423">
        <v>98160</v>
      </c>
      <c r="O30" s="1423">
        <v>98160</v>
      </c>
      <c r="P30" s="1423"/>
      <c r="Q30" s="1423">
        <v>0</v>
      </c>
      <c r="R30" s="1423"/>
      <c r="S30" s="1423"/>
      <c r="T30" s="1423">
        <v>0</v>
      </c>
      <c r="U30" s="1423"/>
      <c r="V30" s="1423"/>
      <c r="W30" s="1423"/>
      <c r="X30" s="1423">
        <v>0</v>
      </c>
      <c r="Y30" s="1423">
        <v>0</v>
      </c>
      <c r="Z30" s="1423"/>
      <c r="AA30" s="1423"/>
      <c r="AB30" s="1423">
        <v>0</v>
      </c>
      <c r="AC30" s="1423"/>
      <c r="AD30" s="1423"/>
      <c r="AE30" s="1423"/>
      <c r="AF30" s="1423">
        <v>0</v>
      </c>
      <c r="AG30" s="1423"/>
      <c r="AH30" s="1423"/>
      <c r="AI30" s="1423"/>
      <c r="AJ30" s="1423"/>
      <c r="AK30" s="1423">
        <v>0</v>
      </c>
      <c r="AL30" s="1423"/>
      <c r="AM30" s="1423"/>
      <c r="AN30" s="1423"/>
      <c r="AO30" s="1423">
        <v>987308</v>
      </c>
      <c r="AP30" s="1423">
        <v>359568</v>
      </c>
      <c r="AQ30" s="1423">
        <v>627740</v>
      </c>
      <c r="AR30" s="1423">
        <v>627740</v>
      </c>
      <c r="AS30" s="1423"/>
      <c r="AT30" s="1423"/>
      <c r="AU30" s="1423"/>
      <c r="AV30" s="1423"/>
      <c r="AW30" s="1423"/>
      <c r="AX30" s="1423"/>
      <c r="AY30" s="1423">
        <v>35738789</v>
      </c>
      <c r="AZ30" s="1423">
        <v>0</v>
      </c>
      <c r="BA30" s="1423"/>
      <c r="BB30" s="1423"/>
      <c r="BC30" s="1423"/>
      <c r="BD30" s="1423">
        <v>35738789</v>
      </c>
      <c r="BE30" s="1423">
        <v>0</v>
      </c>
      <c r="BF30" s="1423"/>
      <c r="BG30" s="1423"/>
      <c r="BH30" s="1423"/>
      <c r="BI30" s="1423"/>
      <c r="BJ30" s="1423"/>
      <c r="BK30" s="1423"/>
      <c r="BL30" s="1423">
        <v>0</v>
      </c>
      <c r="BM30" s="1423">
        <v>0</v>
      </c>
      <c r="BN30" s="1423"/>
      <c r="BO30" s="1423"/>
      <c r="BP30" s="1423"/>
      <c r="BQ30" s="1423"/>
      <c r="BR30" s="1423"/>
      <c r="BS30" s="1423"/>
      <c r="BT30" s="1423">
        <v>0</v>
      </c>
      <c r="BU30" s="1423">
        <v>0</v>
      </c>
      <c r="BV30" s="1423"/>
      <c r="BW30" s="1423"/>
      <c r="BX30" s="1423"/>
      <c r="BY30" s="1423"/>
      <c r="BZ30" s="1423"/>
      <c r="CA30" s="1423"/>
      <c r="CB30" s="1423"/>
      <c r="CC30" s="1423">
        <v>147464</v>
      </c>
      <c r="CD30" s="1423">
        <v>0</v>
      </c>
      <c r="CE30" s="1423"/>
      <c r="CF30" s="1423">
        <v>0</v>
      </c>
      <c r="CG30" s="1423"/>
      <c r="CH30" s="1423"/>
      <c r="CI30" s="1423"/>
      <c r="CJ30" s="1423">
        <v>147464</v>
      </c>
      <c r="CK30" s="1423"/>
      <c r="CL30" s="1423">
        <v>147464</v>
      </c>
      <c r="CM30" s="1423"/>
      <c r="CN30" s="1423"/>
      <c r="CO30" s="1423"/>
      <c r="CP30" s="1423"/>
      <c r="CQ30" s="1423">
        <v>5000000</v>
      </c>
      <c r="CR30" s="1423"/>
      <c r="CS30" s="1423">
        <v>5000000</v>
      </c>
      <c r="CT30" s="1423"/>
      <c r="CU30" s="1423">
        <v>67122973</v>
      </c>
      <c r="CV30" s="1423">
        <v>61065458</v>
      </c>
      <c r="CW30" s="1423">
        <v>6057515</v>
      </c>
      <c r="CX30" s="1423"/>
      <c r="CY30" s="1423">
        <v>0</v>
      </c>
      <c r="CZ30" s="1423"/>
      <c r="DA30" s="1423">
        <v>0</v>
      </c>
      <c r="DB30" s="1423"/>
      <c r="DC30" s="1423"/>
      <c r="DD30" s="1423"/>
      <c r="DE30" s="1423">
        <v>0</v>
      </c>
      <c r="DF30" s="1423"/>
      <c r="DG30" s="1423"/>
      <c r="DH30" s="1423"/>
      <c r="DI30" s="1423">
        <v>0</v>
      </c>
      <c r="DJ30" s="1423"/>
      <c r="DK30" s="1423"/>
      <c r="DL30" s="1423"/>
      <c r="DM30" s="1423"/>
      <c r="DN30" s="1423">
        <v>0</v>
      </c>
      <c r="DO30" s="1423"/>
      <c r="DP30" s="1423">
        <v>0</v>
      </c>
      <c r="DQ30" s="1423"/>
      <c r="DR30" s="1423"/>
      <c r="DS30" s="1423"/>
      <c r="DT30" s="1423">
        <v>0</v>
      </c>
      <c r="DU30" s="1423"/>
      <c r="DV30" s="1423"/>
      <c r="DW30" s="1423"/>
      <c r="DX30" s="1423"/>
      <c r="DY30" s="1423">
        <v>674140</v>
      </c>
      <c r="DZ30" s="1423"/>
      <c r="EA30" s="1423">
        <v>0</v>
      </c>
      <c r="EB30" s="1423">
        <v>0</v>
      </c>
      <c r="EC30" s="1423"/>
      <c r="ED30" s="1423">
        <v>648605</v>
      </c>
      <c r="EE30" s="1423">
        <v>25535</v>
      </c>
      <c r="EF30" s="1423"/>
      <c r="EG30" s="1423"/>
      <c r="EH30" s="1423">
        <v>7733634</v>
      </c>
      <c r="EI30" s="1423">
        <v>1985718</v>
      </c>
      <c r="EJ30" s="1423">
        <v>5041144</v>
      </c>
      <c r="EK30" s="1423">
        <v>706772</v>
      </c>
      <c r="EL30" s="1423"/>
      <c r="EM30" s="1423">
        <v>15084974</v>
      </c>
      <c r="EN30" s="1423"/>
      <c r="EO30" s="1423"/>
      <c r="EP30" s="1423"/>
      <c r="EQ30" s="1423"/>
      <c r="ER30" s="1423"/>
      <c r="ES30" s="1423">
        <v>152733338</v>
      </c>
    </row>
    <row r="31" spans="5:149" ht="15">
      <c r="E31" s="1223">
        <v>42705</v>
      </c>
      <c r="F31" s="1423"/>
      <c r="G31" s="1374">
        <v>776442</v>
      </c>
      <c r="H31" s="1423"/>
      <c r="I31" s="1423">
        <v>20848860</v>
      </c>
      <c r="J31" s="1423">
        <v>20848860</v>
      </c>
      <c r="K31" s="1423"/>
      <c r="L31" s="1423"/>
      <c r="M31" s="1423">
        <v>113757</v>
      </c>
      <c r="N31" s="1423">
        <v>113757</v>
      </c>
      <c r="O31" s="1423">
        <v>113757</v>
      </c>
      <c r="P31" s="1423"/>
      <c r="Q31" s="1423">
        <v>0</v>
      </c>
      <c r="R31" s="1423"/>
      <c r="S31" s="1423"/>
      <c r="T31" s="1423">
        <v>0</v>
      </c>
      <c r="U31" s="1423"/>
      <c r="V31" s="1423"/>
      <c r="W31" s="1423"/>
      <c r="X31" s="1423">
        <v>0</v>
      </c>
      <c r="Y31" s="1423">
        <v>0</v>
      </c>
      <c r="Z31" s="1423"/>
      <c r="AA31" s="1423"/>
      <c r="AB31" s="1423">
        <v>0</v>
      </c>
      <c r="AC31" s="1423"/>
      <c r="AD31" s="1423"/>
      <c r="AE31" s="1423"/>
      <c r="AF31" s="1423">
        <v>0</v>
      </c>
      <c r="AG31" s="1423"/>
      <c r="AH31" s="1423"/>
      <c r="AI31" s="1423"/>
      <c r="AJ31" s="1423"/>
      <c r="AK31" s="1423">
        <v>0</v>
      </c>
      <c r="AL31" s="1423"/>
      <c r="AM31" s="1423"/>
      <c r="AN31" s="1423"/>
      <c r="AO31" s="1423">
        <v>1615723</v>
      </c>
      <c r="AP31" s="1423">
        <v>570398</v>
      </c>
      <c r="AQ31" s="1423">
        <v>1045325</v>
      </c>
      <c r="AR31" s="1423">
        <v>1045325</v>
      </c>
      <c r="AS31" s="1423"/>
      <c r="AT31" s="1423"/>
      <c r="AU31" s="1423"/>
      <c r="AV31" s="1423"/>
      <c r="AW31" s="1423"/>
      <c r="AX31" s="1423"/>
      <c r="AY31" s="1423">
        <v>45707989</v>
      </c>
      <c r="AZ31" s="1423">
        <v>0</v>
      </c>
      <c r="BA31" s="1423"/>
      <c r="BB31" s="1423"/>
      <c r="BC31" s="1423"/>
      <c r="BD31" s="1423">
        <v>45707989</v>
      </c>
      <c r="BE31" s="1423">
        <v>0</v>
      </c>
      <c r="BF31" s="1423"/>
      <c r="BG31" s="1423"/>
      <c r="BH31" s="1423"/>
      <c r="BI31" s="1423"/>
      <c r="BJ31" s="1423"/>
      <c r="BK31" s="1423"/>
      <c r="BL31" s="1423">
        <v>0</v>
      </c>
      <c r="BM31" s="1423">
        <v>0</v>
      </c>
      <c r="BN31" s="1423"/>
      <c r="BO31" s="1423"/>
      <c r="BP31" s="1423"/>
      <c r="BQ31" s="1423"/>
      <c r="BR31" s="1423"/>
      <c r="BS31" s="1423"/>
      <c r="BT31" s="1423">
        <v>0</v>
      </c>
      <c r="BU31" s="1423">
        <v>0</v>
      </c>
      <c r="BV31" s="1423"/>
      <c r="BW31" s="1423"/>
      <c r="BX31" s="1423"/>
      <c r="BY31" s="1423"/>
      <c r="BZ31" s="1423"/>
      <c r="CA31" s="1423"/>
      <c r="CB31" s="1423"/>
      <c r="CC31" s="1423">
        <v>145007</v>
      </c>
      <c r="CD31" s="1423">
        <v>0</v>
      </c>
      <c r="CE31" s="1423"/>
      <c r="CF31" s="1423">
        <v>0</v>
      </c>
      <c r="CG31" s="1423"/>
      <c r="CH31" s="1423"/>
      <c r="CI31" s="1423"/>
      <c r="CJ31" s="1423">
        <v>145007</v>
      </c>
      <c r="CK31" s="1423"/>
      <c r="CL31" s="1423">
        <v>145007</v>
      </c>
      <c r="CM31" s="1423"/>
      <c r="CN31" s="1423"/>
      <c r="CO31" s="1423"/>
      <c r="CP31" s="1423"/>
      <c r="CQ31" s="1423">
        <v>6000000</v>
      </c>
      <c r="CR31" s="1423"/>
      <c r="CS31" s="1423">
        <v>6000000</v>
      </c>
      <c r="CT31" s="1423"/>
      <c r="CU31" s="1423">
        <v>65389610</v>
      </c>
      <c r="CV31" s="1423">
        <v>59317478</v>
      </c>
      <c r="CW31" s="1423">
        <v>6072132</v>
      </c>
      <c r="CX31" s="1423"/>
      <c r="CY31" s="1423">
        <v>0</v>
      </c>
      <c r="CZ31" s="1423"/>
      <c r="DA31" s="1423">
        <v>0</v>
      </c>
      <c r="DB31" s="1423"/>
      <c r="DC31" s="1423"/>
      <c r="DD31" s="1423"/>
      <c r="DE31" s="1423">
        <v>0</v>
      </c>
      <c r="DF31" s="1423"/>
      <c r="DG31" s="1423"/>
      <c r="DH31" s="1423"/>
      <c r="DI31" s="1423">
        <v>0</v>
      </c>
      <c r="DJ31" s="1423"/>
      <c r="DK31" s="1423"/>
      <c r="DL31" s="1423"/>
      <c r="DM31" s="1423"/>
      <c r="DN31" s="1423">
        <v>0</v>
      </c>
      <c r="DO31" s="1423"/>
      <c r="DP31" s="1423">
        <v>0</v>
      </c>
      <c r="DQ31" s="1423"/>
      <c r="DR31" s="1423"/>
      <c r="DS31" s="1423"/>
      <c r="DT31" s="1423">
        <v>0</v>
      </c>
      <c r="DU31" s="1423"/>
      <c r="DV31" s="1423"/>
      <c r="DW31" s="1423"/>
      <c r="DX31" s="1423"/>
      <c r="DY31" s="1423">
        <v>728446</v>
      </c>
      <c r="DZ31" s="1423"/>
      <c r="EA31" s="1423">
        <v>0</v>
      </c>
      <c r="EB31" s="1423">
        <v>0</v>
      </c>
      <c r="EC31" s="1423"/>
      <c r="ED31" s="1423">
        <v>703168</v>
      </c>
      <c r="EE31" s="1423">
        <v>25278</v>
      </c>
      <c r="EF31" s="1423"/>
      <c r="EG31" s="1423"/>
      <c r="EH31" s="1423">
        <v>7752677.5699999994</v>
      </c>
      <c r="EI31" s="1423">
        <v>1982324.17</v>
      </c>
      <c r="EJ31" s="1423">
        <v>5089083.5999999996</v>
      </c>
      <c r="EK31" s="1423">
        <v>681269.8</v>
      </c>
      <c r="EL31" s="1423"/>
      <c r="EM31" s="1423">
        <v>15250775</v>
      </c>
      <c r="EN31" s="1423"/>
      <c r="EO31" s="1423"/>
      <c r="EP31" s="1423"/>
      <c r="EQ31" s="1423"/>
      <c r="ER31" s="1423"/>
      <c r="ES31" s="1423">
        <v>164329286.56999999</v>
      </c>
    </row>
    <row r="32" spans="5:149">
      <c r="F32" s="1424"/>
      <c r="H32" s="1424"/>
      <c r="I32" s="1424"/>
      <c r="J32" s="1424"/>
      <c r="K32" s="1424"/>
      <c r="L32" s="1424"/>
      <c r="M32" s="1424"/>
      <c r="N32" s="1424"/>
      <c r="O32" s="1424"/>
      <c r="P32" s="1424"/>
      <c r="Q32" s="1424"/>
      <c r="R32" s="1424"/>
      <c r="S32" s="1424"/>
      <c r="T32" s="1424"/>
      <c r="U32" s="1424"/>
      <c r="V32" s="1424"/>
      <c r="W32" s="1424"/>
      <c r="X32" s="1424"/>
      <c r="Y32" s="1424"/>
      <c r="Z32" s="1424"/>
      <c r="AA32" s="1424"/>
      <c r="AB32" s="1424"/>
      <c r="AC32" s="1424"/>
      <c r="AD32" s="1424"/>
      <c r="AE32" s="1424"/>
      <c r="AF32" s="1424"/>
      <c r="AG32" s="1424"/>
      <c r="AH32" s="1424"/>
      <c r="AI32" s="1424"/>
      <c r="AJ32" s="1424"/>
      <c r="AK32" s="1424"/>
      <c r="AL32" s="1424"/>
      <c r="AM32" s="1424"/>
      <c r="AN32" s="1424"/>
      <c r="AO32" s="1424"/>
      <c r="AP32" s="1424"/>
      <c r="AQ32" s="1424"/>
      <c r="AR32" s="1424"/>
      <c r="AS32" s="1424"/>
      <c r="AT32" s="1424"/>
      <c r="AU32" s="1424"/>
      <c r="AV32" s="1424"/>
      <c r="AW32" s="1424"/>
      <c r="AX32" s="1424"/>
      <c r="AY32" s="1424"/>
      <c r="AZ32" s="1424"/>
      <c r="BA32" s="1424"/>
      <c r="BB32" s="1424"/>
      <c r="BC32" s="1424"/>
      <c r="BD32" s="1424"/>
      <c r="BE32" s="1424"/>
      <c r="BF32" s="1424"/>
      <c r="BG32" s="1424"/>
      <c r="BH32" s="1424"/>
      <c r="BI32" s="1424"/>
      <c r="BJ32" s="1424"/>
      <c r="BK32" s="1424"/>
      <c r="BL32" s="1424"/>
      <c r="BM32" s="1424"/>
      <c r="BN32" s="1424"/>
      <c r="BO32" s="1424"/>
      <c r="BP32" s="1424"/>
      <c r="BQ32" s="1424"/>
      <c r="BR32" s="1424"/>
      <c r="BS32" s="1424"/>
      <c r="BT32" s="1424"/>
      <c r="BU32" s="1424"/>
      <c r="BV32" s="1424"/>
      <c r="BW32" s="1424"/>
      <c r="BX32" s="1424"/>
      <c r="BY32" s="1424"/>
      <c r="BZ32" s="1424"/>
      <c r="CA32" s="1424"/>
      <c r="CB32" s="1424"/>
      <c r="CC32" s="1424"/>
      <c r="CD32" s="1424"/>
      <c r="CE32" s="1424"/>
      <c r="CF32" s="1424"/>
      <c r="CG32" s="1424"/>
      <c r="CH32" s="1424"/>
      <c r="CI32" s="1424"/>
      <c r="CJ32" s="1424"/>
      <c r="CK32" s="1424"/>
      <c r="CL32" s="1424"/>
      <c r="CM32" s="1424"/>
      <c r="CN32" s="1424"/>
      <c r="CO32" s="1424"/>
      <c r="CP32" s="1424"/>
      <c r="CQ32" s="1424"/>
      <c r="CR32" s="1424"/>
      <c r="CS32" s="1424"/>
      <c r="CT32" s="1424"/>
      <c r="CU32" s="1424"/>
      <c r="CV32" s="1424"/>
      <c r="CW32" s="1424"/>
      <c r="CX32" s="1424"/>
      <c r="CY32" s="1424"/>
      <c r="CZ32" s="1424"/>
      <c r="DA32" s="1424"/>
      <c r="DB32" s="1424"/>
      <c r="DC32" s="1424"/>
      <c r="DD32" s="1424"/>
      <c r="DE32" s="1424"/>
      <c r="DF32" s="1424"/>
      <c r="DG32" s="1424"/>
      <c r="DH32" s="1424"/>
      <c r="DI32" s="1424"/>
      <c r="DJ32" s="1424"/>
      <c r="DK32" s="1424"/>
      <c r="DL32" s="1424"/>
      <c r="DM32" s="1424"/>
      <c r="DN32" s="1424"/>
      <c r="DO32" s="1424"/>
      <c r="DP32" s="1424"/>
      <c r="DQ32" s="1424"/>
      <c r="DR32" s="1424"/>
      <c r="DS32" s="1424"/>
      <c r="DT32" s="1424"/>
      <c r="DU32" s="1424"/>
      <c r="DV32" s="1424"/>
      <c r="DW32" s="1424"/>
      <c r="DX32" s="1424"/>
      <c r="DY32" s="1424"/>
      <c r="DZ32" s="1424"/>
      <c r="EA32" s="1424"/>
      <c r="EB32" s="1424"/>
      <c r="EC32" s="1424"/>
      <c r="ED32" s="1424"/>
      <c r="EE32" s="1424"/>
      <c r="EF32" s="1424"/>
      <c r="EG32" s="1424"/>
      <c r="EH32" s="1424"/>
      <c r="EI32" s="1424"/>
      <c r="EJ32" s="1424"/>
      <c r="EK32" s="1424"/>
      <c r="EL32" s="1424"/>
      <c r="EM32" s="1424"/>
      <c r="EN32" s="1424"/>
      <c r="EO32" s="1424"/>
      <c r="EP32" s="1424"/>
      <c r="EQ32" s="1424"/>
      <c r="ER32" s="1424"/>
      <c r="ES32" s="1217"/>
    </row>
    <row r="33" spans="5:150">
      <c r="F33" s="1424"/>
      <c r="H33" s="1424"/>
      <c r="I33" s="1424"/>
      <c r="J33" s="1424"/>
      <c r="K33" s="1424"/>
      <c r="L33" s="1424"/>
      <c r="M33" s="1424"/>
      <c r="N33" s="1424"/>
      <c r="O33" s="1424"/>
      <c r="P33" s="1424"/>
      <c r="Q33" s="1424"/>
      <c r="R33" s="1424"/>
      <c r="S33" s="1424"/>
      <c r="T33" s="1424"/>
      <c r="U33" s="1424"/>
      <c r="V33" s="1424"/>
      <c r="W33" s="1424"/>
      <c r="X33" s="1424"/>
      <c r="Y33" s="1424"/>
      <c r="Z33" s="1424"/>
      <c r="AA33" s="1424"/>
      <c r="AB33" s="1424"/>
      <c r="AC33" s="1424"/>
      <c r="AD33" s="1424"/>
      <c r="AE33" s="1424"/>
      <c r="AF33" s="1424"/>
      <c r="AG33" s="1424"/>
      <c r="AH33" s="1424"/>
      <c r="AI33" s="1424"/>
      <c r="AJ33" s="1424"/>
      <c r="AK33" s="1424"/>
      <c r="AL33" s="1424"/>
      <c r="AM33" s="1424"/>
      <c r="AN33" s="1424"/>
      <c r="AO33" s="1424"/>
      <c r="AP33" s="1424"/>
      <c r="AQ33" s="1424"/>
      <c r="AR33" s="1424"/>
      <c r="AS33" s="1424"/>
      <c r="AT33" s="1424"/>
      <c r="AU33" s="1424"/>
      <c r="AV33" s="1424"/>
      <c r="AW33" s="1424"/>
      <c r="AX33" s="1424"/>
      <c r="AY33" s="1424"/>
      <c r="AZ33" s="1424"/>
      <c r="BA33" s="1424"/>
      <c r="BB33" s="1424"/>
      <c r="BC33" s="1424"/>
      <c r="BD33" s="1424"/>
      <c r="BE33" s="1424"/>
      <c r="BF33" s="1424"/>
      <c r="BG33" s="1424"/>
      <c r="BH33" s="1424"/>
      <c r="BI33" s="1424"/>
      <c r="BJ33" s="1424"/>
      <c r="BK33" s="1424"/>
      <c r="BL33" s="1424"/>
      <c r="BM33" s="1424"/>
      <c r="BN33" s="1424"/>
      <c r="BO33" s="1424"/>
      <c r="BP33" s="1424"/>
      <c r="BQ33" s="1424"/>
      <c r="BR33" s="1424"/>
      <c r="BS33" s="1424"/>
      <c r="BT33" s="1424"/>
      <c r="BU33" s="1424"/>
      <c r="BV33" s="1424"/>
      <c r="BW33" s="1424"/>
      <c r="BX33" s="1424"/>
      <c r="BY33" s="1424"/>
      <c r="BZ33" s="1424"/>
      <c r="CA33" s="1424"/>
      <c r="CB33" s="1424"/>
      <c r="CC33" s="1424"/>
      <c r="CD33" s="1424"/>
      <c r="CE33" s="1424"/>
      <c r="CF33" s="1424"/>
      <c r="CG33" s="1424"/>
      <c r="CH33" s="1424"/>
      <c r="CI33" s="1424"/>
      <c r="CJ33" s="1424"/>
      <c r="CK33" s="1424"/>
      <c r="CL33" s="1424"/>
      <c r="CM33" s="1424"/>
      <c r="CN33" s="1424"/>
      <c r="CO33" s="1424"/>
      <c r="CP33" s="1424"/>
      <c r="CQ33" s="1424"/>
      <c r="CR33" s="1424"/>
      <c r="CS33" s="1424"/>
      <c r="CT33" s="1424"/>
      <c r="CU33" s="1424"/>
      <c r="CV33" s="1424"/>
      <c r="CW33" s="1424"/>
      <c r="CX33" s="1424"/>
      <c r="CY33" s="1424"/>
      <c r="CZ33" s="1424"/>
      <c r="DA33" s="1424"/>
      <c r="DB33" s="1424"/>
      <c r="DC33" s="1424"/>
      <c r="DD33" s="1424"/>
      <c r="DE33" s="1424"/>
      <c r="DF33" s="1424"/>
      <c r="DG33" s="1424"/>
      <c r="DH33" s="1424"/>
      <c r="DI33" s="1424"/>
      <c r="DJ33" s="1424"/>
      <c r="DK33" s="1424"/>
      <c r="DL33" s="1424"/>
      <c r="DM33" s="1424"/>
      <c r="DN33" s="1424"/>
      <c r="DO33" s="1424"/>
      <c r="DP33" s="1424"/>
      <c r="DQ33" s="1424"/>
      <c r="DR33" s="1424"/>
      <c r="DS33" s="1424"/>
      <c r="DT33" s="1424"/>
      <c r="DU33" s="1424"/>
      <c r="DV33" s="1424"/>
      <c r="DW33" s="1424"/>
      <c r="DX33" s="1424"/>
      <c r="DY33" s="1424"/>
      <c r="DZ33" s="1424"/>
      <c r="EA33" s="1424"/>
      <c r="EB33" s="1424"/>
      <c r="EC33" s="1424"/>
      <c r="ED33" s="1424"/>
      <c r="EE33" s="1424"/>
      <c r="EF33" s="1424"/>
      <c r="EG33" s="1424"/>
      <c r="EH33" s="1424"/>
      <c r="EI33" s="1424"/>
      <c r="EJ33" s="1424"/>
      <c r="EK33" s="1424"/>
      <c r="EL33" s="1424"/>
      <c r="EM33" s="1424"/>
      <c r="EN33" s="1424"/>
      <c r="EO33" s="1424"/>
      <c r="EP33" s="1424"/>
      <c r="EQ33" s="1424"/>
      <c r="ER33" s="1424"/>
      <c r="ES33" s="1217"/>
    </row>
    <row r="34" spans="5:150" ht="15">
      <c r="E34" s="1223">
        <v>42736</v>
      </c>
      <c r="F34" s="1423"/>
      <c r="G34" s="1374">
        <v>132168</v>
      </c>
      <c r="H34" s="1423"/>
      <c r="I34" s="1423">
        <v>20850719</v>
      </c>
      <c r="J34" s="1423">
        <v>20850719</v>
      </c>
      <c r="K34" s="1423"/>
      <c r="L34" s="1423"/>
      <c r="M34" s="1423">
        <v>170974</v>
      </c>
      <c r="N34" s="1423">
        <v>170974</v>
      </c>
      <c r="O34" s="1423">
        <v>170974</v>
      </c>
      <c r="P34" s="1423"/>
      <c r="Q34" s="1423">
        <v>0</v>
      </c>
      <c r="R34" s="1423"/>
      <c r="S34" s="1423"/>
      <c r="T34" s="1423">
        <v>0</v>
      </c>
      <c r="U34" s="1423"/>
      <c r="V34" s="1423"/>
      <c r="W34" s="1423"/>
      <c r="X34" s="1423">
        <v>0</v>
      </c>
      <c r="Y34" s="1423">
        <v>0</v>
      </c>
      <c r="Z34" s="1423"/>
      <c r="AA34" s="1423"/>
      <c r="AB34" s="1423">
        <v>0</v>
      </c>
      <c r="AC34" s="1423"/>
      <c r="AD34" s="1423"/>
      <c r="AE34" s="1423"/>
      <c r="AF34" s="1423">
        <v>0</v>
      </c>
      <c r="AG34" s="1423"/>
      <c r="AH34" s="1423"/>
      <c r="AI34" s="1423"/>
      <c r="AJ34" s="1423"/>
      <c r="AK34" s="1423">
        <v>0</v>
      </c>
      <c r="AL34" s="1423"/>
      <c r="AM34" s="1423"/>
      <c r="AN34" s="1423"/>
      <c r="AO34" s="1423">
        <v>390211</v>
      </c>
      <c r="AP34" s="1423">
        <v>207901</v>
      </c>
      <c r="AQ34" s="1423">
        <v>182310</v>
      </c>
      <c r="AR34" s="1423">
        <v>182310</v>
      </c>
      <c r="AS34" s="1423"/>
      <c r="AT34" s="1423"/>
      <c r="AU34" s="1423"/>
      <c r="AV34" s="1423"/>
      <c r="AW34" s="1423"/>
      <c r="AX34" s="1423"/>
      <c r="AY34" s="1423">
        <v>45707989</v>
      </c>
      <c r="AZ34" s="1423">
        <v>0</v>
      </c>
      <c r="BA34" s="1423"/>
      <c r="BB34" s="1423"/>
      <c r="BC34" s="1423"/>
      <c r="BD34" s="1423">
        <v>45707989</v>
      </c>
      <c r="BE34" s="1423">
        <v>0</v>
      </c>
      <c r="BF34" s="1423"/>
      <c r="BG34" s="1423"/>
      <c r="BH34" s="1423"/>
      <c r="BI34" s="1423"/>
      <c r="BJ34" s="1423"/>
      <c r="BK34" s="1423"/>
      <c r="BL34" s="1423">
        <v>0</v>
      </c>
      <c r="BM34" s="1423">
        <v>0</v>
      </c>
      <c r="BN34" s="1423"/>
      <c r="BO34" s="1423"/>
      <c r="BP34" s="1423"/>
      <c r="BQ34" s="1423"/>
      <c r="BR34" s="1423"/>
      <c r="BS34" s="1423"/>
      <c r="BT34" s="1423">
        <v>0</v>
      </c>
      <c r="BU34" s="1423">
        <v>0</v>
      </c>
      <c r="BV34" s="1423"/>
      <c r="BW34" s="1423"/>
      <c r="BX34" s="1423"/>
      <c r="BY34" s="1423"/>
      <c r="BZ34" s="1423"/>
      <c r="CA34" s="1423"/>
      <c r="CB34" s="1423"/>
      <c r="CC34" s="1423">
        <v>137881</v>
      </c>
      <c r="CD34" s="1423">
        <v>0</v>
      </c>
      <c r="CE34" s="1423"/>
      <c r="CF34" s="1423">
        <v>0</v>
      </c>
      <c r="CG34" s="1423"/>
      <c r="CH34" s="1423"/>
      <c r="CI34" s="1423"/>
      <c r="CJ34" s="1423">
        <v>137881</v>
      </c>
      <c r="CK34" s="1423"/>
      <c r="CL34" s="1423">
        <v>137881</v>
      </c>
      <c r="CM34" s="1423"/>
      <c r="CN34" s="1423"/>
      <c r="CO34" s="1423"/>
      <c r="CP34" s="1423"/>
      <c r="CQ34" s="1423">
        <v>6000000</v>
      </c>
      <c r="CR34" s="1423"/>
      <c r="CS34" s="1423">
        <v>6000000</v>
      </c>
      <c r="CT34" s="1423"/>
      <c r="CU34" s="1423">
        <v>64844889</v>
      </c>
      <c r="CV34" s="1423">
        <v>59383242</v>
      </c>
      <c r="CW34" s="1423">
        <v>5461647</v>
      </c>
      <c r="CX34" s="1423"/>
      <c r="CY34" s="1423">
        <v>0</v>
      </c>
      <c r="CZ34" s="1423"/>
      <c r="DA34" s="1423">
        <v>0</v>
      </c>
      <c r="DB34" s="1423"/>
      <c r="DC34" s="1423"/>
      <c r="DD34" s="1423"/>
      <c r="DE34" s="1423">
        <v>0</v>
      </c>
      <c r="DF34" s="1423"/>
      <c r="DG34" s="1423"/>
      <c r="DH34" s="1423"/>
      <c r="DI34" s="1423">
        <v>0</v>
      </c>
      <c r="DJ34" s="1423"/>
      <c r="DK34" s="1423"/>
      <c r="DL34" s="1423"/>
      <c r="DM34" s="1423"/>
      <c r="DN34" s="1423">
        <v>0</v>
      </c>
      <c r="DO34" s="1423"/>
      <c r="DP34" s="1423">
        <v>0</v>
      </c>
      <c r="DQ34" s="1423"/>
      <c r="DR34" s="1423"/>
      <c r="DS34" s="1423"/>
      <c r="DT34" s="1423">
        <v>0</v>
      </c>
      <c r="DU34" s="1423"/>
      <c r="DV34" s="1423"/>
      <c r="DW34" s="1423"/>
      <c r="DX34" s="1423"/>
      <c r="DY34" s="1423">
        <v>580930</v>
      </c>
      <c r="DZ34" s="1423"/>
      <c r="EA34" s="1423">
        <v>0</v>
      </c>
      <c r="EB34" s="1423">
        <v>0</v>
      </c>
      <c r="EC34" s="1423"/>
      <c r="ED34" s="1423">
        <v>555237</v>
      </c>
      <c r="EE34" s="1423">
        <v>25693</v>
      </c>
      <c r="EF34" s="1423"/>
      <c r="EG34" s="1423"/>
      <c r="EH34" s="1423">
        <v>7688023.6400000006</v>
      </c>
      <c r="EI34" s="1423">
        <v>1978930.32</v>
      </c>
      <c r="EJ34" s="1423">
        <v>5014065.38</v>
      </c>
      <c r="EK34" s="1423">
        <v>695027.94</v>
      </c>
      <c r="EL34" s="1423"/>
      <c r="EM34" s="1423">
        <v>15329491</v>
      </c>
      <c r="EN34" s="1423"/>
      <c r="EO34" s="1423"/>
      <c r="EP34" s="1423"/>
      <c r="EQ34" s="1423"/>
      <c r="ER34" s="1423"/>
      <c r="ES34" s="1423">
        <v>161833275.63999999</v>
      </c>
      <c r="ET34" s="1222"/>
    </row>
    <row r="35" spans="5:150" ht="15">
      <c r="E35" s="1223">
        <v>42767</v>
      </c>
      <c r="F35" s="1423"/>
      <c r="G35" s="1374">
        <v>1821394</v>
      </c>
      <c r="H35" s="1423"/>
      <c r="I35" s="1423">
        <v>21101147</v>
      </c>
      <c r="J35" s="1423">
        <v>21101147</v>
      </c>
      <c r="K35" s="1423"/>
      <c r="L35" s="1423"/>
      <c r="M35" s="1423">
        <v>67878</v>
      </c>
      <c r="N35" s="1423">
        <v>67878</v>
      </c>
      <c r="O35" s="1423">
        <v>67878</v>
      </c>
      <c r="P35" s="1423"/>
      <c r="Q35" s="1423">
        <v>0</v>
      </c>
      <c r="R35" s="1423"/>
      <c r="S35" s="1423"/>
      <c r="T35" s="1423">
        <v>0</v>
      </c>
      <c r="U35" s="1423"/>
      <c r="V35" s="1423"/>
      <c r="W35" s="1423"/>
      <c r="X35" s="1423">
        <v>0</v>
      </c>
      <c r="Y35" s="1423">
        <v>0</v>
      </c>
      <c r="Z35" s="1423"/>
      <c r="AA35" s="1423"/>
      <c r="AB35" s="1423">
        <v>0</v>
      </c>
      <c r="AC35" s="1423"/>
      <c r="AD35" s="1423"/>
      <c r="AE35" s="1423"/>
      <c r="AF35" s="1423">
        <v>0</v>
      </c>
      <c r="AG35" s="1423"/>
      <c r="AH35" s="1423"/>
      <c r="AI35" s="1423"/>
      <c r="AJ35" s="1423"/>
      <c r="AK35" s="1423">
        <v>0</v>
      </c>
      <c r="AL35" s="1423"/>
      <c r="AM35" s="1423"/>
      <c r="AN35" s="1423"/>
      <c r="AO35" s="1423">
        <v>414848</v>
      </c>
      <c r="AP35" s="1423">
        <v>111868</v>
      </c>
      <c r="AQ35" s="1423">
        <v>302980</v>
      </c>
      <c r="AR35" s="1423">
        <v>302980</v>
      </c>
      <c r="AS35" s="1423"/>
      <c r="AT35" s="1423"/>
      <c r="AU35" s="1423"/>
      <c r="AV35" s="1423"/>
      <c r="AW35" s="1423"/>
      <c r="AX35" s="1423"/>
      <c r="AY35" s="1423">
        <v>49257009</v>
      </c>
      <c r="AZ35" s="1423">
        <v>0</v>
      </c>
      <c r="BA35" s="1423"/>
      <c r="BB35" s="1423"/>
      <c r="BC35" s="1423"/>
      <c r="BD35" s="1423">
        <v>49257009</v>
      </c>
      <c r="BE35" s="1423">
        <v>0</v>
      </c>
      <c r="BF35" s="1423"/>
      <c r="BG35" s="1423"/>
      <c r="BH35" s="1423"/>
      <c r="BI35" s="1423"/>
      <c r="BJ35" s="1423"/>
      <c r="BK35" s="1423"/>
      <c r="BL35" s="1423">
        <v>0</v>
      </c>
      <c r="BM35" s="1423">
        <v>0</v>
      </c>
      <c r="BN35" s="1423"/>
      <c r="BO35" s="1423"/>
      <c r="BP35" s="1423"/>
      <c r="BQ35" s="1423"/>
      <c r="BR35" s="1423"/>
      <c r="BS35" s="1423"/>
      <c r="BT35" s="1423">
        <v>0</v>
      </c>
      <c r="BU35" s="1423">
        <v>0</v>
      </c>
      <c r="BV35" s="1423"/>
      <c r="BW35" s="1423"/>
      <c r="BX35" s="1423"/>
      <c r="BY35" s="1423"/>
      <c r="BZ35" s="1423"/>
      <c r="CA35" s="1423"/>
      <c r="CB35" s="1423"/>
      <c r="CC35" s="1423">
        <v>139467</v>
      </c>
      <c r="CD35" s="1423">
        <v>0</v>
      </c>
      <c r="CE35" s="1423"/>
      <c r="CF35" s="1423">
        <v>0</v>
      </c>
      <c r="CG35" s="1423"/>
      <c r="CH35" s="1423"/>
      <c r="CI35" s="1423"/>
      <c r="CJ35" s="1423">
        <v>139467</v>
      </c>
      <c r="CK35" s="1423"/>
      <c r="CL35" s="1423">
        <v>139467</v>
      </c>
      <c r="CM35" s="1423"/>
      <c r="CN35" s="1423"/>
      <c r="CO35" s="1423"/>
      <c r="CP35" s="1423"/>
      <c r="CQ35" s="1423">
        <v>2000000</v>
      </c>
      <c r="CR35" s="1423"/>
      <c r="CS35" s="1423">
        <v>2000000</v>
      </c>
      <c r="CT35" s="1423"/>
      <c r="CU35" s="1423">
        <v>65106201</v>
      </c>
      <c r="CV35" s="1423">
        <v>59539265</v>
      </c>
      <c r="CW35" s="1423">
        <v>5566936</v>
      </c>
      <c r="CX35" s="1423"/>
      <c r="CY35" s="1423">
        <v>0</v>
      </c>
      <c r="CZ35" s="1423"/>
      <c r="DA35" s="1423">
        <v>0</v>
      </c>
      <c r="DB35" s="1423"/>
      <c r="DC35" s="1423"/>
      <c r="DD35" s="1423"/>
      <c r="DE35" s="1423">
        <v>0</v>
      </c>
      <c r="DF35" s="1423"/>
      <c r="DG35" s="1423"/>
      <c r="DH35" s="1423"/>
      <c r="DI35" s="1423">
        <v>0</v>
      </c>
      <c r="DJ35" s="1423"/>
      <c r="DK35" s="1423"/>
      <c r="DL35" s="1423"/>
      <c r="DM35" s="1423"/>
      <c r="DN35" s="1423">
        <v>0</v>
      </c>
      <c r="DO35" s="1423"/>
      <c r="DP35" s="1423">
        <v>0</v>
      </c>
      <c r="DQ35" s="1423"/>
      <c r="DR35" s="1423"/>
      <c r="DS35" s="1423"/>
      <c r="DT35" s="1423">
        <v>0</v>
      </c>
      <c r="DU35" s="1423"/>
      <c r="DV35" s="1423"/>
      <c r="DW35" s="1423"/>
      <c r="DX35" s="1423"/>
      <c r="DY35" s="1423">
        <v>549819</v>
      </c>
      <c r="DZ35" s="1423"/>
      <c r="EA35" s="1423">
        <v>0</v>
      </c>
      <c r="EB35" s="1423">
        <v>0</v>
      </c>
      <c r="EC35" s="1423"/>
      <c r="ED35" s="1423">
        <v>524395</v>
      </c>
      <c r="EE35" s="1423">
        <v>25424</v>
      </c>
      <c r="EF35" s="1423"/>
      <c r="EG35" s="1423"/>
      <c r="EH35" s="1423">
        <v>7813070.1500000004</v>
      </c>
      <c r="EI35" s="1423">
        <v>1975536.48</v>
      </c>
      <c r="EJ35" s="1423">
        <v>5103700.43</v>
      </c>
      <c r="EK35" s="1423">
        <v>733833.24</v>
      </c>
      <c r="EL35" s="1423"/>
      <c r="EM35" s="1423">
        <v>15136996</v>
      </c>
      <c r="EN35" s="1423"/>
      <c r="EO35" s="1423"/>
      <c r="EP35" s="1423"/>
      <c r="EQ35" s="1423"/>
      <c r="ER35" s="1423"/>
      <c r="ES35" s="1423">
        <v>163407829.15000001</v>
      </c>
      <c r="ET35" s="1222"/>
    </row>
    <row r="36" spans="5:150" ht="15">
      <c r="E36" s="1223">
        <v>42795</v>
      </c>
      <c r="F36" s="1423"/>
      <c r="G36" s="1374">
        <v>174141</v>
      </c>
      <c r="H36" s="1423"/>
      <c r="I36" s="1423">
        <v>27014412</v>
      </c>
      <c r="J36" s="1423">
        <v>27014412</v>
      </c>
      <c r="K36" s="1423"/>
      <c r="L36" s="1423"/>
      <c r="M36" s="1423">
        <v>120206</v>
      </c>
      <c r="N36" s="1423">
        <v>120206</v>
      </c>
      <c r="O36" s="1423">
        <v>120206</v>
      </c>
      <c r="P36" s="1423"/>
      <c r="Q36" s="1423">
        <v>0</v>
      </c>
      <c r="R36" s="1423"/>
      <c r="S36" s="1423"/>
      <c r="T36" s="1423">
        <v>0</v>
      </c>
      <c r="U36" s="1423"/>
      <c r="V36" s="1423"/>
      <c r="W36" s="1423"/>
      <c r="X36" s="1423">
        <v>0</v>
      </c>
      <c r="Y36" s="1423">
        <v>0</v>
      </c>
      <c r="Z36" s="1423"/>
      <c r="AA36" s="1423"/>
      <c r="AB36" s="1423">
        <v>0</v>
      </c>
      <c r="AC36" s="1423"/>
      <c r="AD36" s="1423"/>
      <c r="AE36" s="1423"/>
      <c r="AF36" s="1423">
        <v>0</v>
      </c>
      <c r="AG36" s="1423"/>
      <c r="AH36" s="1423"/>
      <c r="AI36" s="1423"/>
      <c r="AJ36" s="1423"/>
      <c r="AK36" s="1423">
        <v>0</v>
      </c>
      <c r="AL36" s="1423"/>
      <c r="AM36" s="1423"/>
      <c r="AN36" s="1423"/>
      <c r="AO36" s="1423">
        <v>256757</v>
      </c>
      <c r="AP36" s="1423">
        <v>78637</v>
      </c>
      <c r="AQ36" s="1423">
        <v>178120</v>
      </c>
      <c r="AR36" s="1423">
        <v>178120</v>
      </c>
      <c r="AS36" s="1423"/>
      <c r="AT36" s="1423"/>
      <c r="AU36" s="1423"/>
      <c r="AV36" s="1423"/>
      <c r="AW36" s="1423"/>
      <c r="AX36" s="1423"/>
      <c r="AY36" s="1423">
        <v>51015484</v>
      </c>
      <c r="AZ36" s="1423">
        <v>0</v>
      </c>
      <c r="BA36" s="1423"/>
      <c r="BB36" s="1423"/>
      <c r="BC36" s="1423"/>
      <c r="BD36" s="1423">
        <v>51015484</v>
      </c>
      <c r="BE36" s="1423">
        <v>0</v>
      </c>
      <c r="BF36" s="1423"/>
      <c r="BG36" s="1423"/>
      <c r="BH36" s="1423"/>
      <c r="BI36" s="1423"/>
      <c r="BJ36" s="1423"/>
      <c r="BK36" s="1423"/>
      <c r="BL36" s="1423">
        <v>0</v>
      </c>
      <c r="BM36" s="1423">
        <v>0</v>
      </c>
      <c r="BN36" s="1423"/>
      <c r="BO36" s="1423"/>
      <c r="BP36" s="1423"/>
      <c r="BQ36" s="1423"/>
      <c r="BR36" s="1423"/>
      <c r="BS36" s="1423"/>
      <c r="BT36" s="1423">
        <v>0</v>
      </c>
      <c r="BU36" s="1423">
        <v>0</v>
      </c>
      <c r="BV36" s="1423"/>
      <c r="BW36" s="1423"/>
      <c r="BX36" s="1423"/>
      <c r="BY36" s="1423"/>
      <c r="BZ36" s="1423"/>
      <c r="CA36" s="1423"/>
      <c r="CB36" s="1423"/>
      <c r="CC36" s="1423">
        <v>136743</v>
      </c>
      <c r="CD36" s="1423">
        <v>0</v>
      </c>
      <c r="CE36" s="1423"/>
      <c r="CF36" s="1423">
        <v>0</v>
      </c>
      <c r="CG36" s="1423"/>
      <c r="CH36" s="1423"/>
      <c r="CI36" s="1423"/>
      <c r="CJ36" s="1423">
        <v>136743</v>
      </c>
      <c r="CK36" s="1423"/>
      <c r="CL36" s="1423">
        <v>136743</v>
      </c>
      <c r="CM36" s="1423"/>
      <c r="CN36" s="1423"/>
      <c r="CO36" s="1423"/>
      <c r="CP36" s="1423"/>
      <c r="CQ36" s="1423">
        <v>2000000</v>
      </c>
      <c r="CR36" s="1423"/>
      <c r="CS36" s="1423">
        <v>2000000</v>
      </c>
      <c r="CT36" s="1423"/>
      <c r="CU36" s="1423">
        <v>65697046</v>
      </c>
      <c r="CV36" s="1423">
        <v>60317483</v>
      </c>
      <c r="CW36" s="1423">
        <v>5379563</v>
      </c>
      <c r="CX36" s="1423"/>
      <c r="CY36" s="1423">
        <v>0</v>
      </c>
      <c r="CZ36" s="1423"/>
      <c r="DA36" s="1423">
        <v>0</v>
      </c>
      <c r="DB36" s="1423"/>
      <c r="DC36" s="1423"/>
      <c r="DD36" s="1423"/>
      <c r="DE36" s="1423">
        <v>0</v>
      </c>
      <c r="DF36" s="1423"/>
      <c r="DG36" s="1423"/>
      <c r="DH36" s="1423"/>
      <c r="DI36" s="1423">
        <v>0</v>
      </c>
      <c r="DJ36" s="1423"/>
      <c r="DK36" s="1423"/>
      <c r="DL36" s="1423"/>
      <c r="DM36" s="1423"/>
      <c r="DN36" s="1423">
        <v>0</v>
      </c>
      <c r="DO36" s="1423"/>
      <c r="DP36" s="1423">
        <v>0</v>
      </c>
      <c r="DQ36" s="1423"/>
      <c r="DR36" s="1423"/>
      <c r="DS36" s="1423"/>
      <c r="DT36" s="1423">
        <v>0</v>
      </c>
      <c r="DU36" s="1423"/>
      <c r="DV36" s="1423"/>
      <c r="DW36" s="1423"/>
      <c r="DX36" s="1423"/>
      <c r="DY36" s="1423">
        <v>840108</v>
      </c>
      <c r="DZ36" s="1423"/>
      <c r="EA36" s="1423">
        <v>0</v>
      </c>
      <c r="EB36" s="1423">
        <v>0</v>
      </c>
      <c r="EC36" s="1423"/>
      <c r="ED36" s="1423">
        <v>814480</v>
      </c>
      <c r="EE36" s="1423">
        <v>25628</v>
      </c>
      <c r="EF36" s="1423"/>
      <c r="EG36" s="1423"/>
      <c r="EH36" s="1423">
        <v>7884559.29</v>
      </c>
      <c r="EI36" s="1423">
        <v>1972142.64</v>
      </c>
      <c r="EJ36" s="1423">
        <v>5168874.91</v>
      </c>
      <c r="EK36" s="1423">
        <v>743541.74</v>
      </c>
      <c r="EL36" s="1423"/>
      <c r="EM36" s="1423">
        <v>15250263</v>
      </c>
      <c r="EN36" s="1423"/>
      <c r="EO36" s="1423"/>
      <c r="EP36" s="1423"/>
      <c r="EQ36" s="1423"/>
      <c r="ER36" s="1423"/>
      <c r="ES36" s="1423">
        <v>170389719.28999999</v>
      </c>
      <c r="ET36" s="1222"/>
    </row>
    <row r="37" spans="5:150" ht="15">
      <c r="E37" s="1223">
        <v>42826</v>
      </c>
      <c r="F37" s="1423"/>
      <c r="G37" s="1374">
        <v>135818</v>
      </c>
      <c r="H37" s="1423"/>
      <c r="I37" s="1423">
        <v>36519466</v>
      </c>
      <c r="J37" s="1423">
        <v>36519466</v>
      </c>
      <c r="K37" s="1423"/>
      <c r="L37" s="1423"/>
      <c r="M37" s="1423">
        <v>161080</v>
      </c>
      <c r="N37" s="1423">
        <v>161080</v>
      </c>
      <c r="O37" s="1423">
        <v>161080</v>
      </c>
      <c r="P37" s="1423"/>
      <c r="Q37" s="1423">
        <v>0</v>
      </c>
      <c r="R37" s="1423"/>
      <c r="S37" s="1423"/>
      <c r="T37" s="1423">
        <v>0</v>
      </c>
      <c r="U37" s="1423"/>
      <c r="V37" s="1423"/>
      <c r="W37" s="1423"/>
      <c r="X37" s="1423">
        <v>0</v>
      </c>
      <c r="Y37" s="1423">
        <v>0</v>
      </c>
      <c r="Z37" s="1423"/>
      <c r="AA37" s="1423"/>
      <c r="AB37" s="1423">
        <v>0</v>
      </c>
      <c r="AC37" s="1423"/>
      <c r="AD37" s="1423"/>
      <c r="AE37" s="1423"/>
      <c r="AF37" s="1423">
        <v>0</v>
      </c>
      <c r="AG37" s="1423"/>
      <c r="AH37" s="1423"/>
      <c r="AI37" s="1423"/>
      <c r="AJ37" s="1423"/>
      <c r="AK37" s="1423">
        <v>0</v>
      </c>
      <c r="AL37" s="1423"/>
      <c r="AM37" s="1423"/>
      <c r="AN37" s="1423"/>
      <c r="AO37" s="1423">
        <v>615247</v>
      </c>
      <c r="AP37" s="1423">
        <v>116773</v>
      </c>
      <c r="AQ37" s="1423">
        <v>498474</v>
      </c>
      <c r="AR37" s="1423">
        <v>498474</v>
      </c>
      <c r="AS37" s="1423"/>
      <c r="AT37" s="1423"/>
      <c r="AU37" s="1423"/>
      <c r="AV37" s="1423"/>
      <c r="AW37" s="1423"/>
      <c r="AX37" s="1423"/>
      <c r="AY37" s="1423">
        <v>50910809</v>
      </c>
      <c r="AZ37" s="1423">
        <v>0</v>
      </c>
      <c r="BA37" s="1423"/>
      <c r="BB37" s="1423"/>
      <c r="BC37" s="1423"/>
      <c r="BD37" s="1423">
        <v>50910809</v>
      </c>
      <c r="BE37" s="1423">
        <v>0</v>
      </c>
      <c r="BF37" s="1423"/>
      <c r="BG37" s="1423"/>
      <c r="BH37" s="1423"/>
      <c r="BI37" s="1423"/>
      <c r="BJ37" s="1423"/>
      <c r="BK37" s="1423"/>
      <c r="BL37" s="1423">
        <v>0</v>
      </c>
      <c r="BM37" s="1423">
        <v>0</v>
      </c>
      <c r="BN37" s="1423"/>
      <c r="BO37" s="1423"/>
      <c r="BP37" s="1423"/>
      <c r="BQ37" s="1423"/>
      <c r="BR37" s="1423"/>
      <c r="BS37" s="1423"/>
      <c r="BT37" s="1423">
        <v>0</v>
      </c>
      <c r="BU37" s="1423">
        <v>0</v>
      </c>
      <c r="BV37" s="1423"/>
      <c r="BW37" s="1423"/>
      <c r="BX37" s="1423"/>
      <c r="BY37" s="1423"/>
      <c r="BZ37" s="1423"/>
      <c r="CA37" s="1423"/>
      <c r="CB37" s="1423"/>
      <c r="CC37" s="1423">
        <v>133924</v>
      </c>
      <c r="CD37" s="1423">
        <v>0</v>
      </c>
      <c r="CE37" s="1423"/>
      <c r="CF37" s="1423">
        <v>0</v>
      </c>
      <c r="CG37" s="1423"/>
      <c r="CH37" s="1423"/>
      <c r="CI37" s="1423"/>
      <c r="CJ37" s="1423">
        <v>133924</v>
      </c>
      <c r="CK37" s="1423"/>
      <c r="CL37" s="1423">
        <v>133924</v>
      </c>
      <c r="CM37" s="1423"/>
      <c r="CN37" s="1423"/>
      <c r="CO37" s="1423"/>
      <c r="CP37" s="1423"/>
      <c r="CQ37" s="1423">
        <v>1000000</v>
      </c>
      <c r="CR37" s="1423"/>
      <c r="CS37" s="1423">
        <v>1000000</v>
      </c>
      <c r="CT37" s="1423"/>
      <c r="CU37" s="1423">
        <v>63476613</v>
      </c>
      <c r="CV37" s="1423">
        <v>61185940</v>
      </c>
      <c r="CW37" s="1423">
        <v>2290673</v>
      </c>
      <c r="CX37" s="1423"/>
      <c r="CY37" s="1423">
        <v>0</v>
      </c>
      <c r="CZ37" s="1423"/>
      <c r="DA37" s="1423">
        <v>0</v>
      </c>
      <c r="DB37" s="1423"/>
      <c r="DC37" s="1423"/>
      <c r="DD37" s="1423"/>
      <c r="DE37" s="1423">
        <v>0</v>
      </c>
      <c r="DF37" s="1423"/>
      <c r="DG37" s="1423"/>
      <c r="DH37" s="1423"/>
      <c r="DI37" s="1423">
        <v>0</v>
      </c>
      <c r="DJ37" s="1423"/>
      <c r="DK37" s="1423"/>
      <c r="DL37" s="1423"/>
      <c r="DM37" s="1423"/>
      <c r="DN37" s="1423">
        <v>0</v>
      </c>
      <c r="DO37" s="1423"/>
      <c r="DP37" s="1423">
        <v>0</v>
      </c>
      <c r="DQ37" s="1423"/>
      <c r="DR37" s="1423"/>
      <c r="DS37" s="1423"/>
      <c r="DT37" s="1423">
        <v>0</v>
      </c>
      <c r="DU37" s="1423"/>
      <c r="DV37" s="1423"/>
      <c r="DW37" s="1423"/>
      <c r="DX37" s="1423"/>
      <c r="DY37" s="1423">
        <v>912827</v>
      </c>
      <c r="DZ37" s="1423"/>
      <c r="EA37" s="1423">
        <v>0</v>
      </c>
      <c r="EB37" s="1423">
        <v>0</v>
      </c>
      <c r="EC37" s="1423"/>
      <c r="ED37" s="1423">
        <v>886743</v>
      </c>
      <c r="EE37" s="1423">
        <v>26084</v>
      </c>
      <c r="EF37" s="1423"/>
      <c r="EG37" s="1423"/>
      <c r="EH37" s="1423">
        <v>7903721.9199999999</v>
      </c>
      <c r="EI37" s="1423">
        <v>1968748.79</v>
      </c>
      <c r="EJ37" s="1423">
        <v>5137691.21</v>
      </c>
      <c r="EK37" s="1423">
        <v>797281.92</v>
      </c>
      <c r="EL37" s="1423"/>
      <c r="EM37" s="1423">
        <v>15268235</v>
      </c>
      <c r="EN37" s="1423"/>
      <c r="EO37" s="1423"/>
      <c r="EP37" s="1423"/>
      <c r="EQ37" s="1423"/>
      <c r="ER37" s="1423"/>
      <c r="ES37" s="1423">
        <v>177037740.91999999</v>
      </c>
      <c r="ET37" s="1222"/>
    </row>
    <row r="38" spans="5:150" ht="15">
      <c r="E38" s="1223">
        <v>42856</v>
      </c>
      <c r="F38" s="1423"/>
      <c r="G38" s="1374">
        <v>152270</v>
      </c>
      <c r="H38" s="1423"/>
      <c r="I38" s="1423">
        <v>33868713</v>
      </c>
      <c r="J38" s="1423">
        <v>33868713</v>
      </c>
      <c r="K38" s="1423"/>
      <c r="L38" s="1423"/>
      <c r="M38" s="1423">
        <v>204934</v>
      </c>
      <c r="N38" s="1423">
        <v>204934</v>
      </c>
      <c r="O38" s="1423">
        <v>204934</v>
      </c>
      <c r="P38" s="1423"/>
      <c r="Q38" s="1423">
        <v>0</v>
      </c>
      <c r="R38" s="1423"/>
      <c r="S38" s="1423"/>
      <c r="T38" s="1423">
        <v>0</v>
      </c>
      <c r="U38" s="1423"/>
      <c r="V38" s="1423"/>
      <c r="W38" s="1423"/>
      <c r="X38" s="1423">
        <v>0</v>
      </c>
      <c r="Y38" s="1423">
        <v>0</v>
      </c>
      <c r="Z38" s="1423"/>
      <c r="AA38" s="1423"/>
      <c r="AB38" s="1423">
        <v>0</v>
      </c>
      <c r="AC38" s="1423"/>
      <c r="AD38" s="1423"/>
      <c r="AE38" s="1423"/>
      <c r="AF38" s="1423">
        <v>0</v>
      </c>
      <c r="AG38" s="1423"/>
      <c r="AH38" s="1423"/>
      <c r="AI38" s="1423"/>
      <c r="AJ38" s="1423"/>
      <c r="AK38" s="1423">
        <v>0</v>
      </c>
      <c r="AL38" s="1423"/>
      <c r="AM38" s="1423"/>
      <c r="AN38" s="1423"/>
      <c r="AO38" s="1423">
        <v>636878</v>
      </c>
      <c r="AP38" s="1423">
        <v>371832</v>
      </c>
      <c r="AQ38" s="1423">
        <v>265046</v>
      </c>
      <c r="AR38" s="1423">
        <v>265046</v>
      </c>
      <c r="AS38" s="1423"/>
      <c r="AT38" s="1423"/>
      <c r="AU38" s="1423"/>
      <c r="AV38" s="1423"/>
      <c r="AW38" s="1423"/>
      <c r="AX38" s="1423"/>
      <c r="AY38" s="1423">
        <v>54392842</v>
      </c>
      <c r="AZ38" s="1423">
        <v>0</v>
      </c>
      <c r="BA38" s="1423"/>
      <c r="BB38" s="1423"/>
      <c r="BC38" s="1423"/>
      <c r="BD38" s="1423">
        <v>54392842</v>
      </c>
      <c r="BE38" s="1423">
        <v>0</v>
      </c>
      <c r="BF38" s="1423"/>
      <c r="BG38" s="1423"/>
      <c r="BH38" s="1423"/>
      <c r="BI38" s="1423"/>
      <c r="BJ38" s="1423"/>
      <c r="BK38" s="1423"/>
      <c r="BL38" s="1423">
        <v>0</v>
      </c>
      <c r="BM38" s="1423">
        <v>0</v>
      </c>
      <c r="BN38" s="1423"/>
      <c r="BO38" s="1423"/>
      <c r="BP38" s="1423"/>
      <c r="BQ38" s="1423"/>
      <c r="BR38" s="1423"/>
      <c r="BS38" s="1423"/>
      <c r="BT38" s="1423">
        <v>0</v>
      </c>
      <c r="BU38" s="1423">
        <v>0</v>
      </c>
      <c r="BV38" s="1423"/>
      <c r="BW38" s="1423"/>
      <c r="BX38" s="1423"/>
      <c r="BY38" s="1423"/>
      <c r="BZ38" s="1423"/>
      <c r="CA38" s="1423"/>
      <c r="CB38" s="1423"/>
      <c r="CC38" s="1423">
        <v>131120</v>
      </c>
      <c r="CD38" s="1423">
        <v>0</v>
      </c>
      <c r="CE38" s="1423"/>
      <c r="CF38" s="1423">
        <v>0</v>
      </c>
      <c r="CG38" s="1423"/>
      <c r="CH38" s="1423"/>
      <c r="CI38" s="1423"/>
      <c r="CJ38" s="1423">
        <v>131120</v>
      </c>
      <c r="CK38" s="1423"/>
      <c r="CL38" s="1423">
        <v>131120</v>
      </c>
      <c r="CM38" s="1423"/>
      <c r="CN38" s="1423"/>
      <c r="CO38" s="1423"/>
      <c r="CP38" s="1423"/>
      <c r="CQ38" s="1423">
        <v>3000000</v>
      </c>
      <c r="CR38" s="1423"/>
      <c r="CS38" s="1423">
        <v>3000000</v>
      </c>
      <c r="CT38" s="1423"/>
      <c r="CU38" s="1423">
        <v>63955591</v>
      </c>
      <c r="CV38" s="1423">
        <v>61789131</v>
      </c>
      <c r="CW38" s="1423">
        <v>2166460</v>
      </c>
      <c r="CX38" s="1423"/>
      <c r="CY38" s="1423">
        <v>0</v>
      </c>
      <c r="CZ38" s="1423"/>
      <c r="DA38" s="1423">
        <v>0</v>
      </c>
      <c r="DB38" s="1423"/>
      <c r="DC38" s="1423"/>
      <c r="DD38" s="1423"/>
      <c r="DE38" s="1423">
        <v>0</v>
      </c>
      <c r="DF38" s="1423"/>
      <c r="DG38" s="1423"/>
      <c r="DH38" s="1423"/>
      <c r="DI38" s="1423">
        <v>0</v>
      </c>
      <c r="DJ38" s="1423"/>
      <c r="DK38" s="1423"/>
      <c r="DL38" s="1423"/>
      <c r="DM38" s="1423"/>
      <c r="DN38" s="1423">
        <v>0</v>
      </c>
      <c r="DO38" s="1423"/>
      <c r="DP38" s="1423">
        <v>0</v>
      </c>
      <c r="DQ38" s="1423"/>
      <c r="DR38" s="1423"/>
      <c r="DS38" s="1423"/>
      <c r="DT38" s="1423">
        <v>0</v>
      </c>
      <c r="DU38" s="1423"/>
      <c r="DV38" s="1423"/>
      <c r="DW38" s="1423"/>
      <c r="DX38" s="1423"/>
      <c r="DY38" s="1423">
        <v>1327618</v>
      </c>
      <c r="DZ38" s="1423"/>
      <c r="EA38" s="1423">
        <v>0</v>
      </c>
      <c r="EB38" s="1423">
        <v>0</v>
      </c>
      <c r="EC38" s="1423"/>
      <c r="ED38" s="1423">
        <v>1300753</v>
      </c>
      <c r="EE38" s="1423">
        <v>26865</v>
      </c>
      <c r="EF38" s="1423"/>
      <c r="EG38" s="1423"/>
      <c r="EH38" s="1423">
        <v>7960538.1099999994</v>
      </c>
      <c r="EI38" s="1423">
        <v>1965354.95</v>
      </c>
      <c r="EJ38" s="1423">
        <v>5069539.1099999994</v>
      </c>
      <c r="EK38" s="1423">
        <v>925644.05</v>
      </c>
      <c r="EL38" s="1423"/>
      <c r="EM38" s="1423">
        <v>14930035</v>
      </c>
      <c r="EN38" s="1423"/>
      <c r="EO38" s="1423"/>
      <c r="EP38" s="1423"/>
      <c r="EQ38" s="1423"/>
      <c r="ER38" s="1423"/>
      <c r="ES38" s="1423">
        <v>180560539.11000001</v>
      </c>
      <c r="ET38" s="1222"/>
    </row>
    <row r="39" spans="5:150" s="947" customFormat="1">
      <c r="E39" s="1223">
        <v>42887</v>
      </c>
      <c r="F39" s="1423">
        <v>42917</v>
      </c>
      <c r="G39" s="1374">
        <v>12327</v>
      </c>
      <c r="H39" s="1423"/>
      <c r="I39" s="1423">
        <v>29731092</v>
      </c>
      <c r="J39" s="1423">
        <v>29731092</v>
      </c>
      <c r="K39" s="1423"/>
      <c r="L39" s="1423"/>
      <c r="M39" s="1423">
        <v>33799</v>
      </c>
      <c r="N39" s="1423">
        <v>33799</v>
      </c>
      <c r="O39" s="1423">
        <v>33799</v>
      </c>
      <c r="P39" s="1423"/>
      <c r="Q39" s="1423">
        <v>0</v>
      </c>
      <c r="R39" s="1423"/>
      <c r="S39" s="1423"/>
      <c r="T39" s="1423">
        <v>0</v>
      </c>
      <c r="U39" s="1423"/>
      <c r="V39" s="1423"/>
      <c r="W39" s="1423"/>
      <c r="X39" s="1423">
        <v>0</v>
      </c>
      <c r="Y39" s="1423">
        <v>0</v>
      </c>
      <c r="Z39" s="1423"/>
      <c r="AA39" s="1423"/>
      <c r="AB39" s="1423">
        <v>0</v>
      </c>
      <c r="AC39" s="1423"/>
      <c r="AD39" s="1423"/>
      <c r="AE39" s="1423"/>
      <c r="AF39" s="1423">
        <v>0</v>
      </c>
      <c r="AG39" s="1423"/>
      <c r="AH39" s="1423"/>
      <c r="AI39" s="1423"/>
      <c r="AJ39" s="1423"/>
      <c r="AK39" s="1423">
        <v>0</v>
      </c>
      <c r="AL39" s="1423"/>
      <c r="AM39" s="1423"/>
      <c r="AN39" s="1423"/>
      <c r="AO39" s="1423">
        <v>226592</v>
      </c>
      <c r="AP39" s="1423">
        <v>92468</v>
      </c>
      <c r="AQ39" s="1423">
        <v>134124</v>
      </c>
      <c r="AR39" s="1423">
        <v>134124</v>
      </c>
      <c r="AS39" s="1423"/>
      <c r="AT39" s="1423"/>
      <c r="AU39" s="1423"/>
      <c r="AV39" s="1423"/>
      <c r="AW39" s="1423"/>
      <c r="AX39" s="1423"/>
      <c r="AY39" s="1423">
        <v>55471198</v>
      </c>
      <c r="AZ39" s="1423">
        <v>0</v>
      </c>
      <c r="BA39" s="1423"/>
      <c r="BB39" s="1423"/>
      <c r="BC39" s="1423"/>
      <c r="BD39" s="1423">
        <v>55471198</v>
      </c>
      <c r="BE39" s="1423">
        <v>0</v>
      </c>
      <c r="BF39" s="1423"/>
      <c r="BG39" s="1423"/>
      <c r="BH39" s="1423"/>
      <c r="BI39" s="1423"/>
      <c r="BJ39" s="1423"/>
      <c r="BK39" s="1423"/>
      <c r="BL39" s="1423">
        <v>0</v>
      </c>
      <c r="BM39" s="1423">
        <v>0</v>
      </c>
      <c r="BN39" s="1423"/>
      <c r="BO39" s="1423"/>
      <c r="BP39" s="1423"/>
      <c r="BQ39" s="1423"/>
      <c r="BR39" s="1423"/>
      <c r="BS39" s="1423"/>
      <c r="BT39" s="1423">
        <v>0</v>
      </c>
      <c r="BU39" s="1423">
        <v>0</v>
      </c>
      <c r="BV39" s="1423"/>
      <c r="BW39" s="1423"/>
      <c r="BX39" s="1423"/>
      <c r="BY39" s="1423"/>
      <c r="BZ39" s="1423"/>
      <c r="CA39" s="1423"/>
      <c r="CB39" s="1423"/>
      <c r="CC39" s="1423">
        <v>127219</v>
      </c>
      <c r="CD39" s="1423">
        <v>0</v>
      </c>
      <c r="CE39" s="1423"/>
      <c r="CF39" s="1423">
        <v>0</v>
      </c>
      <c r="CG39" s="1423"/>
      <c r="CH39" s="1423"/>
      <c r="CI39" s="1423"/>
      <c r="CJ39" s="1423">
        <v>127219</v>
      </c>
      <c r="CK39" s="1423"/>
      <c r="CL39" s="1423">
        <v>127219</v>
      </c>
      <c r="CM39" s="1423"/>
      <c r="CN39" s="1423"/>
      <c r="CO39" s="1423"/>
      <c r="CP39" s="1423"/>
      <c r="CQ39" s="1423">
        <v>12000000</v>
      </c>
      <c r="CR39" s="1423"/>
      <c r="CS39" s="1423">
        <v>12000000</v>
      </c>
      <c r="CT39" s="1423"/>
      <c r="CU39" s="1423">
        <v>66229973</v>
      </c>
      <c r="CV39" s="1423">
        <v>64008930</v>
      </c>
      <c r="CW39" s="1423">
        <v>2221043</v>
      </c>
      <c r="CX39" s="1423"/>
      <c r="CY39" s="1423">
        <v>0</v>
      </c>
      <c r="CZ39" s="1423"/>
      <c r="DA39" s="1423">
        <v>0</v>
      </c>
      <c r="DB39" s="1423"/>
      <c r="DC39" s="1423"/>
      <c r="DD39" s="1423"/>
      <c r="DE39" s="1423">
        <v>0</v>
      </c>
      <c r="DF39" s="1423"/>
      <c r="DG39" s="1423"/>
      <c r="DH39" s="1423"/>
      <c r="DI39" s="1423">
        <v>0</v>
      </c>
      <c r="DJ39" s="1423"/>
      <c r="DK39" s="1423"/>
      <c r="DL39" s="1423"/>
      <c r="DM39" s="1423"/>
      <c r="DN39" s="1423">
        <v>0</v>
      </c>
      <c r="DO39" s="1423"/>
      <c r="DP39" s="1423">
        <v>0</v>
      </c>
      <c r="DQ39" s="1423"/>
      <c r="DR39" s="1423"/>
      <c r="DS39" s="1423"/>
      <c r="DT39" s="1423">
        <v>0</v>
      </c>
      <c r="DU39" s="1423"/>
      <c r="DV39" s="1423"/>
      <c r="DW39" s="1423"/>
      <c r="DX39" s="1423"/>
      <c r="DY39" s="1423">
        <v>1251779</v>
      </c>
      <c r="DZ39" s="1423"/>
      <c r="EA39" s="1423">
        <v>0</v>
      </c>
      <c r="EB39" s="1423">
        <v>0</v>
      </c>
      <c r="EC39" s="1423"/>
      <c r="ED39" s="1423">
        <v>1224314</v>
      </c>
      <c r="EE39" s="1423">
        <v>27465</v>
      </c>
      <c r="EF39" s="1423"/>
      <c r="EG39" s="1423"/>
      <c r="EH39" s="1423">
        <v>8058278.1199999992</v>
      </c>
      <c r="EI39" s="1423">
        <v>1961961.1</v>
      </c>
      <c r="EJ39" s="1423">
        <v>5207620.42</v>
      </c>
      <c r="EK39" s="1423">
        <v>888696.6</v>
      </c>
      <c r="EL39" s="1423"/>
      <c r="EM39" s="1423">
        <v>15611275</v>
      </c>
      <c r="EN39" s="1423"/>
      <c r="EO39" s="1423"/>
      <c r="EP39" s="1423"/>
      <c r="EQ39" s="1423"/>
      <c r="ER39" s="1423"/>
      <c r="ES39" s="1423">
        <v>188753532.12</v>
      </c>
      <c r="ET39" s="1222"/>
    </row>
    <row r="40" spans="5:150" s="947" customFormat="1">
      <c r="E40" s="1223">
        <v>42917</v>
      </c>
      <c r="F40" s="1423"/>
      <c r="G40" s="1374">
        <v>53238</v>
      </c>
      <c r="H40" s="1423"/>
      <c r="I40" s="1423">
        <v>16350730</v>
      </c>
      <c r="J40" s="1423">
        <v>16350730</v>
      </c>
      <c r="K40" s="1423"/>
      <c r="L40" s="1423"/>
      <c r="M40" s="1423">
        <v>82746</v>
      </c>
      <c r="N40" s="1423">
        <v>82746</v>
      </c>
      <c r="O40" s="1423">
        <v>82746</v>
      </c>
      <c r="P40" s="1423"/>
      <c r="Q40" s="1423">
        <v>0</v>
      </c>
      <c r="R40" s="1423"/>
      <c r="S40" s="1423"/>
      <c r="T40" s="1423">
        <v>0</v>
      </c>
      <c r="U40" s="1423"/>
      <c r="V40" s="1423"/>
      <c r="W40" s="1423"/>
      <c r="X40" s="1423">
        <v>0</v>
      </c>
      <c r="Y40" s="1423">
        <v>0</v>
      </c>
      <c r="Z40" s="1423"/>
      <c r="AA40" s="1423"/>
      <c r="AB40" s="1423">
        <v>0</v>
      </c>
      <c r="AC40" s="1423"/>
      <c r="AD40" s="1423"/>
      <c r="AE40" s="1423"/>
      <c r="AF40" s="1423">
        <v>0</v>
      </c>
      <c r="AG40" s="1423"/>
      <c r="AH40" s="1423"/>
      <c r="AI40" s="1423"/>
      <c r="AJ40" s="1423"/>
      <c r="AK40" s="1423">
        <v>0</v>
      </c>
      <c r="AL40" s="1423"/>
      <c r="AM40" s="1423"/>
      <c r="AN40" s="1423"/>
      <c r="AO40" s="1423">
        <v>507801</v>
      </c>
      <c r="AP40" s="1423">
        <v>327650</v>
      </c>
      <c r="AQ40" s="1423">
        <v>180151</v>
      </c>
      <c r="AR40" s="1423">
        <v>180151</v>
      </c>
      <c r="AS40" s="1423"/>
      <c r="AT40" s="1423"/>
      <c r="AU40" s="1423"/>
      <c r="AV40" s="1423"/>
      <c r="AW40" s="1423"/>
      <c r="AX40" s="1423"/>
      <c r="AY40" s="1423">
        <v>55471198</v>
      </c>
      <c r="AZ40" s="1423">
        <v>0</v>
      </c>
      <c r="BA40" s="1423"/>
      <c r="BB40" s="1423"/>
      <c r="BC40" s="1423"/>
      <c r="BD40" s="1423">
        <v>55471198</v>
      </c>
      <c r="BE40" s="1423">
        <v>0</v>
      </c>
      <c r="BF40" s="1423"/>
      <c r="BG40" s="1423"/>
      <c r="BH40" s="1423"/>
      <c r="BI40" s="1423"/>
      <c r="BJ40" s="1423"/>
      <c r="BK40" s="1423"/>
      <c r="BL40" s="1423">
        <v>0</v>
      </c>
      <c r="BM40" s="1423">
        <v>0</v>
      </c>
      <c r="BN40" s="1423"/>
      <c r="BO40" s="1423"/>
      <c r="BP40" s="1423"/>
      <c r="BQ40" s="1423"/>
      <c r="BR40" s="1423"/>
      <c r="BS40" s="1423"/>
      <c r="BT40" s="1423">
        <v>0</v>
      </c>
      <c r="BU40" s="1423">
        <v>0</v>
      </c>
      <c r="BV40" s="1423"/>
      <c r="BW40" s="1423"/>
      <c r="BX40" s="1423"/>
      <c r="BY40" s="1423"/>
      <c r="BZ40" s="1423"/>
      <c r="CA40" s="1423"/>
      <c r="CB40" s="1423"/>
      <c r="CC40" s="1423">
        <v>119481</v>
      </c>
      <c r="CD40" s="1423">
        <v>0</v>
      </c>
      <c r="CE40" s="1423"/>
      <c r="CF40" s="1423">
        <v>0</v>
      </c>
      <c r="CG40" s="1423"/>
      <c r="CH40" s="1423"/>
      <c r="CI40" s="1423"/>
      <c r="CJ40" s="1423">
        <v>119481</v>
      </c>
      <c r="CK40" s="1423"/>
      <c r="CL40" s="1423">
        <v>119481</v>
      </c>
      <c r="CM40" s="1423"/>
      <c r="CN40" s="1423"/>
      <c r="CO40" s="1423"/>
      <c r="CP40" s="1423"/>
      <c r="CQ40" s="1423">
        <v>10000000</v>
      </c>
      <c r="CR40" s="1423"/>
      <c r="CS40" s="1423">
        <v>10000000</v>
      </c>
      <c r="CT40" s="1423"/>
      <c r="CU40" s="1423">
        <v>69435736</v>
      </c>
      <c r="CV40" s="1423">
        <v>67121352</v>
      </c>
      <c r="CW40" s="1423">
        <v>2314384</v>
      </c>
      <c r="CX40" s="1423"/>
      <c r="CY40" s="1423">
        <v>0</v>
      </c>
      <c r="CZ40" s="1423"/>
      <c r="DA40" s="1423">
        <v>0</v>
      </c>
      <c r="DB40" s="1423"/>
      <c r="DC40" s="1423"/>
      <c r="DD40" s="1423"/>
      <c r="DE40" s="1423">
        <v>0</v>
      </c>
      <c r="DF40" s="1423"/>
      <c r="DG40" s="1423"/>
      <c r="DH40" s="1423"/>
      <c r="DI40" s="1423">
        <v>0</v>
      </c>
      <c r="DJ40" s="1423"/>
      <c r="DK40" s="1423"/>
      <c r="DL40" s="1423"/>
      <c r="DM40" s="1423"/>
      <c r="DN40" s="1423">
        <v>0</v>
      </c>
      <c r="DO40" s="1423"/>
      <c r="DP40" s="1423">
        <v>0</v>
      </c>
      <c r="DQ40" s="1423"/>
      <c r="DR40" s="1423"/>
      <c r="DS40" s="1423"/>
      <c r="DT40" s="1423">
        <v>0</v>
      </c>
      <c r="DU40" s="1423"/>
      <c r="DV40" s="1423"/>
      <c r="DW40" s="1423"/>
      <c r="DX40" s="1423"/>
      <c r="DY40" s="1423">
        <v>1364190</v>
      </c>
      <c r="DZ40" s="1423"/>
      <c r="EA40" s="1423">
        <v>0</v>
      </c>
      <c r="EB40" s="1423">
        <v>0</v>
      </c>
      <c r="EC40" s="1423"/>
      <c r="ED40" s="1423">
        <v>1336005</v>
      </c>
      <c r="EE40" s="1423">
        <v>28185</v>
      </c>
      <c r="EF40" s="1423"/>
      <c r="EG40" s="1423"/>
      <c r="EH40" s="1423">
        <v>8050158.6399999997</v>
      </c>
      <c r="EI40" s="1423">
        <v>1958567.26</v>
      </c>
      <c r="EJ40" s="1423">
        <v>5142809.96</v>
      </c>
      <c r="EK40" s="1423">
        <v>948781.42</v>
      </c>
      <c r="EL40" s="1423"/>
      <c r="EM40" s="1423">
        <v>16239491</v>
      </c>
      <c r="EN40" s="1423"/>
      <c r="EO40" s="1423"/>
      <c r="EP40" s="1423"/>
      <c r="EQ40" s="1423"/>
      <c r="ER40" s="1423"/>
      <c r="ES40" s="1423">
        <v>177674769.63999999</v>
      </c>
      <c r="ET40" s="1222"/>
    </row>
    <row r="41" spans="5:150" ht="15">
      <c r="E41" s="1223">
        <v>42948</v>
      </c>
      <c r="F41" s="1423"/>
      <c r="G41" s="1374">
        <v>67582</v>
      </c>
      <c r="H41" s="1423"/>
      <c r="I41" s="1423">
        <v>36064035</v>
      </c>
      <c r="J41" s="1423">
        <v>36064035</v>
      </c>
      <c r="K41" s="1423"/>
      <c r="L41" s="1423"/>
      <c r="M41" s="1423">
        <v>134693</v>
      </c>
      <c r="N41" s="1423">
        <v>134693</v>
      </c>
      <c r="O41" s="1423">
        <v>134693</v>
      </c>
      <c r="P41" s="1423"/>
      <c r="Q41" s="1423">
        <v>0</v>
      </c>
      <c r="R41" s="1423"/>
      <c r="S41" s="1423"/>
      <c r="T41" s="1423">
        <v>0</v>
      </c>
      <c r="U41" s="1423"/>
      <c r="V41" s="1423"/>
      <c r="W41" s="1423"/>
      <c r="X41" s="1423">
        <v>0</v>
      </c>
      <c r="Y41" s="1423">
        <v>0</v>
      </c>
      <c r="Z41" s="1423"/>
      <c r="AA41" s="1423"/>
      <c r="AB41" s="1423">
        <v>0</v>
      </c>
      <c r="AC41" s="1423"/>
      <c r="AD41" s="1423"/>
      <c r="AE41" s="1423"/>
      <c r="AF41" s="1423">
        <v>0</v>
      </c>
      <c r="AG41" s="1423"/>
      <c r="AH41" s="1423"/>
      <c r="AI41" s="1423"/>
      <c r="AJ41" s="1423"/>
      <c r="AK41" s="1423">
        <v>0</v>
      </c>
      <c r="AL41" s="1423"/>
      <c r="AM41" s="1423"/>
      <c r="AN41" s="1423"/>
      <c r="AO41" s="1423">
        <v>606345</v>
      </c>
      <c r="AP41" s="1423">
        <v>395303</v>
      </c>
      <c r="AQ41" s="1423">
        <v>211042</v>
      </c>
      <c r="AR41" s="1423">
        <v>211042</v>
      </c>
      <c r="AS41" s="1423"/>
      <c r="AT41" s="1423"/>
      <c r="AU41" s="1423"/>
      <c r="AV41" s="1423"/>
      <c r="AW41" s="1423"/>
      <c r="AX41" s="1423"/>
      <c r="AY41" s="1423">
        <v>51377124</v>
      </c>
      <c r="AZ41" s="1423">
        <v>0</v>
      </c>
      <c r="BA41" s="1423"/>
      <c r="BB41" s="1423"/>
      <c r="BC41" s="1423"/>
      <c r="BD41" s="1423">
        <v>51377124</v>
      </c>
      <c r="BE41" s="1423">
        <v>0</v>
      </c>
      <c r="BF41" s="1423"/>
      <c r="BG41" s="1423"/>
      <c r="BH41" s="1423"/>
      <c r="BI41" s="1423"/>
      <c r="BJ41" s="1423"/>
      <c r="BK41" s="1423"/>
      <c r="BL41" s="1423">
        <v>0</v>
      </c>
      <c r="BM41" s="1423">
        <v>0</v>
      </c>
      <c r="BN41" s="1423"/>
      <c r="BO41" s="1423"/>
      <c r="BP41" s="1423"/>
      <c r="BQ41" s="1423"/>
      <c r="BR41" s="1423"/>
      <c r="BS41" s="1423"/>
      <c r="BT41" s="1423">
        <v>0</v>
      </c>
      <c r="BU41" s="1423">
        <v>0</v>
      </c>
      <c r="BV41" s="1423"/>
      <c r="BW41" s="1423"/>
      <c r="BX41" s="1423"/>
      <c r="BY41" s="1423"/>
      <c r="BZ41" s="1423"/>
      <c r="CA41" s="1423"/>
      <c r="CB41" s="1423"/>
      <c r="CC41" s="1423">
        <v>116210</v>
      </c>
      <c r="CD41" s="1423">
        <v>0</v>
      </c>
      <c r="CE41" s="1423"/>
      <c r="CF41" s="1423">
        <v>0</v>
      </c>
      <c r="CG41" s="1423"/>
      <c r="CH41" s="1423"/>
      <c r="CI41" s="1423"/>
      <c r="CJ41" s="1423">
        <v>116210</v>
      </c>
      <c r="CK41" s="1423"/>
      <c r="CL41" s="1423">
        <v>116210</v>
      </c>
      <c r="CM41" s="1423"/>
      <c r="CN41" s="1423"/>
      <c r="CO41" s="1423"/>
      <c r="CP41" s="1423"/>
      <c r="CQ41" s="1423">
        <v>4000000</v>
      </c>
      <c r="CR41" s="1423"/>
      <c r="CS41" s="1423">
        <v>4000000</v>
      </c>
      <c r="CT41" s="1423"/>
      <c r="CU41" s="1423">
        <v>71030020</v>
      </c>
      <c r="CV41" s="1423">
        <v>69807028</v>
      </c>
      <c r="CW41" s="1423">
        <v>1222992</v>
      </c>
      <c r="CX41" s="1423"/>
      <c r="CY41" s="1423">
        <v>0</v>
      </c>
      <c r="CZ41" s="1423"/>
      <c r="DA41" s="1423">
        <v>0</v>
      </c>
      <c r="DB41" s="1423"/>
      <c r="DC41" s="1423"/>
      <c r="DD41" s="1423"/>
      <c r="DE41" s="1423">
        <v>0</v>
      </c>
      <c r="DF41" s="1423"/>
      <c r="DG41" s="1423"/>
      <c r="DH41" s="1423"/>
      <c r="DI41" s="1423">
        <v>0</v>
      </c>
      <c r="DJ41" s="1423"/>
      <c r="DK41" s="1423"/>
      <c r="DL41" s="1423"/>
      <c r="DM41" s="1423"/>
      <c r="DN41" s="1423">
        <v>0</v>
      </c>
      <c r="DO41" s="1423"/>
      <c r="DP41" s="1423">
        <v>0</v>
      </c>
      <c r="DQ41" s="1423"/>
      <c r="DR41" s="1423"/>
      <c r="DS41" s="1423"/>
      <c r="DT41" s="1423">
        <v>0</v>
      </c>
      <c r="DU41" s="1423"/>
      <c r="DV41" s="1423"/>
      <c r="DW41" s="1423"/>
      <c r="DX41" s="1423"/>
      <c r="DY41" s="1423">
        <v>1629195</v>
      </c>
      <c r="DZ41" s="1423"/>
      <c r="EA41" s="1423">
        <v>0</v>
      </c>
      <c r="EB41" s="1423">
        <v>0</v>
      </c>
      <c r="EC41" s="1423"/>
      <c r="ED41" s="1423">
        <v>1600683</v>
      </c>
      <c r="EE41" s="1423">
        <v>28512</v>
      </c>
      <c r="EF41" s="1423"/>
      <c r="EG41" s="1423"/>
      <c r="EH41" s="1423">
        <v>8231515.3099999996</v>
      </c>
      <c r="EI41" s="1423">
        <v>1955173.41</v>
      </c>
      <c r="EJ41" s="1423">
        <v>2845388.27</v>
      </c>
      <c r="EK41" s="1423">
        <v>3430953.63</v>
      </c>
      <c r="EL41" s="1423"/>
      <c r="EM41" s="1423">
        <v>16164848</v>
      </c>
      <c r="EN41" s="1423"/>
      <c r="EO41" s="1423"/>
      <c r="EP41" s="1423"/>
      <c r="EQ41" s="1423"/>
      <c r="ER41" s="1423"/>
      <c r="ES41" s="1423">
        <v>189421567.31</v>
      </c>
      <c r="ET41" s="1222"/>
    </row>
    <row r="42" spans="5:150">
      <c r="E42" s="1223">
        <v>42979</v>
      </c>
      <c r="F42" s="1424"/>
      <c r="G42" s="1375">
        <v>9204</v>
      </c>
      <c r="H42" s="1424"/>
      <c r="I42" s="1424">
        <v>37750022</v>
      </c>
      <c r="J42" s="1424">
        <v>37750022</v>
      </c>
      <c r="K42" s="1424"/>
      <c r="L42" s="1424"/>
      <c r="M42" s="1424">
        <v>193573</v>
      </c>
      <c r="N42" s="1424">
        <v>193573</v>
      </c>
      <c r="O42" s="1424">
        <v>193573</v>
      </c>
      <c r="P42" s="1424"/>
      <c r="Q42" s="1424">
        <v>0</v>
      </c>
      <c r="R42" s="1424"/>
      <c r="S42" s="1424"/>
      <c r="T42" s="1424">
        <v>0</v>
      </c>
      <c r="U42" s="1424"/>
      <c r="V42" s="1424"/>
      <c r="W42" s="1424"/>
      <c r="X42" s="1424">
        <v>0</v>
      </c>
      <c r="Y42" s="1424">
        <v>0</v>
      </c>
      <c r="Z42" s="1424"/>
      <c r="AA42" s="1424"/>
      <c r="AB42" s="1424">
        <v>0</v>
      </c>
      <c r="AC42" s="1424"/>
      <c r="AD42" s="1424"/>
      <c r="AE42" s="1424"/>
      <c r="AF42" s="1424">
        <v>0</v>
      </c>
      <c r="AG42" s="1424"/>
      <c r="AH42" s="1424"/>
      <c r="AI42" s="1424"/>
      <c r="AJ42" s="1424"/>
      <c r="AK42" s="1424">
        <v>0</v>
      </c>
      <c r="AL42" s="1424"/>
      <c r="AM42" s="1424"/>
      <c r="AN42" s="1424"/>
      <c r="AO42" s="1424">
        <v>587246</v>
      </c>
      <c r="AP42" s="1424">
        <v>236956</v>
      </c>
      <c r="AQ42" s="1424">
        <v>350290</v>
      </c>
      <c r="AR42" s="1424">
        <v>350290</v>
      </c>
      <c r="AS42" s="1424"/>
      <c r="AT42" s="1424"/>
      <c r="AU42" s="1424"/>
      <c r="AV42" s="1424"/>
      <c r="AW42" s="1424"/>
      <c r="AX42" s="1424"/>
      <c r="AY42" s="1424">
        <v>51376312</v>
      </c>
      <c r="AZ42" s="1424">
        <v>0</v>
      </c>
      <c r="BA42" s="1424"/>
      <c r="BB42" s="1424"/>
      <c r="BC42" s="1424"/>
      <c r="BD42" s="1424">
        <v>51376312</v>
      </c>
      <c r="BE42" s="1424">
        <v>0</v>
      </c>
      <c r="BF42" s="1424"/>
      <c r="BG42" s="1424"/>
      <c r="BH42" s="1424"/>
      <c r="BI42" s="1424"/>
      <c r="BJ42" s="1424"/>
      <c r="BK42" s="1424"/>
      <c r="BL42" s="1424">
        <v>0</v>
      </c>
      <c r="BM42" s="1424">
        <v>0</v>
      </c>
      <c r="BN42" s="1424"/>
      <c r="BO42" s="1424"/>
      <c r="BP42" s="1424"/>
      <c r="BQ42" s="1424"/>
      <c r="BR42" s="1424"/>
      <c r="BS42" s="1424"/>
      <c r="BT42" s="1424">
        <v>0</v>
      </c>
      <c r="BU42" s="1424">
        <v>0</v>
      </c>
      <c r="BV42" s="1424"/>
      <c r="BW42" s="1424"/>
      <c r="BX42" s="1424"/>
      <c r="BY42" s="1424"/>
      <c r="BZ42" s="1424"/>
      <c r="CA42" s="1424"/>
      <c r="CB42" s="1424"/>
      <c r="CC42" s="1424">
        <v>117507</v>
      </c>
      <c r="CD42" s="1424">
        <v>0</v>
      </c>
      <c r="CE42" s="1424"/>
      <c r="CF42" s="1424">
        <v>0</v>
      </c>
      <c r="CG42" s="1424"/>
      <c r="CH42" s="1424"/>
      <c r="CI42" s="1424"/>
      <c r="CJ42" s="1424">
        <v>117507</v>
      </c>
      <c r="CK42" s="1424"/>
      <c r="CL42" s="1424">
        <v>117507</v>
      </c>
      <c r="CM42" s="1424"/>
      <c r="CN42" s="1424"/>
      <c r="CO42" s="1424"/>
      <c r="CP42" s="1424"/>
      <c r="CQ42" s="1424">
        <v>1000000</v>
      </c>
      <c r="CR42" s="1424"/>
      <c r="CS42" s="1424">
        <v>1000000</v>
      </c>
      <c r="CT42" s="1424"/>
      <c r="CU42" s="1424">
        <v>74615445</v>
      </c>
      <c r="CV42" s="1424">
        <v>73766725</v>
      </c>
      <c r="CW42" s="1424">
        <v>848720</v>
      </c>
      <c r="CX42" s="1424"/>
      <c r="CY42" s="1424">
        <v>0</v>
      </c>
      <c r="CZ42" s="1424"/>
      <c r="DA42" s="1424">
        <v>0</v>
      </c>
      <c r="DB42" s="1424"/>
      <c r="DC42" s="1424"/>
      <c r="DD42" s="1424"/>
      <c r="DE42" s="1424">
        <v>0</v>
      </c>
      <c r="DF42" s="1424"/>
      <c r="DG42" s="1424"/>
      <c r="DH42" s="1424"/>
      <c r="DI42" s="1424">
        <v>0</v>
      </c>
      <c r="DJ42" s="1424"/>
      <c r="DK42" s="1424"/>
      <c r="DL42" s="1424"/>
      <c r="DM42" s="1424"/>
      <c r="DN42" s="1424">
        <v>0</v>
      </c>
      <c r="DO42" s="1424"/>
      <c r="DP42" s="1424">
        <v>0</v>
      </c>
      <c r="DQ42" s="1424"/>
      <c r="DR42" s="1424"/>
      <c r="DS42" s="1424"/>
      <c r="DT42" s="1424">
        <v>0</v>
      </c>
      <c r="DU42" s="1424"/>
      <c r="DV42" s="1424"/>
      <c r="DW42" s="1424"/>
      <c r="DX42" s="1424"/>
      <c r="DY42" s="1424">
        <v>2977417</v>
      </c>
      <c r="DZ42" s="1424"/>
      <c r="EA42" s="1424">
        <v>0</v>
      </c>
      <c r="EB42" s="1424">
        <v>0</v>
      </c>
      <c r="EC42" s="1424"/>
      <c r="ED42" s="1424">
        <v>2949136</v>
      </c>
      <c r="EE42" s="1424">
        <v>28281</v>
      </c>
      <c r="EF42" s="1424"/>
      <c r="EG42" s="1424"/>
      <c r="EH42" s="1424">
        <v>8070727.0299999993</v>
      </c>
      <c r="EI42" s="1424">
        <v>1951779.57</v>
      </c>
      <c r="EJ42" s="1424">
        <v>2780572.9</v>
      </c>
      <c r="EK42" s="1424">
        <v>3338374.56</v>
      </c>
      <c r="EL42" s="1424"/>
      <c r="EM42" s="1424">
        <v>16696866</v>
      </c>
      <c r="EN42" s="1424"/>
      <c r="EO42" s="1424"/>
      <c r="EP42" s="1424"/>
      <c r="EQ42" s="1424"/>
      <c r="ER42" s="1424"/>
      <c r="ES42" s="1217">
        <v>193394319.03</v>
      </c>
    </row>
    <row r="43" spans="5:150" ht="15">
      <c r="E43" s="1226">
        <v>43009</v>
      </c>
      <c r="F43" s="1425"/>
      <c r="G43" s="1376">
        <v>22377</v>
      </c>
      <c r="H43" s="1425"/>
      <c r="I43" s="1425">
        <v>29561392</v>
      </c>
      <c r="J43" s="1425">
        <v>29561392</v>
      </c>
      <c r="K43" s="1425"/>
      <c r="L43" s="1425"/>
      <c r="M43" s="1425">
        <v>238559</v>
      </c>
      <c r="N43" s="1425">
        <v>238559</v>
      </c>
      <c r="O43" s="1425">
        <v>238559</v>
      </c>
      <c r="P43" s="1425"/>
      <c r="Q43" s="1425">
        <v>0</v>
      </c>
      <c r="R43" s="1425"/>
      <c r="S43" s="1425"/>
      <c r="T43" s="1425">
        <v>0</v>
      </c>
      <c r="U43" s="1425"/>
      <c r="V43" s="1425"/>
      <c r="W43" s="1425"/>
      <c r="X43" s="1425">
        <v>0</v>
      </c>
      <c r="Y43" s="1425">
        <v>0</v>
      </c>
      <c r="Z43" s="1425"/>
      <c r="AA43" s="1425"/>
      <c r="AB43" s="1425">
        <v>0</v>
      </c>
      <c r="AC43" s="1425"/>
      <c r="AD43" s="1425"/>
      <c r="AE43" s="1425"/>
      <c r="AF43" s="1425">
        <v>0</v>
      </c>
      <c r="AG43" s="1425"/>
      <c r="AH43" s="1425"/>
      <c r="AI43" s="1425"/>
      <c r="AJ43" s="1425"/>
      <c r="AK43" s="1425">
        <v>0</v>
      </c>
      <c r="AL43" s="1425"/>
      <c r="AM43" s="1425"/>
      <c r="AN43" s="1425"/>
      <c r="AO43" s="1425">
        <v>541420</v>
      </c>
      <c r="AP43" s="1425">
        <v>171974</v>
      </c>
      <c r="AQ43" s="1425">
        <v>369446</v>
      </c>
      <c r="AR43" s="1425">
        <v>369446</v>
      </c>
      <c r="AS43" s="1425"/>
      <c r="AT43" s="1425"/>
      <c r="AU43" s="1425"/>
      <c r="AV43" s="1425"/>
      <c r="AW43" s="1425"/>
      <c r="AX43" s="1425"/>
      <c r="AY43" s="1425">
        <v>65037827</v>
      </c>
      <c r="AZ43" s="1425">
        <v>0</v>
      </c>
      <c r="BA43" s="1425"/>
      <c r="BB43" s="1425"/>
      <c r="BC43" s="1425"/>
      <c r="BD43" s="1425">
        <v>65037827</v>
      </c>
      <c r="BE43" s="1425">
        <v>0</v>
      </c>
      <c r="BF43" s="1425"/>
      <c r="BG43" s="1425"/>
      <c r="BH43" s="1425"/>
      <c r="BI43" s="1425"/>
      <c r="BJ43" s="1425"/>
      <c r="BK43" s="1425"/>
      <c r="BL43" s="1425">
        <v>0</v>
      </c>
      <c r="BM43" s="1425">
        <v>0</v>
      </c>
      <c r="BN43" s="1425"/>
      <c r="BO43" s="1425"/>
      <c r="BP43" s="1425"/>
      <c r="BQ43" s="1425"/>
      <c r="BR43" s="1425"/>
      <c r="BS43" s="1425"/>
      <c r="BT43" s="1425">
        <v>0</v>
      </c>
      <c r="BU43" s="1425">
        <v>0</v>
      </c>
      <c r="BV43" s="1425"/>
      <c r="BW43" s="1425"/>
      <c r="BX43" s="1425"/>
      <c r="BY43" s="1425"/>
      <c r="BZ43" s="1425"/>
      <c r="CA43" s="1425"/>
      <c r="CB43" s="1425"/>
      <c r="CC43" s="1425">
        <v>110643</v>
      </c>
      <c r="CD43" s="1425">
        <v>0</v>
      </c>
      <c r="CE43" s="1425"/>
      <c r="CF43" s="1425">
        <v>0</v>
      </c>
      <c r="CG43" s="1425"/>
      <c r="CH43" s="1425"/>
      <c r="CI43" s="1425"/>
      <c r="CJ43" s="1425">
        <v>110643</v>
      </c>
      <c r="CK43" s="1425"/>
      <c r="CL43" s="1425">
        <v>110643</v>
      </c>
      <c r="CM43" s="1425"/>
      <c r="CN43" s="1425"/>
      <c r="CO43" s="1425"/>
      <c r="CP43" s="1425"/>
      <c r="CQ43" s="1425">
        <v>0</v>
      </c>
      <c r="CR43" s="1425"/>
      <c r="CS43" s="1425">
        <v>0</v>
      </c>
      <c r="CT43" s="1425"/>
      <c r="CU43" s="1425">
        <v>77597958</v>
      </c>
      <c r="CV43" s="1425">
        <v>76715451</v>
      </c>
      <c r="CW43" s="1425">
        <v>882507</v>
      </c>
      <c r="CX43" s="1425"/>
      <c r="CY43" s="1425">
        <v>0</v>
      </c>
      <c r="CZ43" s="1425"/>
      <c r="DA43" s="1425">
        <v>0</v>
      </c>
      <c r="DB43" s="1425"/>
      <c r="DC43" s="1425"/>
      <c r="DD43" s="1425"/>
      <c r="DE43" s="1425">
        <v>0</v>
      </c>
      <c r="DF43" s="1425"/>
      <c r="DG43" s="1425"/>
      <c r="DH43" s="1425"/>
      <c r="DI43" s="1425">
        <v>0</v>
      </c>
      <c r="DJ43" s="1425"/>
      <c r="DK43" s="1425"/>
      <c r="DL43" s="1425"/>
      <c r="DM43" s="1425"/>
      <c r="DN43" s="1425">
        <v>0</v>
      </c>
      <c r="DO43" s="1425"/>
      <c r="DP43" s="1425">
        <v>0</v>
      </c>
      <c r="DQ43" s="1425"/>
      <c r="DR43" s="1425"/>
      <c r="DS43" s="1425"/>
      <c r="DT43" s="1425">
        <v>0</v>
      </c>
      <c r="DU43" s="1425"/>
      <c r="DV43" s="1425"/>
      <c r="DW43" s="1425"/>
      <c r="DX43" s="1425"/>
      <c r="DY43" s="1425">
        <v>4901616</v>
      </c>
      <c r="DZ43" s="1425"/>
      <c r="EA43" s="1425">
        <v>0</v>
      </c>
      <c r="EB43" s="1425">
        <v>0</v>
      </c>
      <c r="EC43" s="1425"/>
      <c r="ED43" s="1425">
        <v>4873697</v>
      </c>
      <c r="EE43" s="1425">
        <v>27919</v>
      </c>
      <c r="EF43" s="1425"/>
      <c r="EG43" s="1425"/>
      <c r="EH43" s="1425">
        <v>7985010.7400000012</v>
      </c>
      <c r="EI43" s="1425">
        <v>1948385.73</v>
      </c>
      <c r="EJ43" s="1425">
        <v>5229849.4800000004</v>
      </c>
      <c r="EK43" s="1425">
        <v>806775.53</v>
      </c>
      <c r="EL43" s="1425"/>
      <c r="EM43" s="1425">
        <v>17314094</v>
      </c>
      <c r="EN43" s="1425"/>
      <c r="EO43" s="1425"/>
      <c r="EP43" s="1425"/>
      <c r="EQ43" s="1425"/>
      <c r="ER43" s="1425"/>
      <c r="ES43" s="1425">
        <v>203310896.74000001</v>
      </c>
      <c r="ET43" s="1227"/>
    </row>
    <row r="44" spans="5:150" s="1377" customFormat="1" ht="15">
      <c r="E44" s="1378">
        <v>43040</v>
      </c>
      <c r="F44" s="1428"/>
      <c r="G44" s="1382">
        <v>6381</v>
      </c>
      <c r="H44" s="1428"/>
      <c r="I44" s="1428">
        <v>47678788</v>
      </c>
      <c r="J44" s="1428">
        <v>47678788</v>
      </c>
      <c r="K44" s="1428"/>
      <c r="L44" s="1428"/>
      <c r="M44" s="1428">
        <v>65331</v>
      </c>
      <c r="N44" s="1428">
        <v>65331</v>
      </c>
      <c r="O44" s="1428">
        <v>65331</v>
      </c>
      <c r="P44" s="1428"/>
      <c r="Q44" s="1428">
        <v>0</v>
      </c>
      <c r="R44" s="1428"/>
      <c r="S44" s="1428"/>
      <c r="T44" s="1428">
        <v>0</v>
      </c>
      <c r="U44" s="1428"/>
      <c r="V44" s="1428"/>
      <c r="W44" s="1428"/>
      <c r="X44" s="1428">
        <v>0</v>
      </c>
      <c r="Y44" s="1428">
        <v>0</v>
      </c>
      <c r="Z44" s="1428"/>
      <c r="AA44" s="1428"/>
      <c r="AB44" s="1428">
        <v>0</v>
      </c>
      <c r="AC44" s="1428"/>
      <c r="AD44" s="1428"/>
      <c r="AE44" s="1428"/>
      <c r="AF44" s="1428">
        <v>0</v>
      </c>
      <c r="AG44" s="1428"/>
      <c r="AH44" s="1428"/>
      <c r="AI44" s="1428"/>
      <c r="AJ44" s="1428"/>
      <c r="AK44" s="1428">
        <v>0</v>
      </c>
      <c r="AL44" s="1428"/>
      <c r="AM44" s="1428"/>
      <c r="AN44" s="1428"/>
      <c r="AO44" s="1428">
        <v>906448</v>
      </c>
      <c r="AP44" s="1428">
        <v>95805</v>
      </c>
      <c r="AQ44" s="1428">
        <v>810643</v>
      </c>
      <c r="AR44" s="1428">
        <v>810643</v>
      </c>
      <c r="AS44" s="1428"/>
      <c r="AT44" s="1428"/>
      <c r="AU44" s="1428"/>
      <c r="AV44" s="1428"/>
      <c r="AW44" s="1428"/>
      <c r="AX44" s="1428"/>
      <c r="AY44" s="1428">
        <v>57020058</v>
      </c>
      <c r="AZ44" s="1428">
        <v>0</v>
      </c>
      <c r="BA44" s="1428"/>
      <c r="BB44" s="1428"/>
      <c r="BC44" s="1428"/>
      <c r="BD44" s="1428">
        <v>57020058</v>
      </c>
      <c r="BE44" s="1428">
        <v>0</v>
      </c>
      <c r="BF44" s="1428"/>
      <c r="BG44" s="1428"/>
      <c r="BH44" s="1428"/>
      <c r="BI44" s="1428"/>
      <c r="BJ44" s="1428"/>
      <c r="BK44" s="1428"/>
      <c r="BL44" s="1428">
        <v>0</v>
      </c>
      <c r="BM44" s="1428">
        <v>0</v>
      </c>
      <c r="BN44" s="1428"/>
      <c r="BO44" s="1428"/>
      <c r="BP44" s="1428"/>
      <c r="BQ44" s="1428"/>
      <c r="BR44" s="1428"/>
      <c r="BS44" s="1428"/>
      <c r="BT44" s="1428">
        <v>0</v>
      </c>
      <c r="BU44" s="1428">
        <v>0</v>
      </c>
      <c r="BV44" s="1428"/>
      <c r="BW44" s="1428"/>
      <c r="BX44" s="1428"/>
      <c r="BY44" s="1428"/>
      <c r="BZ44" s="1428"/>
      <c r="CA44" s="1428"/>
      <c r="CB44" s="1428"/>
      <c r="CC44" s="1428">
        <v>100022</v>
      </c>
      <c r="CD44" s="1428">
        <v>0</v>
      </c>
      <c r="CE44" s="1428"/>
      <c r="CF44" s="1428">
        <v>0</v>
      </c>
      <c r="CG44" s="1428"/>
      <c r="CH44" s="1428"/>
      <c r="CI44" s="1428"/>
      <c r="CJ44" s="1428">
        <v>100022</v>
      </c>
      <c r="CK44" s="1428"/>
      <c r="CL44" s="1428">
        <v>100022</v>
      </c>
      <c r="CM44" s="1428"/>
      <c r="CN44" s="1428"/>
      <c r="CO44" s="1428"/>
      <c r="CP44" s="1428"/>
      <c r="CQ44" s="1428">
        <v>0</v>
      </c>
      <c r="CR44" s="1428"/>
      <c r="CS44" s="1428">
        <v>0</v>
      </c>
      <c r="CT44" s="1428"/>
      <c r="CU44" s="1428">
        <v>79867127</v>
      </c>
      <c r="CV44" s="1428">
        <v>79138533</v>
      </c>
      <c r="CW44" s="1428">
        <v>728594</v>
      </c>
      <c r="CX44" s="1428"/>
      <c r="CY44" s="1428">
        <v>0</v>
      </c>
      <c r="CZ44" s="1428"/>
      <c r="DA44" s="1428">
        <v>0</v>
      </c>
      <c r="DB44" s="1428"/>
      <c r="DC44" s="1428"/>
      <c r="DD44" s="1428"/>
      <c r="DE44" s="1428">
        <v>0</v>
      </c>
      <c r="DF44" s="1428"/>
      <c r="DG44" s="1428"/>
      <c r="DH44" s="1428"/>
      <c r="DI44" s="1428">
        <v>0</v>
      </c>
      <c r="DJ44" s="1428"/>
      <c r="DK44" s="1428"/>
      <c r="DL44" s="1428"/>
      <c r="DM44" s="1428"/>
      <c r="DN44" s="1428">
        <v>0</v>
      </c>
      <c r="DO44" s="1428"/>
      <c r="DP44" s="1428">
        <v>0</v>
      </c>
      <c r="DQ44" s="1428"/>
      <c r="DR44" s="1428"/>
      <c r="DS44" s="1428"/>
      <c r="DT44" s="1428">
        <v>0</v>
      </c>
      <c r="DU44" s="1428"/>
      <c r="DV44" s="1428"/>
      <c r="DW44" s="1428"/>
      <c r="DX44" s="1428"/>
      <c r="DY44" s="1428">
        <v>3255256</v>
      </c>
      <c r="DZ44" s="1428"/>
      <c r="EA44" s="1428">
        <v>0</v>
      </c>
      <c r="EB44" s="1428">
        <v>0</v>
      </c>
      <c r="EC44" s="1428"/>
      <c r="ED44" s="1428">
        <v>3226775</v>
      </c>
      <c r="EE44" s="1428">
        <v>28481</v>
      </c>
      <c r="EF44" s="1428"/>
      <c r="EG44" s="1428"/>
      <c r="EH44" s="1428">
        <v>8182096.1500000004</v>
      </c>
      <c r="EI44" s="1428">
        <v>1944991.88</v>
      </c>
      <c r="EJ44" s="1428">
        <v>5454127.21</v>
      </c>
      <c r="EK44" s="1428">
        <v>782977.06</v>
      </c>
      <c r="EL44" s="1428"/>
      <c r="EM44" s="1428">
        <v>16737714</v>
      </c>
      <c r="EN44" s="1428"/>
      <c r="EO44" s="1428"/>
      <c r="EP44" s="1428"/>
      <c r="EQ44" s="1428"/>
      <c r="ER44" s="1428"/>
      <c r="ES44" s="1428">
        <v>213819221.15000001</v>
      </c>
    </row>
    <row r="45" spans="5:150" s="1369" customFormat="1" ht="15">
      <c r="E45" s="1370">
        <v>43070</v>
      </c>
      <c r="F45" s="1420"/>
      <c r="G45" s="1371">
        <v>102147</v>
      </c>
      <c r="H45" s="1420"/>
      <c r="I45" s="1420">
        <v>46529837</v>
      </c>
      <c r="J45" s="1420">
        <v>46529837</v>
      </c>
      <c r="K45" s="1420"/>
      <c r="L45" s="1420"/>
      <c r="M45" s="1420">
        <v>103829</v>
      </c>
      <c r="N45" s="1420">
        <v>103829</v>
      </c>
      <c r="O45" s="1420">
        <v>103829</v>
      </c>
      <c r="P45" s="1420"/>
      <c r="Q45" s="1420">
        <v>0</v>
      </c>
      <c r="R45" s="1420"/>
      <c r="S45" s="1420"/>
      <c r="T45" s="1420">
        <v>0</v>
      </c>
      <c r="U45" s="1420"/>
      <c r="V45" s="1420"/>
      <c r="W45" s="1420"/>
      <c r="X45" s="1420">
        <v>0</v>
      </c>
      <c r="Y45" s="1420">
        <v>0</v>
      </c>
      <c r="Z45" s="1420"/>
      <c r="AA45" s="1420"/>
      <c r="AB45" s="1420">
        <v>0</v>
      </c>
      <c r="AC45" s="1420"/>
      <c r="AD45" s="1420"/>
      <c r="AE45" s="1420"/>
      <c r="AF45" s="1420">
        <v>0</v>
      </c>
      <c r="AG45" s="1420"/>
      <c r="AH45" s="1420"/>
      <c r="AI45" s="1420"/>
      <c r="AJ45" s="1420"/>
      <c r="AK45" s="1420">
        <v>0</v>
      </c>
      <c r="AL45" s="1420"/>
      <c r="AM45" s="1420"/>
      <c r="AN45" s="1420"/>
      <c r="AO45" s="1420">
        <v>1004275</v>
      </c>
      <c r="AP45" s="1420">
        <v>216498</v>
      </c>
      <c r="AQ45" s="1420">
        <v>787777</v>
      </c>
      <c r="AR45" s="1420">
        <v>787777</v>
      </c>
      <c r="AS45" s="1420">
        <v>0</v>
      </c>
      <c r="AT45" s="1420"/>
      <c r="AU45" s="1420"/>
      <c r="AV45" s="1420"/>
      <c r="AW45" s="1420"/>
      <c r="AX45" s="1420"/>
      <c r="AY45" s="1420">
        <v>66774008</v>
      </c>
      <c r="AZ45" s="1420">
        <v>0</v>
      </c>
      <c r="BA45" s="1420"/>
      <c r="BB45" s="1420"/>
      <c r="BC45" s="1420"/>
      <c r="BD45" s="1420">
        <v>66774008</v>
      </c>
      <c r="BE45" s="1420">
        <v>0</v>
      </c>
      <c r="BF45" s="1420"/>
      <c r="BG45" s="1420"/>
      <c r="BH45" s="1420"/>
      <c r="BI45" s="1420"/>
      <c r="BJ45" s="1420"/>
      <c r="BK45" s="1420"/>
      <c r="BL45" s="1420">
        <v>0</v>
      </c>
      <c r="BM45" s="1420">
        <v>0</v>
      </c>
      <c r="BN45" s="1420"/>
      <c r="BO45" s="1420"/>
      <c r="BP45" s="1420"/>
      <c r="BQ45" s="1420"/>
      <c r="BR45" s="1420"/>
      <c r="BS45" s="1420"/>
      <c r="BT45" s="1420">
        <v>0</v>
      </c>
      <c r="BU45" s="1420">
        <v>0</v>
      </c>
      <c r="BV45" s="1420"/>
      <c r="BW45" s="1420"/>
      <c r="BX45" s="1420"/>
      <c r="BY45" s="1420"/>
      <c r="BZ45" s="1420"/>
      <c r="CA45" s="1420"/>
      <c r="CB45" s="1420"/>
      <c r="CC45" s="1420">
        <v>96547</v>
      </c>
      <c r="CD45" s="1420">
        <v>0</v>
      </c>
      <c r="CE45" s="1420"/>
      <c r="CF45" s="1420">
        <v>0</v>
      </c>
      <c r="CG45" s="1420"/>
      <c r="CH45" s="1420"/>
      <c r="CI45" s="1420"/>
      <c r="CJ45" s="1420">
        <v>96547</v>
      </c>
      <c r="CK45" s="1420"/>
      <c r="CL45" s="1420">
        <v>96547</v>
      </c>
      <c r="CM45" s="1420"/>
      <c r="CN45" s="1420"/>
      <c r="CO45" s="1420"/>
      <c r="CP45" s="1420"/>
      <c r="CQ45" s="1420">
        <v>0</v>
      </c>
      <c r="CR45" s="1420"/>
      <c r="CS45" s="1420">
        <v>0</v>
      </c>
      <c r="CT45" s="1420"/>
      <c r="CU45" s="1420">
        <v>84078051</v>
      </c>
      <c r="CV45" s="1420">
        <v>83192993</v>
      </c>
      <c r="CW45" s="1420">
        <v>885058</v>
      </c>
      <c r="CX45" s="1420"/>
      <c r="CY45" s="1420">
        <v>0</v>
      </c>
      <c r="CZ45" s="1420"/>
      <c r="DA45" s="1420">
        <v>0</v>
      </c>
      <c r="DB45" s="1420"/>
      <c r="DC45" s="1420"/>
      <c r="DD45" s="1420"/>
      <c r="DE45" s="1420">
        <v>0</v>
      </c>
      <c r="DF45" s="1420"/>
      <c r="DG45" s="1420"/>
      <c r="DH45" s="1420"/>
      <c r="DI45" s="1420">
        <v>0</v>
      </c>
      <c r="DJ45" s="1420"/>
      <c r="DK45" s="1420"/>
      <c r="DL45" s="1420"/>
      <c r="DM45" s="1420"/>
      <c r="DN45" s="1420">
        <v>0</v>
      </c>
      <c r="DO45" s="1420"/>
      <c r="DP45" s="1420">
        <v>0</v>
      </c>
      <c r="DQ45" s="1420"/>
      <c r="DR45" s="1420"/>
      <c r="DS45" s="1420"/>
      <c r="DT45" s="1420">
        <v>0</v>
      </c>
      <c r="DU45" s="1420"/>
      <c r="DV45" s="1420"/>
      <c r="DW45" s="1420"/>
      <c r="DX45" s="1420"/>
      <c r="DY45" s="1420">
        <v>2663708</v>
      </c>
      <c r="DZ45" s="1420"/>
      <c r="EA45" s="1420">
        <v>0</v>
      </c>
      <c r="EB45" s="1420">
        <v>0</v>
      </c>
      <c r="EC45" s="1420"/>
      <c r="ED45" s="1420">
        <v>2635028</v>
      </c>
      <c r="EE45" s="1420">
        <v>28680</v>
      </c>
      <c r="EF45" s="1420"/>
      <c r="EG45" s="1420"/>
      <c r="EH45" s="1420">
        <v>8058726.5700000003</v>
      </c>
      <c r="EI45" s="1420">
        <v>1941598.04</v>
      </c>
      <c r="EJ45" s="1420">
        <v>5356474.88</v>
      </c>
      <c r="EK45" s="1420">
        <v>760653.65</v>
      </c>
      <c r="EL45" s="1420"/>
      <c r="EM45" s="1420">
        <v>17295891</v>
      </c>
      <c r="EN45" s="1420"/>
      <c r="EO45" s="1420"/>
      <c r="EP45" s="1420"/>
      <c r="EQ45" s="1420"/>
      <c r="ER45" s="1420"/>
      <c r="ES45" s="1420">
        <v>226707019.56999999</v>
      </c>
      <c r="ET45" s="1371"/>
    </row>
    <row r="46" spans="5:150" s="1377" customFormat="1" ht="15">
      <c r="F46" s="1428"/>
      <c r="G46" s="1382"/>
      <c r="H46" s="1428"/>
      <c r="I46" s="1428"/>
      <c r="J46" s="1428"/>
      <c r="K46" s="1428"/>
      <c r="L46" s="1428"/>
      <c r="M46" s="1428"/>
      <c r="N46" s="1428"/>
      <c r="O46" s="1428"/>
      <c r="P46" s="1428"/>
      <c r="Q46" s="1428"/>
      <c r="R46" s="1428"/>
      <c r="S46" s="1428"/>
      <c r="T46" s="1428"/>
      <c r="U46" s="1428"/>
      <c r="V46" s="1428"/>
      <c r="W46" s="1428"/>
      <c r="X46" s="1428"/>
      <c r="Y46" s="1428"/>
      <c r="Z46" s="1428"/>
      <c r="AA46" s="1428"/>
      <c r="AB46" s="1428"/>
      <c r="AC46" s="1428"/>
      <c r="AD46" s="1428"/>
      <c r="AE46" s="1428"/>
      <c r="AF46" s="1428"/>
      <c r="AG46" s="1428"/>
      <c r="AH46" s="1428"/>
      <c r="AI46" s="1428"/>
      <c r="AJ46" s="1428"/>
      <c r="AK46" s="1428"/>
      <c r="AL46" s="1428"/>
      <c r="AM46" s="1428"/>
      <c r="AN46" s="1428"/>
      <c r="AO46" s="1428"/>
      <c r="AP46" s="1428"/>
      <c r="AQ46" s="1428"/>
      <c r="AR46" s="1428"/>
      <c r="AS46" s="1428"/>
      <c r="AT46" s="1428"/>
      <c r="AU46" s="1428"/>
      <c r="AV46" s="1428"/>
      <c r="AW46" s="1428"/>
      <c r="AX46" s="1428"/>
      <c r="AY46" s="1428"/>
      <c r="AZ46" s="1428"/>
      <c r="BA46" s="1428"/>
      <c r="BB46" s="1428"/>
      <c r="BC46" s="1428"/>
      <c r="BD46" s="1428"/>
      <c r="BE46" s="1428"/>
      <c r="BF46" s="1428"/>
      <c r="BG46" s="1428"/>
      <c r="BH46" s="1428"/>
      <c r="BI46" s="1428"/>
      <c r="BJ46" s="1428"/>
      <c r="BK46" s="1428"/>
      <c r="BL46" s="1428"/>
      <c r="BM46" s="1428"/>
      <c r="BN46" s="1428"/>
      <c r="BO46" s="1428"/>
      <c r="BP46" s="1428"/>
      <c r="BQ46" s="1428"/>
      <c r="BR46" s="1428"/>
      <c r="BS46" s="1428"/>
      <c r="BT46" s="1428"/>
      <c r="BU46" s="1428"/>
      <c r="BV46" s="1428"/>
      <c r="BW46" s="1428"/>
      <c r="BX46" s="1428"/>
      <c r="BY46" s="1428"/>
      <c r="BZ46" s="1428"/>
      <c r="CA46" s="1428"/>
      <c r="CB46" s="1428"/>
      <c r="CC46" s="1428"/>
      <c r="CD46" s="1428"/>
      <c r="CE46" s="1428"/>
      <c r="CF46" s="1428"/>
      <c r="CG46" s="1428"/>
      <c r="CH46" s="1428"/>
      <c r="CI46" s="1428"/>
      <c r="CJ46" s="1428"/>
      <c r="CK46" s="1428"/>
      <c r="CL46" s="1428"/>
      <c r="CM46" s="1428"/>
      <c r="CN46" s="1428"/>
      <c r="CO46" s="1428"/>
      <c r="CP46" s="1428"/>
      <c r="CQ46" s="1428"/>
      <c r="CR46" s="1428"/>
      <c r="CS46" s="1428"/>
      <c r="CT46" s="1428"/>
      <c r="CU46" s="1428"/>
      <c r="CV46" s="1428"/>
      <c r="CW46" s="1428"/>
      <c r="CX46" s="1428"/>
      <c r="CY46" s="1428"/>
      <c r="CZ46" s="1428"/>
      <c r="DA46" s="1428"/>
      <c r="DB46" s="1428"/>
      <c r="DC46" s="1428"/>
      <c r="DD46" s="1428"/>
      <c r="DE46" s="1428"/>
      <c r="DF46" s="1428"/>
      <c r="DG46" s="1428"/>
      <c r="DH46" s="1428"/>
      <c r="DI46" s="1428"/>
      <c r="DJ46" s="1428"/>
      <c r="DK46" s="1428"/>
      <c r="DL46" s="1428"/>
      <c r="DM46" s="1428"/>
      <c r="DN46" s="1428"/>
      <c r="DO46" s="1428"/>
      <c r="DP46" s="1428"/>
      <c r="DQ46" s="1428"/>
      <c r="DR46" s="1428"/>
      <c r="DS46" s="1428"/>
      <c r="DT46" s="1428"/>
      <c r="DU46" s="1428"/>
      <c r="DV46" s="1428"/>
      <c r="DW46" s="1428"/>
      <c r="DX46" s="1428"/>
      <c r="DY46" s="1428"/>
      <c r="DZ46" s="1428"/>
      <c r="EA46" s="1428"/>
      <c r="EB46" s="1428"/>
      <c r="EC46" s="1428"/>
      <c r="ED46" s="1428"/>
      <c r="EE46" s="1428"/>
      <c r="EF46" s="1428"/>
      <c r="EG46" s="1428"/>
      <c r="EH46" s="1428"/>
      <c r="EI46" s="1428"/>
      <c r="EJ46" s="1428"/>
      <c r="EK46" s="1428"/>
      <c r="EL46" s="1428"/>
      <c r="EM46" s="1428"/>
      <c r="EN46" s="1428"/>
      <c r="EO46" s="1428"/>
      <c r="EP46" s="1428"/>
      <c r="EQ46" s="1428"/>
      <c r="ER46" s="1428"/>
      <c r="ES46" s="1420"/>
    </row>
    <row r="47" spans="5:150" s="1377" customFormat="1" ht="15">
      <c r="F47" s="1428"/>
      <c r="G47" s="1382"/>
      <c r="H47" s="1428"/>
      <c r="I47" s="1428"/>
      <c r="J47" s="1428"/>
      <c r="K47" s="1428"/>
      <c r="L47" s="1428"/>
      <c r="M47" s="1428"/>
      <c r="N47" s="1428"/>
      <c r="O47" s="1428"/>
      <c r="P47" s="1428"/>
      <c r="Q47" s="1428"/>
      <c r="R47" s="1428"/>
      <c r="S47" s="1428"/>
      <c r="T47" s="1428"/>
      <c r="U47" s="1428"/>
      <c r="V47" s="1428"/>
      <c r="W47" s="1428"/>
      <c r="X47" s="1428"/>
      <c r="Y47" s="1428"/>
      <c r="Z47" s="1428"/>
      <c r="AA47" s="1428"/>
      <c r="AB47" s="1428"/>
      <c r="AC47" s="1428"/>
      <c r="AD47" s="1428"/>
      <c r="AE47" s="1428"/>
      <c r="AF47" s="1428"/>
      <c r="AG47" s="1428"/>
      <c r="AH47" s="1428"/>
      <c r="AI47" s="1428"/>
      <c r="AJ47" s="1428"/>
      <c r="AK47" s="1428"/>
      <c r="AL47" s="1428"/>
      <c r="AM47" s="1428"/>
      <c r="AN47" s="1428"/>
      <c r="AO47" s="1428"/>
      <c r="AP47" s="1428"/>
      <c r="AQ47" s="1428"/>
      <c r="AR47" s="1428"/>
      <c r="AS47" s="1428"/>
      <c r="AT47" s="1428"/>
      <c r="AU47" s="1428"/>
      <c r="AV47" s="1428"/>
      <c r="AW47" s="1428"/>
      <c r="AX47" s="1428"/>
      <c r="AY47" s="1428"/>
      <c r="AZ47" s="1428"/>
      <c r="BA47" s="1428"/>
      <c r="BB47" s="1428"/>
      <c r="BC47" s="1428"/>
      <c r="BD47" s="1428"/>
      <c r="BE47" s="1428"/>
      <c r="BF47" s="1428"/>
      <c r="BG47" s="1428"/>
      <c r="BH47" s="1428"/>
      <c r="BI47" s="1428"/>
      <c r="BJ47" s="1428"/>
      <c r="BK47" s="1428"/>
      <c r="BL47" s="1428"/>
      <c r="BM47" s="1428"/>
      <c r="BN47" s="1428"/>
      <c r="BO47" s="1428"/>
      <c r="BP47" s="1428"/>
      <c r="BQ47" s="1428"/>
      <c r="BR47" s="1428"/>
      <c r="BS47" s="1428"/>
      <c r="BT47" s="1428"/>
      <c r="BU47" s="1428"/>
      <c r="BV47" s="1428"/>
      <c r="BW47" s="1428"/>
      <c r="BX47" s="1428"/>
      <c r="BY47" s="1428"/>
      <c r="BZ47" s="1428"/>
      <c r="CA47" s="1428"/>
      <c r="CB47" s="1428"/>
      <c r="CC47" s="1428"/>
      <c r="CD47" s="1428"/>
      <c r="CE47" s="1428"/>
      <c r="CF47" s="1428"/>
      <c r="CG47" s="1428"/>
      <c r="CH47" s="1428"/>
      <c r="CI47" s="1428"/>
      <c r="CJ47" s="1428"/>
      <c r="CK47" s="1428"/>
      <c r="CL47" s="1428"/>
      <c r="CM47" s="1428"/>
      <c r="CN47" s="1428"/>
      <c r="CO47" s="1428"/>
      <c r="CP47" s="1428"/>
      <c r="CQ47" s="1428"/>
      <c r="CR47" s="1428"/>
      <c r="CS47" s="1428"/>
      <c r="CT47" s="1428"/>
      <c r="CU47" s="1428"/>
      <c r="CV47" s="1428"/>
      <c r="CW47" s="1428"/>
      <c r="CX47" s="1428"/>
      <c r="CY47" s="1428"/>
      <c r="CZ47" s="1428"/>
      <c r="DA47" s="1428"/>
      <c r="DB47" s="1428"/>
      <c r="DC47" s="1428"/>
      <c r="DD47" s="1428"/>
      <c r="DE47" s="1428"/>
      <c r="DF47" s="1428"/>
      <c r="DG47" s="1428"/>
      <c r="DH47" s="1428"/>
      <c r="DI47" s="1428"/>
      <c r="DJ47" s="1428"/>
      <c r="DK47" s="1428"/>
      <c r="DL47" s="1428"/>
      <c r="DM47" s="1428"/>
      <c r="DN47" s="1428"/>
      <c r="DO47" s="1428"/>
      <c r="DP47" s="1428"/>
      <c r="DQ47" s="1428"/>
      <c r="DR47" s="1428"/>
      <c r="DS47" s="1428"/>
      <c r="DT47" s="1428"/>
      <c r="DU47" s="1428"/>
      <c r="DV47" s="1428"/>
      <c r="DW47" s="1428"/>
      <c r="DX47" s="1428"/>
      <c r="DY47" s="1428"/>
      <c r="DZ47" s="1428"/>
      <c r="EA47" s="1428"/>
      <c r="EB47" s="1428"/>
      <c r="EC47" s="1428"/>
      <c r="ED47" s="1428"/>
      <c r="EE47" s="1428"/>
      <c r="EF47" s="1428"/>
      <c r="EG47" s="1428"/>
      <c r="EH47" s="1428"/>
      <c r="EI47" s="1428"/>
      <c r="EJ47" s="1428"/>
      <c r="EK47" s="1428"/>
      <c r="EL47" s="1428"/>
      <c r="EM47" s="1428"/>
      <c r="EN47" s="1428"/>
      <c r="EO47" s="1428"/>
      <c r="EP47" s="1428"/>
      <c r="EQ47" s="1428"/>
      <c r="ER47" s="1428"/>
      <c r="ES47" s="1420"/>
    </row>
    <row r="48" spans="5:150" s="1377" customFormat="1" ht="15">
      <c r="E48" s="1370">
        <v>43101</v>
      </c>
      <c r="F48" s="1428"/>
      <c r="G48" s="1382">
        <v>119885</v>
      </c>
      <c r="H48" s="1428"/>
      <c r="I48" s="1428">
        <v>36071859</v>
      </c>
      <c r="J48" s="1428">
        <v>36071859</v>
      </c>
      <c r="K48" s="1428"/>
      <c r="L48" s="1428"/>
      <c r="M48" s="1428">
        <v>159564</v>
      </c>
      <c r="N48" s="1428">
        <v>159564</v>
      </c>
      <c r="O48" s="1428">
        <v>159564</v>
      </c>
      <c r="P48" s="1428"/>
      <c r="Q48" s="1428">
        <v>0</v>
      </c>
      <c r="R48" s="1428"/>
      <c r="S48" s="1428"/>
      <c r="T48" s="1428">
        <v>0</v>
      </c>
      <c r="U48" s="1428"/>
      <c r="V48" s="1428"/>
      <c r="W48" s="1428"/>
      <c r="X48" s="1428">
        <v>0</v>
      </c>
      <c r="Y48" s="1428">
        <v>0</v>
      </c>
      <c r="Z48" s="1428"/>
      <c r="AA48" s="1428"/>
      <c r="AB48" s="1428">
        <v>0</v>
      </c>
      <c r="AC48" s="1428"/>
      <c r="AD48" s="1428"/>
      <c r="AE48" s="1428"/>
      <c r="AF48" s="1428">
        <v>0</v>
      </c>
      <c r="AG48" s="1428"/>
      <c r="AH48" s="1428"/>
      <c r="AI48" s="1428"/>
      <c r="AJ48" s="1428"/>
      <c r="AK48" s="1428">
        <v>0</v>
      </c>
      <c r="AL48" s="1428"/>
      <c r="AM48" s="1428"/>
      <c r="AN48" s="1428"/>
      <c r="AO48" s="1428">
        <v>1203612</v>
      </c>
      <c r="AP48" s="1428">
        <v>537674</v>
      </c>
      <c r="AQ48" s="1428">
        <v>665938</v>
      </c>
      <c r="AR48" s="1428">
        <v>665938</v>
      </c>
      <c r="AS48" s="1428">
        <v>0</v>
      </c>
      <c r="AT48" s="1428"/>
      <c r="AU48" s="1428"/>
      <c r="AV48" s="1428"/>
      <c r="AW48" s="1428"/>
      <c r="AX48" s="1428"/>
      <c r="AY48" s="1428">
        <v>57549595</v>
      </c>
      <c r="AZ48" s="1428">
        <v>0</v>
      </c>
      <c r="BA48" s="1428"/>
      <c r="BB48" s="1428"/>
      <c r="BC48" s="1428"/>
      <c r="BD48" s="1428">
        <v>57549595</v>
      </c>
      <c r="BE48" s="1428">
        <v>0</v>
      </c>
      <c r="BF48" s="1428"/>
      <c r="BG48" s="1428"/>
      <c r="BH48" s="1428"/>
      <c r="BI48" s="1428"/>
      <c r="BJ48" s="1428"/>
      <c r="BK48" s="1428"/>
      <c r="BL48" s="1428">
        <v>0</v>
      </c>
      <c r="BM48" s="1428">
        <v>0</v>
      </c>
      <c r="BN48" s="1428"/>
      <c r="BO48" s="1428"/>
      <c r="BP48" s="1428"/>
      <c r="BQ48" s="1428"/>
      <c r="BR48" s="1428"/>
      <c r="BS48" s="1428"/>
      <c r="BT48" s="1428">
        <v>0</v>
      </c>
      <c r="BU48" s="1428">
        <v>0</v>
      </c>
      <c r="BV48" s="1428"/>
      <c r="BW48" s="1428"/>
      <c r="BX48" s="1428"/>
      <c r="BY48" s="1428"/>
      <c r="BZ48" s="1428"/>
      <c r="CA48" s="1428"/>
      <c r="CB48" s="1428"/>
      <c r="CC48" s="1428">
        <v>93032</v>
      </c>
      <c r="CD48" s="1428">
        <v>0</v>
      </c>
      <c r="CE48" s="1428"/>
      <c r="CF48" s="1428">
        <v>0</v>
      </c>
      <c r="CG48" s="1428"/>
      <c r="CH48" s="1428"/>
      <c r="CI48" s="1428"/>
      <c r="CJ48" s="1428">
        <v>93032</v>
      </c>
      <c r="CK48" s="1428"/>
      <c r="CL48" s="1428">
        <v>93032</v>
      </c>
      <c r="CM48" s="1428"/>
      <c r="CN48" s="1428"/>
      <c r="CO48" s="1428"/>
      <c r="CP48" s="1428"/>
      <c r="CQ48" s="1428">
        <v>0</v>
      </c>
      <c r="CR48" s="1428"/>
      <c r="CS48" s="1428">
        <v>0</v>
      </c>
      <c r="CT48" s="1428"/>
      <c r="CU48" s="1428">
        <v>85046500</v>
      </c>
      <c r="CV48" s="1428">
        <v>84118118</v>
      </c>
      <c r="CW48" s="1428">
        <v>928382</v>
      </c>
      <c r="CX48" s="1428"/>
      <c r="CY48" s="1428">
        <v>0</v>
      </c>
      <c r="CZ48" s="1428"/>
      <c r="DA48" s="1428">
        <v>0</v>
      </c>
      <c r="DB48" s="1428"/>
      <c r="DC48" s="1428"/>
      <c r="DD48" s="1428"/>
      <c r="DE48" s="1428">
        <v>0</v>
      </c>
      <c r="DF48" s="1428"/>
      <c r="DG48" s="1428"/>
      <c r="DH48" s="1428"/>
      <c r="DI48" s="1428">
        <v>0</v>
      </c>
      <c r="DJ48" s="1428"/>
      <c r="DK48" s="1428"/>
      <c r="DL48" s="1428"/>
      <c r="DM48" s="1428"/>
      <c r="DN48" s="1428">
        <v>0</v>
      </c>
      <c r="DO48" s="1428"/>
      <c r="DP48" s="1428">
        <v>0</v>
      </c>
      <c r="DQ48" s="1428"/>
      <c r="DR48" s="1428"/>
      <c r="DS48" s="1428"/>
      <c r="DT48" s="1428">
        <v>0</v>
      </c>
      <c r="DU48" s="1428"/>
      <c r="DV48" s="1428"/>
      <c r="DW48" s="1428"/>
      <c r="DX48" s="1428"/>
      <c r="DY48" s="1428">
        <v>2133606</v>
      </c>
      <c r="DZ48" s="1428"/>
      <c r="EA48" s="1428">
        <v>0</v>
      </c>
      <c r="EB48" s="1428">
        <v>0</v>
      </c>
      <c r="EC48" s="1428"/>
      <c r="ED48" s="1428">
        <v>2103781</v>
      </c>
      <c r="EE48" s="1428">
        <v>29825</v>
      </c>
      <c r="EF48" s="1428"/>
      <c r="EG48" s="1428"/>
      <c r="EH48" s="1428">
        <v>7943610.6099999994</v>
      </c>
      <c r="EI48" s="1428">
        <v>1938204.3</v>
      </c>
      <c r="EJ48" s="1428">
        <v>5266096.55</v>
      </c>
      <c r="EK48" s="1428">
        <v>739309.76</v>
      </c>
      <c r="EL48" s="1428"/>
      <c r="EM48" s="1428">
        <v>15052331</v>
      </c>
      <c r="EN48" s="1428"/>
      <c r="EO48" s="1428"/>
      <c r="EP48" s="1428"/>
      <c r="EQ48" s="1428"/>
      <c r="ER48" s="1428"/>
      <c r="ES48" s="1420">
        <v>205373594.61000001</v>
      </c>
    </row>
    <row r="49" spans="5:150" s="1377" customFormat="1" ht="15">
      <c r="E49" s="1370">
        <v>43132</v>
      </c>
      <c r="F49" s="1428"/>
      <c r="G49" s="1382">
        <v>105263</v>
      </c>
      <c r="H49" s="1428"/>
      <c r="I49" s="1428">
        <v>47099878</v>
      </c>
      <c r="J49" s="1428">
        <v>47099878</v>
      </c>
      <c r="K49" s="1428"/>
      <c r="L49" s="1428"/>
      <c r="M49" s="1428">
        <v>203571</v>
      </c>
      <c r="N49" s="1428">
        <v>203571</v>
      </c>
      <c r="O49" s="1428">
        <v>203571</v>
      </c>
      <c r="P49" s="1428"/>
      <c r="Q49" s="1428">
        <v>0</v>
      </c>
      <c r="R49" s="1428"/>
      <c r="S49" s="1428"/>
      <c r="T49" s="1428">
        <v>0</v>
      </c>
      <c r="U49" s="1428"/>
      <c r="V49" s="1428"/>
      <c r="W49" s="1428"/>
      <c r="X49" s="1428">
        <v>0</v>
      </c>
      <c r="Y49" s="1428">
        <v>0</v>
      </c>
      <c r="Z49" s="1428"/>
      <c r="AA49" s="1428"/>
      <c r="AB49" s="1428">
        <v>0</v>
      </c>
      <c r="AC49" s="1428"/>
      <c r="AD49" s="1428"/>
      <c r="AE49" s="1428"/>
      <c r="AF49" s="1428">
        <v>0</v>
      </c>
      <c r="AG49" s="1428"/>
      <c r="AH49" s="1428"/>
      <c r="AI49" s="1428"/>
      <c r="AJ49" s="1428"/>
      <c r="AK49" s="1428">
        <v>0</v>
      </c>
      <c r="AL49" s="1428"/>
      <c r="AM49" s="1428"/>
      <c r="AN49" s="1428"/>
      <c r="AO49" s="1428">
        <v>1538712</v>
      </c>
      <c r="AP49" s="1428">
        <v>1043180</v>
      </c>
      <c r="AQ49" s="1428">
        <v>495532</v>
      </c>
      <c r="AR49" s="1428">
        <v>495532</v>
      </c>
      <c r="AS49" s="1428">
        <v>0</v>
      </c>
      <c r="AT49" s="1428"/>
      <c r="AU49" s="1428"/>
      <c r="AV49" s="1428"/>
      <c r="AW49" s="1428"/>
      <c r="AX49" s="1428"/>
      <c r="AY49" s="1428">
        <v>57549595</v>
      </c>
      <c r="AZ49" s="1428">
        <v>0</v>
      </c>
      <c r="BA49" s="1428"/>
      <c r="BB49" s="1428"/>
      <c r="BC49" s="1428"/>
      <c r="BD49" s="1428">
        <v>57549595</v>
      </c>
      <c r="BE49" s="1428">
        <v>0</v>
      </c>
      <c r="BF49" s="1428"/>
      <c r="BG49" s="1428"/>
      <c r="BH49" s="1428"/>
      <c r="BI49" s="1428"/>
      <c r="BJ49" s="1428"/>
      <c r="BK49" s="1428"/>
      <c r="BL49" s="1428">
        <v>0</v>
      </c>
      <c r="BM49" s="1428">
        <v>0</v>
      </c>
      <c r="BN49" s="1428"/>
      <c r="BO49" s="1428"/>
      <c r="BP49" s="1428"/>
      <c r="BQ49" s="1428"/>
      <c r="BR49" s="1428"/>
      <c r="BS49" s="1428"/>
      <c r="BT49" s="1428">
        <v>0</v>
      </c>
      <c r="BU49" s="1428">
        <v>0</v>
      </c>
      <c r="BV49" s="1428"/>
      <c r="BW49" s="1428"/>
      <c r="BX49" s="1428"/>
      <c r="BY49" s="1428"/>
      <c r="BZ49" s="1428"/>
      <c r="CA49" s="1428"/>
      <c r="CB49" s="1428"/>
      <c r="CC49" s="1428">
        <v>88393</v>
      </c>
      <c r="CD49" s="1428">
        <v>0</v>
      </c>
      <c r="CE49" s="1428"/>
      <c r="CF49" s="1428">
        <v>0</v>
      </c>
      <c r="CG49" s="1428"/>
      <c r="CH49" s="1428"/>
      <c r="CI49" s="1428"/>
      <c r="CJ49" s="1428">
        <v>88393</v>
      </c>
      <c r="CK49" s="1428"/>
      <c r="CL49" s="1428">
        <v>88393</v>
      </c>
      <c r="CM49" s="1428"/>
      <c r="CN49" s="1428"/>
      <c r="CO49" s="1428"/>
      <c r="CP49" s="1428"/>
      <c r="CQ49" s="1428">
        <v>0</v>
      </c>
      <c r="CR49" s="1428"/>
      <c r="CS49" s="1428">
        <v>0</v>
      </c>
      <c r="CT49" s="1428"/>
      <c r="CU49" s="1428">
        <v>87121847</v>
      </c>
      <c r="CV49" s="1428">
        <v>86125485</v>
      </c>
      <c r="CW49" s="1428">
        <v>996362</v>
      </c>
      <c r="CX49" s="1428"/>
      <c r="CY49" s="1428">
        <v>0</v>
      </c>
      <c r="CZ49" s="1428"/>
      <c r="DA49" s="1428">
        <v>0</v>
      </c>
      <c r="DB49" s="1428"/>
      <c r="DC49" s="1428"/>
      <c r="DD49" s="1428"/>
      <c r="DE49" s="1428">
        <v>0</v>
      </c>
      <c r="DF49" s="1428"/>
      <c r="DG49" s="1428"/>
      <c r="DH49" s="1428"/>
      <c r="DI49" s="1428">
        <v>0</v>
      </c>
      <c r="DJ49" s="1428"/>
      <c r="DK49" s="1428"/>
      <c r="DL49" s="1428"/>
      <c r="DM49" s="1428"/>
      <c r="DN49" s="1428">
        <v>0</v>
      </c>
      <c r="DO49" s="1428"/>
      <c r="DP49" s="1428">
        <v>0</v>
      </c>
      <c r="DQ49" s="1428"/>
      <c r="DR49" s="1428"/>
      <c r="DS49" s="1428"/>
      <c r="DT49" s="1428">
        <v>0</v>
      </c>
      <c r="DU49" s="1428"/>
      <c r="DV49" s="1428"/>
      <c r="DW49" s="1428"/>
      <c r="DX49" s="1428"/>
      <c r="DY49" s="1428">
        <v>2145963</v>
      </c>
      <c r="DZ49" s="1428"/>
      <c r="EA49" s="1428">
        <v>0</v>
      </c>
      <c r="EB49" s="1428">
        <v>0</v>
      </c>
      <c r="EC49" s="1428"/>
      <c r="ED49" s="1428">
        <v>2116618</v>
      </c>
      <c r="EE49" s="1428">
        <v>29345</v>
      </c>
      <c r="EF49" s="1428"/>
      <c r="EG49" s="1428"/>
      <c r="EH49" s="1428">
        <v>7952706.9199999999</v>
      </c>
      <c r="EI49" s="1428">
        <v>1934810.45</v>
      </c>
      <c r="EJ49" s="1428">
        <v>5299930.5999999996</v>
      </c>
      <c r="EK49" s="1428">
        <v>717965.87</v>
      </c>
      <c r="EL49" s="1428"/>
      <c r="EM49" s="1428">
        <v>14339425</v>
      </c>
      <c r="EN49" s="1428"/>
      <c r="EO49" s="1428"/>
      <c r="EP49" s="1428"/>
      <c r="EQ49" s="1428"/>
      <c r="ER49" s="1428"/>
      <c r="ES49" s="1420">
        <v>218145353.91999999</v>
      </c>
    </row>
    <row r="50" spans="5:150" s="1377" customFormat="1" ht="15">
      <c r="E50" s="1370">
        <v>43160</v>
      </c>
      <c r="F50" s="1428"/>
      <c r="G50" s="1382">
        <v>413365</v>
      </c>
      <c r="H50" s="1428"/>
      <c r="I50" s="1428">
        <v>42479964</v>
      </c>
      <c r="J50" s="1428">
        <v>42479964</v>
      </c>
      <c r="K50" s="1428"/>
      <c r="L50" s="1428"/>
      <c r="M50" s="1428">
        <v>58583</v>
      </c>
      <c r="N50" s="1428">
        <v>58583</v>
      </c>
      <c r="O50" s="1428">
        <v>58583</v>
      </c>
      <c r="P50" s="1428"/>
      <c r="Q50" s="1428">
        <v>0</v>
      </c>
      <c r="R50" s="1428"/>
      <c r="S50" s="1428"/>
      <c r="T50" s="1428">
        <v>0</v>
      </c>
      <c r="U50" s="1428"/>
      <c r="V50" s="1428"/>
      <c r="W50" s="1428"/>
      <c r="X50" s="1428">
        <v>0</v>
      </c>
      <c r="Y50" s="1428">
        <v>0</v>
      </c>
      <c r="Z50" s="1428"/>
      <c r="AA50" s="1428"/>
      <c r="AB50" s="1428">
        <v>0</v>
      </c>
      <c r="AC50" s="1428"/>
      <c r="AD50" s="1428"/>
      <c r="AE50" s="1428"/>
      <c r="AF50" s="1428">
        <v>0</v>
      </c>
      <c r="AG50" s="1428"/>
      <c r="AH50" s="1428"/>
      <c r="AI50" s="1428"/>
      <c r="AJ50" s="1428"/>
      <c r="AK50" s="1428">
        <v>0</v>
      </c>
      <c r="AL50" s="1428"/>
      <c r="AM50" s="1428"/>
      <c r="AN50" s="1428"/>
      <c r="AO50" s="1428">
        <v>1466575</v>
      </c>
      <c r="AP50" s="1428">
        <v>844717</v>
      </c>
      <c r="AQ50" s="1428">
        <v>621858</v>
      </c>
      <c r="AR50" s="1428">
        <v>621858</v>
      </c>
      <c r="AS50" s="1428">
        <v>0</v>
      </c>
      <c r="AT50" s="1428"/>
      <c r="AU50" s="1428"/>
      <c r="AV50" s="1428"/>
      <c r="AW50" s="1428"/>
      <c r="AX50" s="1428"/>
      <c r="AY50" s="1428">
        <v>53053697</v>
      </c>
      <c r="AZ50" s="1428">
        <v>0</v>
      </c>
      <c r="BA50" s="1428"/>
      <c r="BB50" s="1428"/>
      <c r="BC50" s="1428"/>
      <c r="BD50" s="1428">
        <v>53053697</v>
      </c>
      <c r="BE50" s="1428">
        <v>0</v>
      </c>
      <c r="BF50" s="1428"/>
      <c r="BG50" s="1428"/>
      <c r="BH50" s="1428"/>
      <c r="BI50" s="1428"/>
      <c r="BJ50" s="1428"/>
      <c r="BK50" s="1428"/>
      <c r="BL50" s="1428">
        <v>0</v>
      </c>
      <c r="BM50" s="1428">
        <v>0</v>
      </c>
      <c r="BN50" s="1428"/>
      <c r="BO50" s="1428"/>
      <c r="BP50" s="1428"/>
      <c r="BQ50" s="1428"/>
      <c r="BR50" s="1428"/>
      <c r="BS50" s="1428"/>
      <c r="BT50" s="1428">
        <v>0</v>
      </c>
      <c r="BU50" s="1428">
        <v>0</v>
      </c>
      <c r="BV50" s="1428"/>
      <c r="BW50" s="1428"/>
      <c r="BX50" s="1428"/>
      <c r="BY50" s="1428"/>
      <c r="BZ50" s="1428"/>
      <c r="CA50" s="1428"/>
      <c r="CB50" s="1428"/>
      <c r="CC50" s="1428">
        <v>79466</v>
      </c>
      <c r="CD50" s="1428">
        <v>0</v>
      </c>
      <c r="CE50" s="1428"/>
      <c r="CF50" s="1428">
        <v>0</v>
      </c>
      <c r="CG50" s="1428"/>
      <c r="CH50" s="1428"/>
      <c r="CI50" s="1428"/>
      <c r="CJ50" s="1428">
        <v>79466</v>
      </c>
      <c r="CK50" s="1428"/>
      <c r="CL50" s="1428">
        <v>79466</v>
      </c>
      <c r="CM50" s="1428"/>
      <c r="CN50" s="1428"/>
      <c r="CO50" s="1428"/>
      <c r="CP50" s="1428"/>
      <c r="CQ50" s="1428">
        <v>5925000</v>
      </c>
      <c r="CR50" s="1428"/>
      <c r="CS50" s="1428">
        <v>5925000</v>
      </c>
      <c r="CT50" s="1428"/>
      <c r="CU50" s="1428">
        <v>89855403</v>
      </c>
      <c r="CV50" s="1428">
        <v>88626122</v>
      </c>
      <c r="CW50" s="1428">
        <v>1229281</v>
      </c>
      <c r="CX50" s="1428"/>
      <c r="CY50" s="1428">
        <v>0</v>
      </c>
      <c r="CZ50" s="1428"/>
      <c r="DA50" s="1428">
        <v>0</v>
      </c>
      <c r="DB50" s="1428"/>
      <c r="DC50" s="1428"/>
      <c r="DD50" s="1428"/>
      <c r="DE50" s="1428">
        <v>0</v>
      </c>
      <c r="DF50" s="1428"/>
      <c r="DG50" s="1428"/>
      <c r="DH50" s="1428"/>
      <c r="DI50" s="1428">
        <v>0</v>
      </c>
      <c r="DJ50" s="1428"/>
      <c r="DK50" s="1428"/>
      <c r="DL50" s="1428"/>
      <c r="DM50" s="1428"/>
      <c r="DN50" s="1428">
        <v>0</v>
      </c>
      <c r="DO50" s="1428"/>
      <c r="DP50" s="1428">
        <v>0</v>
      </c>
      <c r="DQ50" s="1428"/>
      <c r="DR50" s="1428"/>
      <c r="DS50" s="1428"/>
      <c r="DT50" s="1428">
        <v>0</v>
      </c>
      <c r="DU50" s="1428"/>
      <c r="DV50" s="1428"/>
      <c r="DW50" s="1428"/>
      <c r="DX50" s="1428"/>
      <c r="DY50" s="1428">
        <v>2153833</v>
      </c>
      <c r="DZ50" s="1428"/>
      <c r="EA50" s="1428">
        <v>0</v>
      </c>
      <c r="EB50" s="1428">
        <v>0</v>
      </c>
      <c r="EC50" s="1428"/>
      <c r="ED50" s="1428">
        <v>2124238</v>
      </c>
      <c r="EE50" s="1428">
        <v>29595</v>
      </c>
      <c r="EF50" s="1428"/>
      <c r="EG50" s="1428"/>
      <c r="EH50" s="1428">
        <v>7843188.4799999995</v>
      </c>
      <c r="EI50" s="1428">
        <v>1931416.61</v>
      </c>
      <c r="EJ50" s="1428">
        <v>5214425.3599999994</v>
      </c>
      <c r="EK50" s="1428">
        <v>697346.51</v>
      </c>
      <c r="EL50" s="1428"/>
      <c r="EM50" s="1428">
        <v>15041871</v>
      </c>
      <c r="EN50" s="1428"/>
      <c r="EO50" s="1428"/>
      <c r="EP50" s="1428"/>
      <c r="EQ50" s="1428"/>
      <c r="ER50" s="1428"/>
      <c r="ES50" s="1420">
        <v>218370945.47999999</v>
      </c>
    </row>
    <row r="51" spans="5:150" s="1377" customFormat="1" ht="15">
      <c r="E51" s="1370">
        <v>43191</v>
      </c>
      <c r="F51" s="1428"/>
      <c r="G51" s="1382">
        <v>210523</v>
      </c>
      <c r="H51" s="1428"/>
      <c r="I51" s="1428">
        <v>29268366</v>
      </c>
      <c r="J51" s="1428">
        <v>29268366</v>
      </c>
      <c r="K51" s="1428"/>
      <c r="L51" s="1428"/>
      <c r="M51" s="1428">
        <v>113559</v>
      </c>
      <c r="N51" s="1428">
        <v>113559</v>
      </c>
      <c r="O51" s="1428">
        <v>113559</v>
      </c>
      <c r="P51" s="1428"/>
      <c r="Q51" s="1428">
        <v>0</v>
      </c>
      <c r="R51" s="1428"/>
      <c r="S51" s="1428"/>
      <c r="T51" s="1428">
        <v>0</v>
      </c>
      <c r="U51" s="1428"/>
      <c r="V51" s="1428"/>
      <c r="W51" s="1428"/>
      <c r="X51" s="1428">
        <v>0</v>
      </c>
      <c r="Y51" s="1428">
        <v>0</v>
      </c>
      <c r="Z51" s="1428"/>
      <c r="AA51" s="1428"/>
      <c r="AB51" s="1428">
        <v>0</v>
      </c>
      <c r="AC51" s="1428"/>
      <c r="AD51" s="1428"/>
      <c r="AE51" s="1428"/>
      <c r="AF51" s="1428">
        <v>0</v>
      </c>
      <c r="AG51" s="1428"/>
      <c r="AH51" s="1428"/>
      <c r="AI51" s="1428"/>
      <c r="AJ51" s="1428"/>
      <c r="AK51" s="1428">
        <v>0</v>
      </c>
      <c r="AL51" s="1428"/>
      <c r="AM51" s="1428"/>
      <c r="AN51" s="1428"/>
      <c r="AO51" s="1428">
        <v>1291101</v>
      </c>
      <c r="AP51" s="1428">
        <v>894835</v>
      </c>
      <c r="AQ51" s="1428">
        <v>396266</v>
      </c>
      <c r="AR51" s="1428">
        <v>396266</v>
      </c>
      <c r="AS51" s="1428">
        <v>0</v>
      </c>
      <c r="AT51" s="1428"/>
      <c r="AU51" s="1428"/>
      <c r="AV51" s="1428"/>
      <c r="AW51" s="1428"/>
      <c r="AX51" s="1428"/>
      <c r="AY51" s="1428">
        <v>54396477</v>
      </c>
      <c r="AZ51" s="1428">
        <v>0</v>
      </c>
      <c r="BA51" s="1428"/>
      <c r="BB51" s="1428"/>
      <c r="BC51" s="1428"/>
      <c r="BD51" s="1428">
        <v>54396477</v>
      </c>
      <c r="BE51" s="1428">
        <v>0</v>
      </c>
      <c r="BF51" s="1428"/>
      <c r="BG51" s="1428"/>
      <c r="BH51" s="1428"/>
      <c r="BI51" s="1428"/>
      <c r="BJ51" s="1428"/>
      <c r="BK51" s="1428"/>
      <c r="BL51" s="1428">
        <v>0</v>
      </c>
      <c r="BM51" s="1428">
        <v>0</v>
      </c>
      <c r="BN51" s="1428"/>
      <c r="BO51" s="1428"/>
      <c r="BP51" s="1428"/>
      <c r="BQ51" s="1428"/>
      <c r="BR51" s="1428"/>
      <c r="BS51" s="1428"/>
      <c r="BT51" s="1428">
        <v>0</v>
      </c>
      <c r="BU51" s="1428">
        <v>0</v>
      </c>
      <c r="BV51" s="1428"/>
      <c r="BW51" s="1428"/>
      <c r="BX51" s="1428"/>
      <c r="BY51" s="1428"/>
      <c r="BZ51" s="1428"/>
      <c r="CA51" s="1428"/>
      <c r="CB51" s="1428"/>
      <c r="CC51" s="1428">
        <v>80247</v>
      </c>
      <c r="CD51" s="1428">
        <v>0</v>
      </c>
      <c r="CE51" s="1428"/>
      <c r="CF51" s="1428">
        <v>0</v>
      </c>
      <c r="CG51" s="1428"/>
      <c r="CH51" s="1428"/>
      <c r="CI51" s="1428"/>
      <c r="CJ51" s="1428">
        <v>80247</v>
      </c>
      <c r="CK51" s="1428"/>
      <c r="CL51" s="1428">
        <v>80247</v>
      </c>
      <c r="CM51" s="1428"/>
      <c r="CN51" s="1428"/>
      <c r="CO51" s="1428"/>
      <c r="CP51" s="1428"/>
      <c r="CQ51" s="1428">
        <v>8925000</v>
      </c>
      <c r="CR51" s="1428"/>
      <c r="CS51" s="1428">
        <v>8925000</v>
      </c>
      <c r="CT51" s="1428"/>
      <c r="CU51" s="1428">
        <v>93162858</v>
      </c>
      <c r="CV51" s="1428">
        <v>92019626</v>
      </c>
      <c r="CW51" s="1428">
        <v>1143232</v>
      </c>
      <c r="CX51" s="1428"/>
      <c r="CY51" s="1428">
        <v>0</v>
      </c>
      <c r="CZ51" s="1428"/>
      <c r="DA51" s="1428">
        <v>0</v>
      </c>
      <c r="DB51" s="1428"/>
      <c r="DC51" s="1428"/>
      <c r="DD51" s="1428"/>
      <c r="DE51" s="1428">
        <v>0</v>
      </c>
      <c r="DF51" s="1428"/>
      <c r="DG51" s="1428"/>
      <c r="DH51" s="1428"/>
      <c r="DI51" s="1428">
        <v>0</v>
      </c>
      <c r="DJ51" s="1428"/>
      <c r="DK51" s="1428"/>
      <c r="DL51" s="1428"/>
      <c r="DM51" s="1428"/>
      <c r="DN51" s="1428">
        <v>0</v>
      </c>
      <c r="DO51" s="1428"/>
      <c r="DP51" s="1428">
        <v>0</v>
      </c>
      <c r="DQ51" s="1428"/>
      <c r="DR51" s="1428"/>
      <c r="DS51" s="1428"/>
      <c r="DT51" s="1428">
        <v>0</v>
      </c>
      <c r="DU51" s="1428"/>
      <c r="DV51" s="1428"/>
      <c r="DW51" s="1428"/>
      <c r="DX51" s="1428"/>
      <c r="DY51" s="1428">
        <v>2667951</v>
      </c>
      <c r="DZ51" s="1428"/>
      <c r="EA51" s="1428">
        <v>0</v>
      </c>
      <c r="EB51" s="1428">
        <v>0</v>
      </c>
      <c r="EC51" s="1428"/>
      <c r="ED51" s="1428">
        <v>2638829</v>
      </c>
      <c r="EE51" s="1428">
        <v>29122</v>
      </c>
      <c r="EF51" s="1428"/>
      <c r="EG51" s="1428"/>
      <c r="EH51" s="1428">
        <v>7801882</v>
      </c>
      <c r="EI51" s="1428">
        <v>1928022.76</v>
      </c>
      <c r="EJ51" s="1428">
        <v>5118054.51</v>
      </c>
      <c r="EK51" s="1428">
        <v>755804.73</v>
      </c>
      <c r="EL51" s="1428"/>
      <c r="EM51" s="1428">
        <v>14897961</v>
      </c>
      <c r="EN51" s="1428"/>
      <c r="EO51" s="1428"/>
      <c r="EP51" s="1428"/>
      <c r="EQ51" s="1428"/>
      <c r="ER51" s="1428"/>
      <c r="ES51" s="1420">
        <v>212815925</v>
      </c>
    </row>
    <row r="52" spans="5:150" s="1377" customFormat="1" ht="15">
      <c r="E52" s="1370">
        <v>43221</v>
      </c>
      <c r="F52" s="1420"/>
      <c r="G52" s="1371">
        <v>293609</v>
      </c>
      <c r="H52" s="1420"/>
      <c r="I52" s="1420">
        <v>34263405</v>
      </c>
      <c r="J52" s="1420">
        <v>34263405</v>
      </c>
      <c r="K52" s="1420"/>
      <c r="L52" s="1420"/>
      <c r="M52" s="1420">
        <v>34824</v>
      </c>
      <c r="N52" s="1420">
        <v>34824</v>
      </c>
      <c r="O52" s="1420">
        <v>34824</v>
      </c>
      <c r="P52" s="1420"/>
      <c r="Q52" s="1420">
        <v>0</v>
      </c>
      <c r="R52" s="1420"/>
      <c r="S52" s="1420"/>
      <c r="T52" s="1420">
        <v>0</v>
      </c>
      <c r="U52" s="1420"/>
      <c r="V52" s="1420"/>
      <c r="W52" s="1420"/>
      <c r="X52" s="1420">
        <v>0</v>
      </c>
      <c r="Y52" s="1420">
        <v>0</v>
      </c>
      <c r="Z52" s="1420"/>
      <c r="AA52" s="1420"/>
      <c r="AB52" s="1420">
        <v>0</v>
      </c>
      <c r="AC52" s="1420"/>
      <c r="AD52" s="1420"/>
      <c r="AE52" s="1420"/>
      <c r="AF52" s="1420">
        <v>0</v>
      </c>
      <c r="AG52" s="1420"/>
      <c r="AH52" s="1420"/>
      <c r="AI52" s="1420"/>
      <c r="AJ52" s="1420"/>
      <c r="AK52" s="1420">
        <v>0</v>
      </c>
      <c r="AL52" s="1420"/>
      <c r="AM52" s="1420"/>
      <c r="AN52" s="1420"/>
      <c r="AO52" s="1420">
        <v>1700970</v>
      </c>
      <c r="AP52" s="1420">
        <v>1286689</v>
      </c>
      <c r="AQ52" s="1420">
        <v>414281</v>
      </c>
      <c r="AR52" s="1420">
        <v>414281</v>
      </c>
      <c r="AS52" s="1420">
        <v>0</v>
      </c>
      <c r="AT52" s="1420"/>
      <c r="AU52" s="1420"/>
      <c r="AV52" s="1420"/>
      <c r="AW52" s="1420"/>
      <c r="AX52" s="1420"/>
      <c r="AY52" s="1420">
        <v>56328835</v>
      </c>
      <c r="AZ52" s="1420">
        <v>0</v>
      </c>
      <c r="BA52" s="1420"/>
      <c r="BB52" s="1420"/>
      <c r="BC52" s="1420"/>
      <c r="BD52" s="1420">
        <v>56328835</v>
      </c>
      <c r="BE52" s="1420">
        <v>0</v>
      </c>
      <c r="BF52" s="1420"/>
      <c r="BG52" s="1420"/>
      <c r="BH52" s="1420"/>
      <c r="BI52" s="1420"/>
      <c r="BJ52" s="1420"/>
      <c r="BK52" s="1420"/>
      <c r="BL52" s="1420">
        <v>0</v>
      </c>
      <c r="BM52" s="1420">
        <v>0</v>
      </c>
      <c r="BN52" s="1420"/>
      <c r="BO52" s="1420"/>
      <c r="BP52" s="1420"/>
      <c r="BQ52" s="1420"/>
      <c r="BR52" s="1420"/>
      <c r="BS52" s="1420"/>
      <c r="BT52" s="1420">
        <v>0</v>
      </c>
      <c r="BU52" s="1420">
        <v>0</v>
      </c>
      <c r="BV52" s="1420"/>
      <c r="BW52" s="1420"/>
      <c r="BX52" s="1420"/>
      <c r="BY52" s="1420"/>
      <c r="BZ52" s="1420"/>
      <c r="CA52" s="1420"/>
      <c r="CB52" s="1420"/>
      <c r="CC52" s="1420">
        <v>75675</v>
      </c>
      <c r="CD52" s="1420">
        <v>0</v>
      </c>
      <c r="CE52" s="1420"/>
      <c r="CF52" s="1420">
        <v>0</v>
      </c>
      <c r="CG52" s="1420"/>
      <c r="CH52" s="1420"/>
      <c r="CI52" s="1420"/>
      <c r="CJ52" s="1420">
        <v>75675</v>
      </c>
      <c r="CK52" s="1420"/>
      <c r="CL52" s="1420">
        <v>75675</v>
      </c>
      <c r="CM52" s="1420"/>
      <c r="CN52" s="1420"/>
      <c r="CO52" s="1420"/>
      <c r="CP52" s="1420"/>
      <c r="CQ52" s="1420">
        <v>7000000</v>
      </c>
      <c r="CR52" s="1420"/>
      <c r="CS52" s="1420">
        <v>7000000</v>
      </c>
      <c r="CT52" s="1420"/>
      <c r="CU52" s="1420">
        <v>94389599</v>
      </c>
      <c r="CV52" s="1420">
        <v>93809353</v>
      </c>
      <c r="CW52" s="1420">
        <v>580246</v>
      </c>
      <c r="CX52" s="1420"/>
      <c r="CY52" s="1420">
        <v>0</v>
      </c>
      <c r="CZ52" s="1420"/>
      <c r="DA52" s="1420">
        <v>0</v>
      </c>
      <c r="DB52" s="1420"/>
      <c r="DC52" s="1420"/>
      <c r="DD52" s="1420"/>
      <c r="DE52" s="1420">
        <v>0</v>
      </c>
      <c r="DF52" s="1420"/>
      <c r="DG52" s="1420"/>
      <c r="DH52" s="1420"/>
      <c r="DI52" s="1420">
        <v>0</v>
      </c>
      <c r="DJ52" s="1420"/>
      <c r="DK52" s="1420"/>
      <c r="DL52" s="1420"/>
      <c r="DM52" s="1420"/>
      <c r="DN52" s="1420">
        <v>0</v>
      </c>
      <c r="DO52" s="1420"/>
      <c r="DP52" s="1420">
        <v>0</v>
      </c>
      <c r="DQ52" s="1420"/>
      <c r="DR52" s="1420"/>
      <c r="DS52" s="1420"/>
      <c r="DT52" s="1420">
        <v>0</v>
      </c>
      <c r="DU52" s="1420"/>
      <c r="DV52" s="1420"/>
      <c r="DW52" s="1420"/>
      <c r="DX52" s="1420"/>
      <c r="DY52" s="1420">
        <v>2911998</v>
      </c>
      <c r="DZ52" s="1420"/>
      <c r="EA52" s="1420">
        <v>0</v>
      </c>
      <c r="EB52" s="1420">
        <v>0</v>
      </c>
      <c r="EC52" s="1420"/>
      <c r="ED52" s="1420">
        <v>2883990</v>
      </c>
      <c r="EE52" s="1420">
        <v>28008</v>
      </c>
      <c r="EF52" s="1420"/>
      <c r="EG52" s="1420"/>
      <c r="EH52" s="1420">
        <v>7800239.6799999997</v>
      </c>
      <c r="EI52" s="1420">
        <v>2056267.2</v>
      </c>
      <c r="EJ52" s="1420">
        <v>5008568.26</v>
      </c>
      <c r="EK52" s="1420">
        <v>735404.22</v>
      </c>
      <c r="EL52" s="1420"/>
      <c r="EM52" s="1420">
        <v>17374842</v>
      </c>
      <c r="EN52" s="1420"/>
      <c r="EO52" s="1420"/>
      <c r="EP52" s="1420"/>
      <c r="EQ52" s="1420"/>
      <c r="ER52" s="1420"/>
      <c r="ES52" s="1420">
        <v>222173996.68000001</v>
      </c>
    </row>
    <row r="53" spans="5:150" s="1377" customFormat="1" ht="15">
      <c r="E53" s="1370">
        <v>43252</v>
      </c>
      <c r="F53" s="1428"/>
      <c r="G53" s="1382">
        <v>297348</v>
      </c>
      <c r="H53" s="1428"/>
      <c r="I53" s="1428">
        <v>40359963</v>
      </c>
      <c r="J53" s="1428">
        <v>40359963</v>
      </c>
      <c r="K53" s="1428"/>
      <c r="L53" s="1428"/>
      <c r="M53" s="1428">
        <v>104499</v>
      </c>
      <c r="N53" s="1428">
        <v>104499</v>
      </c>
      <c r="O53" s="1428">
        <v>104499</v>
      </c>
      <c r="P53" s="1428"/>
      <c r="Q53" s="1428">
        <v>0</v>
      </c>
      <c r="R53" s="1428"/>
      <c r="S53" s="1428"/>
      <c r="T53" s="1428">
        <v>0</v>
      </c>
      <c r="U53" s="1428"/>
      <c r="V53" s="1428"/>
      <c r="W53" s="1428"/>
      <c r="X53" s="1428">
        <v>0</v>
      </c>
      <c r="Y53" s="1428">
        <v>0</v>
      </c>
      <c r="Z53" s="1428"/>
      <c r="AA53" s="1428"/>
      <c r="AB53" s="1428">
        <v>0</v>
      </c>
      <c r="AC53" s="1428"/>
      <c r="AD53" s="1428"/>
      <c r="AE53" s="1428"/>
      <c r="AF53" s="1428">
        <v>0</v>
      </c>
      <c r="AG53" s="1428"/>
      <c r="AH53" s="1428"/>
      <c r="AI53" s="1428"/>
      <c r="AJ53" s="1428"/>
      <c r="AK53" s="1428">
        <v>0</v>
      </c>
      <c r="AL53" s="1428"/>
      <c r="AM53" s="1428"/>
      <c r="AN53" s="1428"/>
      <c r="AO53" s="1428">
        <v>1853429</v>
      </c>
      <c r="AP53" s="1428">
        <v>1012248</v>
      </c>
      <c r="AQ53" s="1428">
        <v>841181</v>
      </c>
      <c r="AR53" s="1428">
        <v>841181</v>
      </c>
      <c r="AS53" s="1428">
        <v>0</v>
      </c>
      <c r="AT53" s="1428"/>
      <c r="AU53" s="1428"/>
      <c r="AV53" s="1428"/>
      <c r="AW53" s="1428"/>
      <c r="AX53" s="1428"/>
      <c r="AY53" s="1428">
        <v>56876520</v>
      </c>
      <c r="AZ53" s="1428">
        <v>0</v>
      </c>
      <c r="BA53" s="1428"/>
      <c r="BB53" s="1428"/>
      <c r="BC53" s="1428">
        <v>4000000</v>
      </c>
      <c r="BD53" s="1428">
        <v>52876520</v>
      </c>
      <c r="BE53" s="1428">
        <v>0</v>
      </c>
      <c r="BF53" s="1428"/>
      <c r="BG53" s="1428"/>
      <c r="BH53" s="1428"/>
      <c r="BI53" s="1428"/>
      <c r="BJ53" s="1428"/>
      <c r="BK53" s="1428"/>
      <c r="BL53" s="1428">
        <v>0</v>
      </c>
      <c r="BM53" s="1428">
        <v>0</v>
      </c>
      <c r="BN53" s="1428"/>
      <c r="BO53" s="1428"/>
      <c r="BP53" s="1428"/>
      <c r="BQ53" s="1428"/>
      <c r="BR53" s="1428"/>
      <c r="BS53" s="1428"/>
      <c r="BT53" s="1428">
        <v>0</v>
      </c>
      <c r="BU53" s="1428">
        <v>0</v>
      </c>
      <c r="BV53" s="1428"/>
      <c r="BW53" s="1428"/>
      <c r="BX53" s="1428"/>
      <c r="BY53" s="1428"/>
      <c r="BZ53" s="1428"/>
      <c r="CA53" s="1428"/>
      <c r="CB53" s="1428"/>
      <c r="CC53" s="1428">
        <v>71056</v>
      </c>
      <c r="CD53" s="1428">
        <v>0</v>
      </c>
      <c r="CE53" s="1428"/>
      <c r="CF53" s="1428">
        <v>0</v>
      </c>
      <c r="CG53" s="1428"/>
      <c r="CH53" s="1428"/>
      <c r="CI53" s="1428"/>
      <c r="CJ53" s="1428">
        <v>71056</v>
      </c>
      <c r="CK53" s="1428"/>
      <c r="CL53" s="1428">
        <v>71056</v>
      </c>
      <c r="CM53" s="1428"/>
      <c r="CN53" s="1428"/>
      <c r="CO53" s="1428"/>
      <c r="CP53" s="1428"/>
      <c r="CQ53" s="1428">
        <v>6443751</v>
      </c>
      <c r="CR53" s="1428"/>
      <c r="CS53" s="1428">
        <v>6443751</v>
      </c>
      <c r="CT53" s="1428"/>
      <c r="CU53" s="1428">
        <v>98145442</v>
      </c>
      <c r="CV53" s="1428">
        <v>97382405</v>
      </c>
      <c r="CW53" s="1428">
        <v>763037</v>
      </c>
      <c r="CX53" s="1428"/>
      <c r="CY53" s="1428">
        <v>0</v>
      </c>
      <c r="CZ53" s="1428"/>
      <c r="DA53" s="1428">
        <v>0</v>
      </c>
      <c r="DB53" s="1428"/>
      <c r="DC53" s="1428"/>
      <c r="DD53" s="1428"/>
      <c r="DE53" s="1428">
        <v>0</v>
      </c>
      <c r="DF53" s="1428"/>
      <c r="DG53" s="1428"/>
      <c r="DH53" s="1428"/>
      <c r="DI53" s="1428">
        <v>0</v>
      </c>
      <c r="DJ53" s="1428"/>
      <c r="DK53" s="1428"/>
      <c r="DL53" s="1428"/>
      <c r="DM53" s="1428"/>
      <c r="DN53" s="1428">
        <v>0</v>
      </c>
      <c r="DO53" s="1428"/>
      <c r="DP53" s="1428">
        <v>0</v>
      </c>
      <c r="DQ53" s="1428"/>
      <c r="DR53" s="1428"/>
      <c r="DS53" s="1428"/>
      <c r="DT53" s="1428">
        <v>0</v>
      </c>
      <c r="DU53" s="1428"/>
      <c r="DV53" s="1428"/>
      <c r="DW53" s="1428"/>
      <c r="DX53" s="1428"/>
      <c r="DY53" s="1428">
        <v>2994664</v>
      </c>
      <c r="DZ53" s="1428"/>
      <c r="EA53" s="1428">
        <v>0</v>
      </c>
      <c r="EB53" s="1428">
        <v>0</v>
      </c>
      <c r="EC53" s="1428"/>
      <c r="ED53" s="1428">
        <v>2966695</v>
      </c>
      <c r="EE53" s="1428">
        <v>27969</v>
      </c>
      <c r="EF53" s="1428"/>
      <c r="EG53" s="1428"/>
      <c r="EH53" s="1428">
        <v>7991121</v>
      </c>
      <c r="EI53" s="1428">
        <v>2294337</v>
      </c>
      <c r="EJ53" s="1428">
        <v>4910774</v>
      </c>
      <c r="EK53" s="1428">
        <v>786010</v>
      </c>
      <c r="EL53" s="1428"/>
      <c r="EM53" s="1428">
        <v>17454237</v>
      </c>
      <c r="EN53" s="1428"/>
      <c r="EO53" s="1428"/>
      <c r="EP53" s="1428"/>
      <c r="EQ53" s="1428"/>
      <c r="ER53" s="1428"/>
      <c r="ES53" s="1420">
        <v>232592030</v>
      </c>
    </row>
    <row r="54" spans="5:150">
      <c r="E54" s="1370">
        <v>43282</v>
      </c>
      <c r="F54" s="1220"/>
      <c r="G54" s="1375">
        <v>973030</v>
      </c>
      <c r="H54" s="1220"/>
      <c r="I54" s="1220">
        <v>50873701</v>
      </c>
      <c r="J54" s="1220">
        <v>50873701</v>
      </c>
      <c r="K54" s="1220"/>
      <c r="L54" s="1220"/>
      <c r="M54" s="1220">
        <v>57148</v>
      </c>
      <c r="N54" s="1220">
        <v>57148</v>
      </c>
      <c r="O54" s="1220">
        <v>57148</v>
      </c>
      <c r="P54" s="1220"/>
      <c r="Q54" s="1220">
        <v>0</v>
      </c>
      <c r="R54" s="1220"/>
      <c r="S54" s="1220"/>
      <c r="T54" s="1220">
        <v>0</v>
      </c>
      <c r="U54" s="1220"/>
      <c r="V54" s="1220"/>
      <c r="W54" s="1220"/>
      <c r="X54" s="1220">
        <v>0</v>
      </c>
      <c r="Y54" s="1220">
        <v>0</v>
      </c>
      <c r="Z54" s="1220"/>
      <c r="AA54" s="1220"/>
      <c r="AB54" s="1220">
        <v>0</v>
      </c>
      <c r="AC54" s="1220"/>
      <c r="AD54" s="1220"/>
      <c r="AE54" s="1220"/>
      <c r="AF54" s="1220">
        <v>0</v>
      </c>
      <c r="AG54" s="1220"/>
      <c r="AH54" s="1220"/>
      <c r="AI54" s="1220"/>
      <c r="AJ54" s="1220"/>
      <c r="AK54" s="1220">
        <v>0</v>
      </c>
      <c r="AL54" s="1220"/>
      <c r="AM54" s="1220"/>
      <c r="AN54" s="1220"/>
      <c r="AO54" s="1220">
        <v>1615902</v>
      </c>
      <c r="AP54" s="1220">
        <v>1067830</v>
      </c>
      <c r="AQ54" s="1220">
        <v>548072</v>
      </c>
      <c r="AR54" s="1220">
        <v>548072</v>
      </c>
      <c r="AS54" s="1220">
        <v>0</v>
      </c>
      <c r="AT54" s="1220"/>
      <c r="AU54" s="1220"/>
      <c r="AV54" s="1220"/>
      <c r="AW54" s="1220"/>
      <c r="AX54" s="1220"/>
      <c r="AY54" s="1220">
        <v>55142766</v>
      </c>
      <c r="AZ54" s="1220">
        <v>0</v>
      </c>
      <c r="BA54" s="1220"/>
      <c r="BB54" s="1220"/>
      <c r="BC54" s="1220">
        <v>6000000</v>
      </c>
      <c r="BD54" s="1220">
        <v>49142766</v>
      </c>
      <c r="BE54" s="1220">
        <v>0</v>
      </c>
      <c r="BF54" s="1220"/>
      <c r="BG54" s="1220"/>
      <c r="BH54" s="1220"/>
      <c r="BI54" s="1220"/>
      <c r="BJ54" s="1220"/>
      <c r="BK54" s="1220"/>
      <c r="BL54" s="1220">
        <v>0</v>
      </c>
      <c r="BM54" s="1220">
        <v>0</v>
      </c>
      <c r="BN54" s="1220"/>
      <c r="BO54" s="1220"/>
      <c r="BP54" s="1220"/>
      <c r="BQ54" s="1220"/>
      <c r="BR54" s="1220"/>
      <c r="BS54" s="1220"/>
      <c r="BT54" s="1220">
        <v>0</v>
      </c>
      <c r="BU54" s="1220">
        <v>0</v>
      </c>
      <c r="BV54" s="1220"/>
      <c r="BW54" s="1220"/>
      <c r="BX54" s="1220"/>
      <c r="BY54" s="1220"/>
      <c r="BZ54" s="1220"/>
      <c r="CA54" s="1220"/>
      <c r="CB54" s="1220"/>
      <c r="CC54" s="1220">
        <v>66381</v>
      </c>
      <c r="CD54" s="1220">
        <v>0</v>
      </c>
      <c r="CE54" s="1220"/>
      <c r="CF54" s="1220">
        <v>0</v>
      </c>
      <c r="CG54" s="1220"/>
      <c r="CH54" s="1220"/>
      <c r="CI54" s="1220"/>
      <c r="CJ54" s="1220">
        <v>66381</v>
      </c>
      <c r="CK54" s="1220"/>
      <c r="CL54" s="1220">
        <v>66381</v>
      </c>
      <c r="CM54" s="1220"/>
      <c r="CN54" s="1220"/>
      <c r="CO54" s="1220"/>
      <c r="CP54" s="1220"/>
      <c r="CQ54" s="1220">
        <v>3949699</v>
      </c>
      <c r="CR54" s="1220"/>
      <c r="CS54" s="1220">
        <v>3949699</v>
      </c>
      <c r="CT54" s="1220"/>
      <c r="CU54" s="1220">
        <v>101265601</v>
      </c>
      <c r="CV54" s="1220">
        <v>100559326</v>
      </c>
      <c r="CW54" s="1220">
        <v>706275</v>
      </c>
      <c r="CX54" s="1220"/>
      <c r="CY54" s="1220">
        <v>0</v>
      </c>
      <c r="CZ54" s="1220"/>
      <c r="DA54" s="1220">
        <v>0</v>
      </c>
      <c r="DB54" s="1220"/>
      <c r="DC54" s="1220"/>
      <c r="DD54" s="1220"/>
      <c r="DE54" s="1220">
        <v>0</v>
      </c>
      <c r="DF54" s="1220"/>
      <c r="DG54" s="1220"/>
      <c r="DH54" s="1220"/>
      <c r="DI54" s="1220">
        <v>0</v>
      </c>
      <c r="DJ54" s="1220"/>
      <c r="DK54" s="1220"/>
      <c r="DL54" s="1220"/>
      <c r="DM54" s="1220"/>
      <c r="DN54" s="1220">
        <v>0</v>
      </c>
      <c r="DO54" s="1220"/>
      <c r="DP54" s="1220">
        <v>0</v>
      </c>
      <c r="DQ54" s="1220"/>
      <c r="DR54" s="1220"/>
      <c r="DS54" s="1220"/>
      <c r="DT54" s="1220">
        <v>0</v>
      </c>
      <c r="DU54" s="1220"/>
      <c r="DV54" s="1220"/>
      <c r="DW54" s="1220"/>
      <c r="DX54" s="1220"/>
      <c r="DY54" s="1220">
        <v>3509532</v>
      </c>
      <c r="DZ54" s="1220"/>
      <c r="EA54" s="1220">
        <v>0</v>
      </c>
      <c r="EB54" s="1220">
        <v>0</v>
      </c>
      <c r="EC54" s="1220"/>
      <c r="ED54" s="1220">
        <v>3481399</v>
      </c>
      <c r="EE54" s="1220">
        <v>28133</v>
      </c>
      <c r="EF54" s="1220"/>
      <c r="EG54" s="1220"/>
      <c r="EH54" s="1220">
        <v>7929133.1099999994</v>
      </c>
      <c r="EI54" s="1220">
        <v>2294226.8199999998</v>
      </c>
      <c r="EJ54" s="1220">
        <v>4862598.55</v>
      </c>
      <c r="EK54" s="1220">
        <v>772307.74</v>
      </c>
      <c r="EL54" s="1220"/>
      <c r="EM54" s="1220">
        <v>17975703</v>
      </c>
      <c r="EN54" s="1220"/>
      <c r="EO54" s="1220"/>
      <c r="EP54" s="1220"/>
      <c r="EQ54" s="1220"/>
      <c r="ER54" s="1220"/>
      <c r="ES54" s="1218">
        <v>243358596.11000001</v>
      </c>
    </row>
    <row r="55" spans="5:150">
      <c r="E55" s="1370">
        <v>43313</v>
      </c>
      <c r="F55" s="1220"/>
      <c r="G55" s="1375">
        <v>539934</v>
      </c>
      <c r="H55" s="1220"/>
      <c r="I55" s="1220">
        <v>51126378</v>
      </c>
      <c r="J55" s="1220">
        <v>51126378</v>
      </c>
      <c r="K55" s="1220"/>
      <c r="L55" s="1220"/>
      <c r="M55" s="1220">
        <v>105884</v>
      </c>
      <c r="N55" s="1220">
        <v>105884</v>
      </c>
      <c r="O55" s="1220">
        <v>105884</v>
      </c>
      <c r="P55" s="1220"/>
      <c r="Q55" s="1220">
        <v>0</v>
      </c>
      <c r="R55" s="1220"/>
      <c r="S55" s="1220"/>
      <c r="T55" s="1220">
        <v>0</v>
      </c>
      <c r="U55" s="1220"/>
      <c r="V55" s="1220"/>
      <c r="W55" s="1220"/>
      <c r="X55" s="1220">
        <v>0</v>
      </c>
      <c r="Y55" s="1220">
        <v>0</v>
      </c>
      <c r="Z55" s="1220"/>
      <c r="AA55" s="1220"/>
      <c r="AB55" s="1220">
        <v>0</v>
      </c>
      <c r="AC55" s="1220"/>
      <c r="AD55" s="1220"/>
      <c r="AE55" s="1220"/>
      <c r="AF55" s="1220">
        <v>0</v>
      </c>
      <c r="AG55" s="1220"/>
      <c r="AH55" s="1220"/>
      <c r="AI55" s="1220"/>
      <c r="AJ55" s="1220"/>
      <c r="AK55" s="1220">
        <v>0</v>
      </c>
      <c r="AL55" s="1220"/>
      <c r="AM55" s="1220"/>
      <c r="AN55" s="1220"/>
      <c r="AO55" s="1220">
        <v>1272573</v>
      </c>
      <c r="AP55" s="1220">
        <v>812792</v>
      </c>
      <c r="AQ55" s="1220">
        <v>459781</v>
      </c>
      <c r="AR55" s="1220">
        <v>459781</v>
      </c>
      <c r="AS55" s="1220">
        <v>0</v>
      </c>
      <c r="AT55" s="1220"/>
      <c r="AU55" s="1220"/>
      <c r="AV55" s="1220"/>
      <c r="AW55" s="1220"/>
      <c r="AX55" s="1220"/>
      <c r="AY55" s="1220">
        <v>55139275</v>
      </c>
      <c r="AZ55" s="1220">
        <v>0</v>
      </c>
      <c r="BA55" s="1220"/>
      <c r="BB55" s="1220"/>
      <c r="BC55" s="1220">
        <v>6000000</v>
      </c>
      <c r="BD55" s="1220">
        <v>49139275</v>
      </c>
      <c r="BE55" s="1220">
        <v>0</v>
      </c>
      <c r="BF55" s="1220"/>
      <c r="BG55" s="1220"/>
      <c r="BH55" s="1220"/>
      <c r="BI55" s="1220"/>
      <c r="BJ55" s="1220"/>
      <c r="BK55" s="1220"/>
      <c r="BL55" s="1220">
        <v>0</v>
      </c>
      <c r="BM55" s="1220">
        <v>0</v>
      </c>
      <c r="BN55" s="1220"/>
      <c r="BO55" s="1220"/>
      <c r="BP55" s="1220"/>
      <c r="BQ55" s="1220"/>
      <c r="BR55" s="1220"/>
      <c r="BS55" s="1220"/>
      <c r="BT55" s="1220">
        <v>0</v>
      </c>
      <c r="BU55" s="1220">
        <v>0</v>
      </c>
      <c r="BV55" s="1220"/>
      <c r="BW55" s="1220"/>
      <c r="BX55" s="1220"/>
      <c r="BY55" s="1220"/>
      <c r="BZ55" s="1220"/>
      <c r="CA55" s="1220"/>
      <c r="CB55" s="1220"/>
      <c r="CC55" s="1220">
        <v>61657</v>
      </c>
      <c r="CD55" s="1220">
        <v>0</v>
      </c>
      <c r="CE55" s="1220"/>
      <c r="CF55" s="1220">
        <v>0</v>
      </c>
      <c r="CG55" s="1220"/>
      <c r="CH55" s="1220"/>
      <c r="CI55" s="1220"/>
      <c r="CJ55" s="1220">
        <v>61657</v>
      </c>
      <c r="CK55" s="1220"/>
      <c r="CL55" s="1220">
        <v>61657</v>
      </c>
      <c r="CM55" s="1220"/>
      <c r="CN55" s="1220"/>
      <c r="CO55" s="1220"/>
      <c r="CP55" s="1220"/>
      <c r="CQ55" s="1220">
        <v>3907562</v>
      </c>
      <c r="CR55" s="1220"/>
      <c r="CS55" s="1220">
        <v>3907562</v>
      </c>
      <c r="CT55" s="1220"/>
      <c r="CU55" s="1220">
        <v>105437680</v>
      </c>
      <c r="CV55" s="1220">
        <v>104975575</v>
      </c>
      <c r="CW55" s="1220">
        <v>462105</v>
      </c>
      <c r="CX55" s="1220"/>
      <c r="CY55" s="1220">
        <v>0</v>
      </c>
      <c r="CZ55" s="1220"/>
      <c r="DA55" s="1220">
        <v>0</v>
      </c>
      <c r="DB55" s="1220"/>
      <c r="DC55" s="1220"/>
      <c r="DD55" s="1220"/>
      <c r="DE55" s="1220">
        <v>0</v>
      </c>
      <c r="DF55" s="1220"/>
      <c r="DG55" s="1220"/>
      <c r="DH55" s="1220"/>
      <c r="DI55" s="1220">
        <v>0</v>
      </c>
      <c r="DJ55" s="1220"/>
      <c r="DK55" s="1220"/>
      <c r="DL55" s="1220"/>
      <c r="DM55" s="1220"/>
      <c r="DN55" s="1220">
        <v>0</v>
      </c>
      <c r="DO55" s="1220"/>
      <c r="DP55" s="1220">
        <v>0</v>
      </c>
      <c r="DQ55" s="1220"/>
      <c r="DR55" s="1220"/>
      <c r="DS55" s="1220"/>
      <c r="DT55" s="1220">
        <v>0</v>
      </c>
      <c r="DU55" s="1220"/>
      <c r="DV55" s="1220"/>
      <c r="DW55" s="1220"/>
      <c r="DX55" s="1220"/>
      <c r="DY55" s="1220">
        <v>3508659</v>
      </c>
      <c r="DZ55" s="1220"/>
      <c r="EA55" s="1220">
        <v>0</v>
      </c>
      <c r="EB55" s="1220">
        <v>0</v>
      </c>
      <c r="EC55" s="1220"/>
      <c r="ED55" s="1220">
        <v>3480603</v>
      </c>
      <c r="EE55" s="1220">
        <v>28056</v>
      </c>
      <c r="EF55" s="1220"/>
      <c r="EG55" s="1220"/>
      <c r="EH55" s="1220">
        <v>8349859.129999999</v>
      </c>
      <c r="EI55" s="1220">
        <v>2290124.14</v>
      </c>
      <c r="EJ55" s="1220">
        <v>5314798.05</v>
      </c>
      <c r="EK55" s="1220">
        <v>744936.94</v>
      </c>
      <c r="EL55" s="1220"/>
      <c r="EM55" s="1220">
        <v>17876636</v>
      </c>
      <c r="EN55" s="1220"/>
      <c r="EO55" s="1220"/>
      <c r="EP55" s="1220"/>
      <c r="EQ55" s="1220"/>
      <c r="ER55" s="1220"/>
      <c r="ES55" s="1218">
        <v>247326097.13</v>
      </c>
    </row>
    <row r="56" spans="5:150">
      <c r="E56" s="1370">
        <v>43344</v>
      </c>
      <c r="F56" s="1220"/>
      <c r="G56" s="1375">
        <v>101412</v>
      </c>
      <c r="H56" s="1220"/>
      <c r="I56" s="1220">
        <v>44984188</v>
      </c>
      <c r="J56" s="1220">
        <v>44984188</v>
      </c>
      <c r="K56" s="1220"/>
      <c r="L56" s="1220"/>
      <c r="M56" s="1220">
        <v>142410</v>
      </c>
      <c r="N56" s="1220">
        <v>142410</v>
      </c>
      <c r="O56" s="1220">
        <v>142410</v>
      </c>
      <c r="P56" s="1220"/>
      <c r="Q56" s="1220">
        <v>0</v>
      </c>
      <c r="R56" s="1220"/>
      <c r="S56" s="1220"/>
      <c r="T56" s="1220">
        <v>0</v>
      </c>
      <c r="U56" s="1220"/>
      <c r="V56" s="1220"/>
      <c r="W56" s="1220"/>
      <c r="X56" s="1220">
        <v>0</v>
      </c>
      <c r="Y56" s="1220">
        <v>0</v>
      </c>
      <c r="Z56" s="1220"/>
      <c r="AA56" s="1220"/>
      <c r="AB56" s="1220">
        <v>0</v>
      </c>
      <c r="AC56" s="1220"/>
      <c r="AD56" s="1220"/>
      <c r="AE56" s="1220"/>
      <c r="AF56" s="1220">
        <v>0</v>
      </c>
      <c r="AG56" s="1220"/>
      <c r="AH56" s="1220"/>
      <c r="AI56" s="1220"/>
      <c r="AJ56" s="1220"/>
      <c r="AK56" s="1220">
        <v>0</v>
      </c>
      <c r="AL56" s="1220"/>
      <c r="AM56" s="1220"/>
      <c r="AN56" s="1220"/>
      <c r="AO56" s="1220">
        <v>909128</v>
      </c>
      <c r="AP56" s="1220">
        <v>464451</v>
      </c>
      <c r="AQ56" s="1220">
        <v>444677</v>
      </c>
      <c r="AR56" s="1220">
        <v>444677</v>
      </c>
      <c r="AS56" s="1220">
        <v>0</v>
      </c>
      <c r="AT56" s="1220"/>
      <c r="AU56" s="1220"/>
      <c r="AV56" s="1220"/>
      <c r="AW56" s="1220"/>
      <c r="AX56" s="1220"/>
      <c r="AY56" s="1220">
        <v>60883367</v>
      </c>
      <c r="AZ56" s="1220">
        <v>0</v>
      </c>
      <c r="BA56" s="1220"/>
      <c r="BB56" s="1220"/>
      <c r="BC56" s="1220">
        <v>0</v>
      </c>
      <c r="BD56" s="1220">
        <v>60883367</v>
      </c>
      <c r="BE56" s="1220">
        <v>0</v>
      </c>
      <c r="BF56" s="1220"/>
      <c r="BG56" s="1220"/>
      <c r="BH56" s="1220"/>
      <c r="BI56" s="1220"/>
      <c r="BJ56" s="1220"/>
      <c r="BK56" s="1220"/>
      <c r="BL56" s="1220">
        <v>0</v>
      </c>
      <c r="BM56" s="1220">
        <v>0</v>
      </c>
      <c r="BN56" s="1220"/>
      <c r="BO56" s="1220"/>
      <c r="BP56" s="1220"/>
      <c r="BQ56" s="1220"/>
      <c r="BR56" s="1220"/>
      <c r="BS56" s="1220"/>
      <c r="BT56" s="1220">
        <v>0</v>
      </c>
      <c r="BU56" s="1220">
        <v>0</v>
      </c>
      <c r="BV56" s="1220"/>
      <c r="BW56" s="1220"/>
      <c r="BX56" s="1220"/>
      <c r="BY56" s="1220"/>
      <c r="BZ56" s="1220"/>
      <c r="CA56" s="1220"/>
      <c r="CB56" s="1220"/>
      <c r="CC56" s="1220">
        <v>65358</v>
      </c>
      <c r="CD56" s="1220">
        <v>0</v>
      </c>
      <c r="CE56" s="1220"/>
      <c r="CF56" s="1220">
        <v>0</v>
      </c>
      <c r="CG56" s="1220"/>
      <c r="CH56" s="1220"/>
      <c r="CI56" s="1220"/>
      <c r="CJ56" s="1220">
        <v>65358</v>
      </c>
      <c r="CK56" s="1220"/>
      <c r="CL56" s="1220">
        <v>65358</v>
      </c>
      <c r="CM56" s="1220"/>
      <c r="CN56" s="1220"/>
      <c r="CO56" s="1220"/>
      <c r="CP56" s="1220"/>
      <c r="CQ56" s="1220">
        <v>0</v>
      </c>
      <c r="CR56" s="1220"/>
      <c r="CS56" s="1220">
        <v>0</v>
      </c>
      <c r="CT56" s="1220"/>
      <c r="CU56" s="1220">
        <v>110308040</v>
      </c>
      <c r="CV56" s="1220">
        <v>109684479</v>
      </c>
      <c r="CW56" s="1220">
        <v>623561</v>
      </c>
      <c r="CX56" s="1220"/>
      <c r="CY56" s="1220">
        <v>0</v>
      </c>
      <c r="CZ56" s="1220"/>
      <c r="DA56" s="1220">
        <v>0</v>
      </c>
      <c r="DB56" s="1220"/>
      <c r="DC56" s="1220"/>
      <c r="DD56" s="1220"/>
      <c r="DE56" s="1220">
        <v>0</v>
      </c>
      <c r="DF56" s="1220"/>
      <c r="DG56" s="1220"/>
      <c r="DH56" s="1220"/>
      <c r="DI56" s="1220">
        <v>0</v>
      </c>
      <c r="DJ56" s="1220"/>
      <c r="DK56" s="1220"/>
      <c r="DL56" s="1220"/>
      <c r="DM56" s="1220"/>
      <c r="DN56" s="1220">
        <v>0</v>
      </c>
      <c r="DO56" s="1220"/>
      <c r="DP56" s="1220">
        <v>0</v>
      </c>
      <c r="DQ56" s="1220"/>
      <c r="DR56" s="1220"/>
      <c r="DS56" s="1220"/>
      <c r="DT56" s="1220">
        <v>0</v>
      </c>
      <c r="DU56" s="1220"/>
      <c r="DV56" s="1220"/>
      <c r="DW56" s="1220"/>
      <c r="DX56" s="1220"/>
      <c r="DY56" s="1220">
        <v>3476745</v>
      </c>
      <c r="DZ56" s="1220"/>
      <c r="EA56" s="1220">
        <v>0</v>
      </c>
      <c r="EB56" s="1220">
        <v>0</v>
      </c>
      <c r="EC56" s="1220"/>
      <c r="ED56" s="1220">
        <v>3448781</v>
      </c>
      <c r="EE56" s="1220">
        <v>27964</v>
      </c>
      <c r="EF56" s="1220"/>
      <c r="EG56" s="1220"/>
      <c r="EH56" s="1220">
        <v>8626228.0099999998</v>
      </c>
      <c r="EI56" s="1220">
        <v>2596132.54</v>
      </c>
      <c r="EJ56" s="1220">
        <v>5303907.91</v>
      </c>
      <c r="EK56" s="1220">
        <v>726187.56</v>
      </c>
      <c r="EL56" s="1220"/>
      <c r="EM56" s="1220">
        <v>18754903</v>
      </c>
      <c r="EN56" s="1220"/>
      <c r="EO56" s="1220"/>
      <c r="EP56" s="1220"/>
      <c r="EQ56" s="1220"/>
      <c r="ER56" s="1220"/>
      <c r="ES56" s="1218">
        <v>248251779.00999999</v>
      </c>
    </row>
    <row r="57" spans="5:150" s="1" customFormat="1" ht="15">
      <c r="E57" s="1419">
        <v>43374</v>
      </c>
      <c r="F57" s="947"/>
      <c r="G57" s="1209">
        <v>1991654</v>
      </c>
      <c r="H57" s="1217"/>
      <c r="I57" s="1217">
        <v>42369675</v>
      </c>
      <c r="J57" s="1217">
        <v>42369675</v>
      </c>
      <c r="K57" s="1217"/>
      <c r="L57" s="1217"/>
      <c r="M57" s="1217">
        <v>214290</v>
      </c>
      <c r="N57" s="1217">
        <v>214290</v>
      </c>
      <c r="O57" s="1217">
        <v>214290</v>
      </c>
      <c r="P57" s="1217"/>
      <c r="Q57" s="1217">
        <v>0</v>
      </c>
      <c r="R57" s="1217"/>
      <c r="S57" s="1217"/>
      <c r="T57" s="1217">
        <v>0</v>
      </c>
      <c r="U57" s="1217"/>
      <c r="V57" s="1217"/>
      <c r="W57" s="1217"/>
      <c r="X57" s="1217">
        <v>0</v>
      </c>
      <c r="Y57" s="1217">
        <v>0</v>
      </c>
      <c r="Z57" s="1217"/>
      <c r="AA57" s="1217"/>
      <c r="AB57" s="1217">
        <v>0</v>
      </c>
      <c r="AC57" s="1217"/>
      <c r="AD57" s="1217"/>
      <c r="AE57" s="1217"/>
      <c r="AF57" s="1217">
        <v>0</v>
      </c>
      <c r="AG57" s="1217"/>
      <c r="AH57" s="1217"/>
      <c r="AI57" s="1217"/>
      <c r="AJ57" s="1217"/>
      <c r="AK57" s="1217">
        <v>0</v>
      </c>
      <c r="AL57" s="1217"/>
      <c r="AM57" s="1217"/>
      <c r="AN57" s="1217"/>
      <c r="AO57" s="1217">
        <v>648748</v>
      </c>
      <c r="AP57" s="1217">
        <v>286745</v>
      </c>
      <c r="AQ57" s="1217">
        <v>362003</v>
      </c>
      <c r="AR57" s="1217">
        <v>362003</v>
      </c>
      <c r="AS57" s="1217">
        <v>0</v>
      </c>
      <c r="AT57" s="1217"/>
      <c r="AU57" s="1217"/>
      <c r="AV57" s="1217"/>
      <c r="AW57" s="1217"/>
      <c r="AX57" s="1217"/>
      <c r="AY57" s="1217">
        <v>54345796</v>
      </c>
      <c r="AZ57" s="1217">
        <v>0</v>
      </c>
      <c r="BA57" s="1217"/>
      <c r="BB57" s="1217"/>
      <c r="BC57" s="1217">
        <v>0</v>
      </c>
      <c r="BD57" s="1217">
        <v>54345796</v>
      </c>
      <c r="BE57" s="1217">
        <v>0</v>
      </c>
      <c r="BF57" s="1217"/>
      <c r="BG57" s="1217"/>
      <c r="BH57" s="1217"/>
      <c r="BI57" s="1217"/>
      <c r="BJ57" s="1217"/>
      <c r="BK57" s="1217"/>
      <c r="BL57" s="1217">
        <v>0</v>
      </c>
      <c r="BM57" s="1217">
        <v>0</v>
      </c>
      <c r="BN57" s="1217"/>
      <c r="BO57" s="1217"/>
      <c r="BP57" s="1217"/>
      <c r="BQ57" s="1217"/>
      <c r="BR57" s="1217"/>
      <c r="BS57" s="1217"/>
      <c r="BT57" s="1217">
        <v>0</v>
      </c>
      <c r="BU57" s="1217">
        <v>0</v>
      </c>
      <c r="BV57" s="1217"/>
      <c r="BW57" s="1217"/>
      <c r="BX57" s="1217"/>
      <c r="BY57" s="1217"/>
      <c r="BZ57" s="1217"/>
      <c r="CA57" s="1217"/>
      <c r="CB57" s="1217"/>
      <c r="CC57" s="1217">
        <v>57446</v>
      </c>
      <c r="CD57" s="1217">
        <v>0</v>
      </c>
      <c r="CE57" s="1217"/>
      <c r="CF57" s="1217">
        <v>0</v>
      </c>
      <c r="CG57" s="1217"/>
      <c r="CH57" s="1217"/>
      <c r="CI57" s="1217"/>
      <c r="CJ57" s="1217">
        <v>57446</v>
      </c>
      <c r="CK57" s="1217"/>
      <c r="CL57" s="1217">
        <v>57446</v>
      </c>
      <c r="CM57" s="1217"/>
      <c r="CN57" s="1217"/>
      <c r="CO57" s="1217"/>
      <c r="CP57" s="1217"/>
      <c r="CQ57" s="1217">
        <v>1974993</v>
      </c>
      <c r="CR57" s="1217"/>
      <c r="CS57" s="1217">
        <v>1974993</v>
      </c>
      <c r="CT57" s="1217"/>
      <c r="CU57" s="1217">
        <v>111090286</v>
      </c>
      <c r="CV57" s="1217">
        <v>110516471</v>
      </c>
      <c r="CW57" s="1217">
        <v>573815</v>
      </c>
      <c r="CX57" s="1217"/>
      <c r="CY57" s="1217">
        <v>0</v>
      </c>
      <c r="CZ57" s="1217"/>
      <c r="DA57" s="1217">
        <v>0</v>
      </c>
      <c r="DB57" s="1217"/>
      <c r="DC57" s="1217"/>
      <c r="DD57" s="1217"/>
      <c r="DE57" s="1217">
        <v>0</v>
      </c>
      <c r="DF57" s="1217"/>
      <c r="DG57" s="1217"/>
      <c r="DH57" s="1217"/>
      <c r="DI57" s="1217">
        <v>0</v>
      </c>
      <c r="DJ57" s="1217"/>
      <c r="DK57" s="1217"/>
      <c r="DL57" s="1217"/>
      <c r="DM57" s="1217"/>
      <c r="DN57" s="1217">
        <v>0</v>
      </c>
      <c r="DO57" s="1217"/>
      <c r="DP57" s="1217">
        <v>0</v>
      </c>
      <c r="DQ57" s="1217"/>
      <c r="DR57" s="1217"/>
      <c r="DS57" s="1217"/>
      <c r="DT57" s="1217">
        <v>0</v>
      </c>
      <c r="DU57" s="1217"/>
      <c r="DV57" s="1217"/>
      <c r="DW57" s="1217"/>
      <c r="DX57" s="1217"/>
      <c r="DY57" s="1217">
        <v>5501485</v>
      </c>
      <c r="DZ57" s="1217"/>
      <c r="EA57" s="1217">
        <v>0</v>
      </c>
      <c r="EB57" s="1217">
        <v>0</v>
      </c>
      <c r="EC57" s="1217"/>
      <c r="ED57" s="1217">
        <v>5474246</v>
      </c>
      <c r="EE57" s="1217">
        <v>27239</v>
      </c>
      <c r="EF57" s="1217"/>
      <c r="EG57" s="1217"/>
      <c r="EH57" s="1217">
        <v>8622170</v>
      </c>
      <c r="EI57" s="1217">
        <v>2591447</v>
      </c>
      <c r="EJ57" s="1217">
        <v>5322477</v>
      </c>
      <c r="EK57" s="1217">
        <v>708246</v>
      </c>
      <c r="EL57" s="1217"/>
      <c r="EM57" s="1217">
        <v>18074803</v>
      </c>
      <c r="EN57" s="1217"/>
      <c r="EO57" s="1217"/>
      <c r="EP57" s="1217"/>
      <c r="EQ57" s="1217"/>
      <c r="ER57" s="1217"/>
      <c r="ES57" s="1217">
        <v>244891346</v>
      </c>
      <c r="ET57" s="1209"/>
    </row>
    <row r="58" spans="5:150" s="1" customFormat="1" ht="15">
      <c r="E58" s="1419">
        <v>43405</v>
      </c>
      <c r="F58" s="1419"/>
      <c r="G58" s="1209">
        <v>1160599</v>
      </c>
      <c r="H58" s="1209"/>
      <c r="I58" s="1209">
        <v>65615264</v>
      </c>
      <c r="J58" s="1209">
        <v>65615264</v>
      </c>
      <c r="K58" s="1209"/>
      <c r="L58" s="1209"/>
      <c r="M58" s="1209">
        <v>82171</v>
      </c>
      <c r="N58" s="1209">
        <v>82171</v>
      </c>
      <c r="O58" s="1209">
        <v>82171</v>
      </c>
      <c r="P58" s="1209"/>
      <c r="Q58" s="1209">
        <v>0</v>
      </c>
      <c r="R58" s="1209"/>
      <c r="S58" s="1209"/>
      <c r="T58" s="1209">
        <v>0</v>
      </c>
      <c r="U58" s="1209"/>
      <c r="V58" s="1209"/>
      <c r="W58" s="1209"/>
      <c r="X58" s="1209">
        <v>0</v>
      </c>
      <c r="Y58" s="1209">
        <v>0</v>
      </c>
      <c r="Z58" s="1209"/>
      <c r="AA58" s="1209"/>
      <c r="AB58" s="1209">
        <v>0</v>
      </c>
      <c r="AC58" s="1209"/>
      <c r="AD58" s="1209"/>
      <c r="AE58" s="1209"/>
      <c r="AF58" s="1209">
        <v>0</v>
      </c>
      <c r="AG58" s="1209"/>
      <c r="AH58" s="1209"/>
      <c r="AI58" s="1209"/>
      <c r="AJ58" s="1209"/>
      <c r="AK58" s="1209">
        <v>0</v>
      </c>
      <c r="AL58" s="1209"/>
      <c r="AM58" s="1209"/>
      <c r="AN58" s="1209"/>
      <c r="AO58" s="1209">
        <v>1473107</v>
      </c>
      <c r="AP58" s="1209">
        <v>335387</v>
      </c>
      <c r="AQ58" s="1209">
        <v>1137720</v>
      </c>
      <c r="AR58" s="1209">
        <v>1137720</v>
      </c>
      <c r="AS58" s="1209">
        <v>0</v>
      </c>
      <c r="AT58" s="1209"/>
      <c r="AU58" s="1209"/>
      <c r="AV58" s="1209"/>
      <c r="AW58" s="1209"/>
      <c r="AX58" s="1209"/>
      <c r="AY58" s="1209">
        <v>54398695</v>
      </c>
      <c r="AZ58" s="1209">
        <v>0</v>
      </c>
      <c r="BA58" s="1209"/>
      <c r="BB58" s="1209"/>
      <c r="BC58" s="1209">
        <v>0</v>
      </c>
      <c r="BD58" s="1209">
        <v>54398695</v>
      </c>
      <c r="BE58" s="1209">
        <v>0</v>
      </c>
      <c r="BF58" s="1209"/>
      <c r="BG58" s="1209"/>
      <c r="BH58" s="1209"/>
      <c r="BI58" s="1209"/>
      <c r="BJ58" s="1209"/>
      <c r="BK58" s="1209"/>
      <c r="BL58" s="1209">
        <v>0</v>
      </c>
      <c r="BM58" s="1209">
        <v>0</v>
      </c>
      <c r="BN58" s="1209"/>
      <c r="BO58" s="1209"/>
      <c r="BP58" s="1209"/>
      <c r="BQ58" s="1209"/>
      <c r="BR58" s="1209"/>
      <c r="BS58" s="1209"/>
      <c r="BT58" s="1209">
        <v>0</v>
      </c>
      <c r="BU58" s="1209">
        <v>0</v>
      </c>
      <c r="BV58" s="1209"/>
      <c r="BW58" s="1209"/>
      <c r="BX58" s="1209"/>
      <c r="BY58" s="1209"/>
      <c r="BZ58" s="1209"/>
      <c r="CA58" s="1209"/>
      <c r="CB58" s="1209"/>
      <c r="CC58" s="1209">
        <v>0</v>
      </c>
      <c r="CD58" s="1209">
        <v>0</v>
      </c>
      <c r="CE58" s="1209"/>
      <c r="CF58" s="1209">
        <v>0</v>
      </c>
      <c r="CG58" s="1209"/>
      <c r="CH58" s="1209"/>
      <c r="CI58" s="1209"/>
      <c r="CJ58" s="1209">
        <v>0</v>
      </c>
      <c r="CK58" s="1209"/>
      <c r="CL58" s="1209">
        <v>0</v>
      </c>
      <c r="CM58" s="1209"/>
      <c r="CN58" s="1209"/>
      <c r="CO58" s="1209"/>
      <c r="CP58" s="1209"/>
      <c r="CQ58" s="1209">
        <v>3949835</v>
      </c>
      <c r="CR58" s="1209"/>
      <c r="CS58" s="1209">
        <v>3949835</v>
      </c>
      <c r="CT58" s="1209"/>
      <c r="CU58" s="1209">
        <v>110615251</v>
      </c>
      <c r="CV58" s="1209">
        <v>110050473</v>
      </c>
      <c r="CW58" s="1209">
        <v>564778</v>
      </c>
      <c r="CX58" s="1209"/>
      <c r="CY58" s="1209">
        <v>0</v>
      </c>
      <c r="CZ58" s="1209"/>
      <c r="DA58" s="1209">
        <v>0</v>
      </c>
      <c r="DB58" s="1209"/>
      <c r="DC58" s="1209"/>
      <c r="DD58" s="1209"/>
      <c r="DE58" s="1209">
        <v>0</v>
      </c>
      <c r="DF58" s="1209"/>
      <c r="DG58" s="1209"/>
      <c r="DH58" s="1209"/>
      <c r="DI58" s="1209">
        <v>0</v>
      </c>
      <c r="DJ58" s="1209"/>
      <c r="DK58" s="1209"/>
      <c r="DL58" s="1209"/>
      <c r="DM58" s="1209"/>
      <c r="DN58" s="1209">
        <v>0</v>
      </c>
      <c r="DO58" s="1209"/>
      <c r="DP58" s="1209">
        <v>0</v>
      </c>
      <c r="DQ58" s="1209"/>
      <c r="DR58" s="1209"/>
      <c r="DS58" s="1209"/>
      <c r="DT58" s="1209">
        <v>0</v>
      </c>
      <c r="DU58" s="1209"/>
      <c r="DV58" s="1209"/>
      <c r="DW58" s="1209"/>
      <c r="DX58" s="1209"/>
      <c r="DY58" s="1209">
        <v>4901249</v>
      </c>
      <c r="DZ58" s="1209"/>
      <c r="EA58" s="1209">
        <v>0</v>
      </c>
      <c r="EB58" s="1209">
        <v>0</v>
      </c>
      <c r="EC58" s="1209"/>
      <c r="ED58" s="1209">
        <v>4873897</v>
      </c>
      <c r="EE58" s="1209">
        <v>27352</v>
      </c>
      <c r="EF58" s="1209"/>
      <c r="EG58" s="1209"/>
      <c r="EH58" s="1209">
        <v>8507878</v>
      </c>
      <c r="EI58" s="1209">
        <v>2586762</v>
      </c>
      <c r="EJ58" s="1209">
        <v>5230812</v>
      </c>
      <c r="EK58" s="1209">
        <v>690304</v>
      </c>
      <c r="EL58" s="1209"/>
      <c r="EM58" s="1209">
        <v>17296605</v>
      </c>
      <c r="EN58" s="1209"/>
      <c r="EO58" s="1209"/>
      <c r="EP58" s="1209"/>
      <c r="EQ58" s="1209"/>
      <c r="ER58" s="1209"/>
      <c r="ES58" s="1209">
        <v>268000654</v>
      </c>
      <c r="ET58" s="1209"/>
    </row>
    <row r="59" spans="5:150" s="1" customFormat="1" ht="15">
      <c r="E59" s="1419">
        <v>43435</v>
      </c>
      <c r="F59" s="1419"/>
      <c r="G59" s="1209">
        <v>9970</v>
      </c>
      <c r="H59" s="1209"/>
      <c r="I59" s="1209">
        <v>52489533</v>
      </c>
      <c r="J59" s="1209">
        <v>52489533</v>
      </c>
      <c r="K59" s="1209"/>
      <c r="L59" s="1209"/>
      <c r="M59" s="1209">
        <v>802248</v>
      </c>
      <c r="N59" s="1209">
        <v>802248</v>
      </c>
      <c r="O59" s="1209">
        <v>802248</v>
      </c>
      <c r="P59" s="1209"/>
      <c r="Q59" s="1209">
        <v>0</v>
      </c>
      <c r="R59" s="1209"/>
      <c r="S59" s="1209"/>
      <c r="T59" s="1209">
        <v>0</v>
      </c>
      <c r="U59" s="1209"/>
      <c r="V59" s="1209"/>
      <c r="W59" s="1209"/>
      <c r="X59" s="1209">
        <v>0</v>
      </c>
      <c r="Y59" s="1209">
        <v>0</v>
      </c>
      <c r="Z59" s="1209"/>
      <c r="AA59" s="1209"/>
      <c r="AB59" s="1209">
        <v>0</v>
      </c>
      <c r="AC59" s="1209"/>
      <c r="AD59" s="1209"/>
      <c r="AE59" s="1209"/>
      <c r="AF59" s="1209">
        <v>0</v>
      </c>
      <c r="AG59" s="1209"/>
      <c r="AH59" s="1209"/>
      <c r="AI59" s="1209"/>
      <c r="AJ59" s="1209"/>
      <c r="AK59" s="1209">
        <v>0</v>
      </c>
      <c r="AL59" s="1209"/>
      <c r="AM59" s="1209"/>
      <c r="AN59" s="1209"/>
      <c r="AO59" s="1209">
        <v>822835</v>
      </c>
      <c r="AP59" s="1209">
        <v>231922</v>
      </c>
      <c r="AQ59" s="1209">
        <v>590913</v>
      </c>
      <c r="AR59" s="1209">
        <v>590913</v>
      </c>
      <c r="AS59" s="1209">
        <v>0</v>
      </c>
      <c r="AT59" s="1209"/>
      <c r="AU59" s="1209"/>
      <c r="AV59" s="1209"/>
      <c r="AW59" s="1209"/>
      <c r="AX59" s="1209"/>
      <c r="AY59" s="1209">
        <v>67035855</v>
      </c>
      <c r="AZ59" s="1209">
        <v>0</v>
      </c>
      <c r="BA59" s="1209"/>
      <c r="BB59" s="1209"/>
      <c r="BC59" s="1209">
        <v>12000000</v>
      </c>
      <c r="BD59" s="1209">
        <v>55035855</v>
      </c>
      <c r="BE59" s="1209">
        <v>0</v>
      </c>
      <c r="BF59" s="1209"/>
      <c r="BG59" s="1209"/>
      <c r="BH59" s="1209"/>
      <c r="BI59" s="1209"/>
      <c r="BJ59" s="1209"/>
      <c r="BK59" s="1209"/>
      <c r="BL59" s="1209">
        <v>0</v>
      </c>
      <c r="BM59" s="1209">
        <v>0</v>
      </c>
      <c r="BN59" s="1209"/>
      <c r="BO59" s="1209"/>
      <c r="BP59" s="1209"/>
      <c r="BQ59" s="1209"/>
      <c r="BR59" s="1209"/>
      <c r="BS59" s="1209"/>
      <c r="BT59" s="1209">
        <v>0</v>
      </c>
      <c r="BU59" s="1209">
        <v>0</v>
      </c>
      <c r="BV59" s="1209"/>
      <c r="BW59" s="1209"/>
      <c r="BX59" s="1209"/>
      <c r="BY59" s="1209"/>
      <c r="BZ59" s="1209"/>
      <c r="CA59" s="1209"/>
      <c r="CB59" s="1209"/>
      <c r="CC59" s="1209">
        <v>0</v>
      </c>
      <c r="CD59" s="1209">
        <v>0</v>
      </c>
      <c r="CE59" s="1209"/>
      <c r="CF59" s="1209">
        <v>0</v>
      </c>
      <c r="CG59" s="1209"/>
      <c r="CH59" s="1209"/>
      <c r="CI59" s="1209"/>
      <c r="CJ59" s="1209">
        <v>0</v>
      </c>
      <c r="CK59" s="1209"/>
      <c r="CL59" s="1209">
        <v>0</v>
      </c>
      <c r="CM59" s="1209">
        <v>0</v>
      </c>
      <c r="CN59" s="1209"/>
      <c r="CO59" s="1209"/>
      <c r="CP59" s="1209"/>
      <c r="CQ59" s="1209">
        <v>3949616</v>
      </c>
      <c r="CR59" s="1209"/>
      <c r="CS59" s="1209">
        <v>3949616</v>
      </c>
      <c r="CT59" s="1209"/>
      <c r="CU59" s="1209">
        <v>111247554</v>
      </c>
      <c r="CV59" s="1209">
        <v>110698915</v>
      </c>
      <c r="CW59" s="1209">
        <v>548639</v>
      </c>
      <c r="CX59" s="1209"/>
      <c r="CY59" s="1209">
        <v>0</v>
      </c>
      <c r="CZ59" s="1209"/>
      <c r="DA59" s="1209">
        <v>0</v>
      </c>
      <c r="DB59" s="1209"/>
      <c r="DC59" s="1209"/>
      <c r="DD59" s="1209"/>
      <c r="DE59" s="1209">
        <v>0</v>
      </c>
      <c r="DF59" s="1209"/>
      <c r="DG59" s="1209"/>
      <c r="DH59" s="1209"/>
      <c r="DI59" s="1209">
        <v>0</v>
      </c>
      <c r="DJ59" s="1209"/>
      <c r="DK59" s="1209"/>
      <c r="DL59" s="1209"/>
      <c r="DM59" s="1209"/>
      <c r="DN59" s="1209">
        <v>0</v>
      </c>
      <c r="DO59" s="1209"/>
      <c r="DP59" s="1209">
        <v>0</v>
      </c>
      <c r="DQ59" s="1209"/>
      <c r="DR59" s="1209"/>
      <c r="DS59" s="1209"/>
      <c r="DT59" s="1209">
        <v>0</v>
      </c>
      <c r="DU59" s="1209"/>
      <c r="DV59" s="1209"/>
      <c r="DW59" s="1209"/>
      <c r="DX59" s="1209"/>
      <c r="DY59" s="1209">
        <v>6285944</v>
      </c>
      <c r="DZ59" s="1209"/>
      <c r="EA59" s="1209">
        <v>0</v>
      </c>
      <c r="EB59" s="1209">
        <v>0</v>
      </c>
      <c r="EC59" s="1209"/>
      <c r="ED59" s="1209">
        <v>6258508</v>
      </c>
      <c r="EE59" s="1209">
        <v>27436</v>
      </c>
      <c r="EF59" s="1209"/>
      <c r="EG59" s="1209"/>
      <c r="EH59" s="1209">
        <v>8464832</v>
      </c>
      <c r="EI59" s="1209">
        <v>2582077</v>
      </c>
      <c r="EJ59" s="1209">
        <v>5212323</v>
      </c>
      <c r="EK59" s="1209">
        <v>670432</v>
      </c>
      <c r="EL59" s="1209"/>
      <c r="EM59" s="1209">
        <v>18154724</v>
      </c>
      <c r="EN59" s="1209"/>
      <c r="EO59" s="1209"/>
      <c r="EP59" s="1209"/>
      <c r="EQ59" s="1209"/>
      <c r="ER59" s="1209"/>
      <c r="ES59" s="1209">
        <v>269263111</v>
      </c>
      <c r="ET59" s="1209"/>
    </row>
    <row r="62" spans="5:150" s="1375" customFormat="1">
      <c r="E62" s="1419">
        <v>43466</v>
      </c>
      <c r="G62" s="1375">
        <v>684648</v>
      </c>
      <c r="I62" s="1375">
        <v>23383732</v>
      </c>
      <c r="J62" s="1375">
        <v>23383732</v>
      </c>
      <c r="M62" s="1375">
        <v>189455</v>
      </c>
      <c r="N62" s="1375">
        <v>189455</v>
      </c>
      <c r="O62" s="1375">
        <v>189455</v>
      </c>
      <c r="Q62" s="1375">
        <v>0</v>
      </c>
      <c r="T62" s="1375">
        <v>0</v>
      </c>
      <c r="X62" s="1375">
        <v>0</v>
      </c>
      <c r="Y62" s="1375">
        <v>0</v>
      </c>
      <c r="AB62" s="1375">
        <v>0</v>
      </c>
      <c r="AF62" s="1375">
        <v>0</v>
      </c>
      <c r="AK62" s="1375">
        <v>0</v>
      </c>
      <c r="AO62" s="1375">
        <v>2865275</v>
      </c>
      <c r="AP62" s="1375">
        <v>1872167</v>
      </c>
      <c r="AQ62" s="1375">
        <v>993108</v>
      </c>
      <c r="AR62" s="1375">
        <v>993108</v>
      </c>
      <c r="AS62" s="1375">
        <v>0</v>
      </c>
      <c r="AY62" s="1375">
        <v>69393540</v>
      </c>
      <c r="AZ62" s="1375">
        <v>0</v>
      </c>
      <c r="BC62" s="1375">
        <v>11845205</v>
      </c>
      <c r="BD62" s="1375">
        <v>57548335</v>
      </c>
      <c r="BE62" s="1375">
        <v>0</v>
      </c>
      <c r="BL62" s="1375">
        <v>0</v>
      </c>
      <c r="BM62" s="1375">
        <v>0</v>
      </c>
      <c r="BT62" s="1375">
        <v>0</v>
      </c>
      <c r="BU62" s="1375">
        <v>0</v>
      </c>
      <c r="CC62" s="1375">
        <v>0</v>
      </c>
      <c r="CD62" s="1375">
        <v>0</v>
      </c>
      <c r="CF62" s="1375">
        <v>0</v>
      </c>
      <c r="CJ62" s="1375">
        <v>0</v>
      </c>
      <c r="CL62" s="1375">
        <v>0</v>
      </c>
      <c r="CM62" s="1375">
        <v>0</v>
      </c>
      <c r="CQ62" s="1375">
        <v>1974693</v>
      </c>
      <c r="CS62" s="1375">
        <v>1974693</v>
      </c>
      <c r="CU62" s="1375">
        <v>109725090</v>
      </c>
      <c r="CV62" s="1375">
        <v>109178988</v>
      </c>
      <c r="CW62" s="1375">
        <v>546102</v>
      </c>
      <c r="CY62" s="1375">
        <v>0</v>
      </c>
      <c r="DA62" s="1375">
        <v>0</v>
      </c>
      <c r="DE62" s="1375">
        <v>0</v>
      </c>
      <c r="DI62" s="1375">
        <v>0</v>
      </c>
      <c r="DN62" s="1375">
        <v>0</v>
      </c>
      <c r="DP62" s="1375">
        <v>0</v>
      </c>
      <c r="DT62" s="1375">
        <v>0</v>
      </c>
      <c r="DY62" s="1375">
        <v>6621604</v>
      </c>
      <c r="EA62" s="1375">
        <v>0</v>
      </c>
      <c r="EB62" s="1375">
        <v>0</v>
      </c>
      <c r="ED62" s="1375">
        <v>6593980</v>
      </c>
      <c r="EE62" s="1375">
        <v>27624</v>
      </c>
      <c r="EH62" s="1375">
        <v>8335423</v>
      </c>
      <c r="EI62" s="1375">
        <v>2577392</v>
      </c>
      <c r="EJ62" s="1375">
        <v>5105541</v>
      </c>
      <c r="EK62" s="1375">
        <v>652490</v>
      </c>
      <c r="EM62" s="1375">
        <v>18124553</v>
      </c>
      <c r="ES62" s="1209">
        <v>241298013</v>
      </c>
    </row>
    <row r="63" spans="5:150">
      <c r="E63" s="1419">
        <v>43497</v>
      </c>
      <c r="G63" s="1375">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419">
        <v>43525</v>
      </c>
      <c r="G64" s="1375">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419">
        <v>43556</v>
      </c>
      <c r="G65" s="1375">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419">
        <v>43586</v>
      </c>
      <c r="G66" s="1375">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419">
        <v>43617</v>
      </c>
      <c r="G67" s="1375">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419">
        <v>43647</v>
      </c>
      <c r="G68" s="1375">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419">
        <v>43678</v>
      </c>
      <c r="G69" s="1375">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419">
        <v>43709</v>
      </c>
      <c r="G70" s="1375">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419">
        <v>43739</v>
      </c>
      <c r="G71" s="1375">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419">
        <v>43770</v>
      </c>
      <c r="G72" s="1375">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419">
        <v>43800</v>
      </c>
      <c r="G73" s="1375">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90">
        <v>43831</v>
      </c>
      <c r="G76" s="1375">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90">
        <v>43862</v>
      </c>
      <c r="G77" s="1375">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90">
        <v>43891</v>
      </c>
      <c r="G78" s="1375">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90">
        <v>43922</v>
      </c>
      <c r="G79" s="1375">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90">
        <v>43952</v>
      </c>
      <c r="G80" s="1375">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90">
        <v>43983</v>
      </c>
      <c r="G81" s="1375">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90">
        <v>44013</v>
      </c>
      <c r="G82" s="1375">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90">
        <v>44044</v>
      </c>
      <c r="G83" s="1375">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90">
        <v>44075</v>
      </c>
      <c r="G84" s="1375">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90">
        <v>44105</v>
      </c>
      <c r="G85" s="1375">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90">
        <v>44136</v>
      </c>
      <c r="G86" s="1375">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90">
        <v>44166</v>
      </c>
      <c r="G87" s="1375">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90">
        <v>44197</v>
      </c>
      <c r="G88" s="1375">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90">
        <v>44228</v>
      </c>
      <c r="G89" s="1375">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90">
        <v>44256</v>
      </c>
      <c r="G90" s="1375">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90">
        <v>44287</v>
      </c>
      <c r="G91" s="1375">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90">
        <v>44317</v>
      </c>
      <c r="G92" s="1375">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90">
        <v>44348</v>
      </c>
      <c r="G93" s="1375">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90">
        <v>44378</v>
      </c>
      <c r="G94" s="1375">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90">
        <v>44409</v>
      </c>
      <c r="G95" s="1375">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90">
        <v>44440</v>
      </c>
      <c r="G96" s="1375">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90">
        <v>44470</v>
      </c>
      <c r="G97" s="1375">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90">
        <v>44501</v>
      </c>
      <c r="G98" s="1375">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90">
        <v>44531</v>
      </c>
      <c r="G99" s="1375">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90">
        <v>44562</v>
      </c>
      <c r="G100" s="1375">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90">
        <v>44593</v>
      </c>
      <c r="G101" s="1375">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90">
        <v>44621</v>
      </c>
      <c r="G102" s="1375">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90">
        <v>44652</v>
      </c>
      <c r="G103" s="1375">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90">
        <v>44682</v>
      </c>
      <c r="G104" s="1375">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90">
        <v>44713</v>
      </c>
      <c r="G105" s="1375">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90">
        <v>44743</v>
      </c>
      <c r="G106" s="1375">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90">
        <v>44774</v>
      </c>
      <c r="G107" s="1375">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90">
        <v>44805</v>
      </c>
      <c r="G108" s="1375">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90">
        <v>44835</v>
      </c>
      <c r="G109" s="1375">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90">
        <v>44866</v>
      </c>
      <c r="G110" s="1375">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90">
        <v>44896</v>
      </c>
      <c r="G111" s="1375">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90">
        <v>44927</v>
      </c>
      <c r="G113" s="1375">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90">
        <v>44958</v>
      </c>
      <c r="G114" s="1375">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89CA84C2-78F5-4B05-8F1D-B7C5F97BCB4E}">
      <pane xSplit="5" ySplit="5" topLeftCell="F36" activePane="bottomRight" state="frozen"/>
      <selection pane="bottomRight" activeCell="A45" sqref="A45:XFD45"/>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705E0D18-9A83-42CA-8732-90923BE2EC7D}">
      <pane xSplit="4" ySplit="5" topLeftCell="E43" activePane="bottomRight" state="frozen"/>
      <selection pane="bottomRight" activeCell="E51" sqref="E51:E52"/>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77734375" defaultRowHeight="15"/>
  <cols>
    <col min="1" max="1" width="8.77734375" style="1026"/>
    <col min="2" max="2" width="9.21875" style="1026" bestFit="1" customWidth="1"/>
    <col min="3" max="3" width="32.44140625" style="1026" bestFit="1" customWidth="1"/>
    <col min="4" max="4" width="16.21875" style="1026" customWidth="1"/>
    <col min="5" max="6" width="12" style="1026" bestFit="1" customWidth="1"/>
    <col min="7" max="14" width="8.77734375" style="1026"/>
    <col min="15" max="16" width="12" style="1026" bestFit="1" customWidth="1"/>
    <col min="17" max="18" width="11" style="1026" bestFit="1" customWidth="1"/>
    <col min="19" max="19" width="10.5546875" style="1026" bestFit="1" customWidth="1"/>
    <col min="20" max="20" width="8.77734375" style="1026"/>
    <col min="21" max="21" width="12" style="1026" bestFit="1" customWidth="1"/>
    <col min="22" max="22" width="11.21875" style="1026" bestFit="1" customWidth="1"/>
    <col min="23" max="23" width="11.77734375" style="1026" bestFit="1" customWidth="1"/>
    <col min="24" max="24" width="8.77734375" style="1026"/>
    <col min="25" max="25" width="9.5546875" style="1026" bestFit="1" customWidth="1"/>
    <col min="26" max="28" width="8.77734375" style="1026"/>
    <col min="29" max="29" width="11" style="1026" bestFit="1" customWidth="1"/>
    <col min="30" max="30" width="8.77734375" style="1026"/>
    <col min="31" max="31" width="11" style="1026" bestFit="1" customWidth="1"/>
    <col min="32" max="32" width="8.77734375" style="1026"/>
    <col min="33" max="34" width="11.77734375" style="1026" bestFit="1" customWidth="1"/>
    <col min="35" max="35" width="11" style="1026" bestFit="1" customWidth="1"/>
    <col min="36" max="36" width="8.77734375" style="1026"/>
    <col min="37" max="38" width="11" style="1026" bestFit="1" customWidth="1"/>
    <col min="39" max="39" width="10.6640625" style="1026" bestFit="1" customWidth="1"/>
    <col min="40" max="40" width="8.77734375" style="1026"/>
    <col min="41" max="42" width="11" style="1026" bestFit="1" customWidth="1"/>
    <col min="43" max="43" width="10.5546875" style="1026" bestFit="1" customWidth="1"/>
    <col min="44" max="44" width="8.77734375" style="1026"/>
    <col min="45" max="45" width="11.6640625" style="1026" bestFit="1" customWidth="1"/>
    <col min="46" max="46" width="11.44140625" style="1026" bestFit="1" customWidth="1"/>
    <col min="47" max="47" width="11" style="1026" bestFit="1" customWidth="1"/>
    <col min="48" max="48" width="8.77734375" style="1026"/>
    <col min="49" max="49" width="9.5546875" style="1026" bestFit="1" customWidth="1"/>
    <col min="50" max="53" width="8.77734375" style="1026"/>
    <col min="54" max="54" width="13.6640625" style="1026" customWidth="1"/>
    <col min="55" max="56" width="10.44140625" style="1026" bestFit="1" customWidth="1"/>
    <col min="57" max="57" width="9.5546875" style="1026" bestFit="1" customWidth="1"/>
    <col min="58" max="61" width="8.77734375" style="1026"/>
    <col min="62" max="62" width="9.5546875" style="1026" bestFit="1" customWidth="1"/>
    <col min="63" max="63" width="8.77734375" style="1026"/>
    <col min="64" max="64" width="9.5546875" style="1026" bestFit="1" customWidth="1"/>
    <col min="65" max="68" width="8.77734375" style="1026"/>
    <col min="69" max="69" width="9.5546875" style="1026" bestFit="1" customWidth="1"/>
    <col min="70" max="70" width="8.77734375" style="1026"/>
    <col min="71" max="71" width="9.5546875" style="1026" bestFit="1" customWidth="1"/>
    <col min="72" max="75" width="8.77734375" style="1026"/>
    <col min="76" max="76" width="9.5546875" style="1026" bestFit="1" customWidth="1"/>
    <col min="77" max="81" width="8.77734375" style="1026"/>
    <col min="82" max="82" width="15.44140625" style="1026" customWidth="1"/>
    <col min="83" max="83" width="9.5546875" style="1026" bestFit="1" customWidth="1"/>
    <col min="84" max="85" width="8.77734375" style="1026"/>
    <col min="86" max="86" width="9.5546875" style="1026" bestFit="1" customWidth="1"/>
    <col min="87" max="89" width="8.77734375" style="1026"/>
    <col min="90" max="90" width="9.5546875" style="1026" bestFit="1" customWidth="1"/>
    <col min="91" max="94" width="8.77734375" style="1026"/>
    <col min="95" max="95" width="14.5546875" style="1026" customWidth="1"/>
    <col min="96" max="96" width="9.5546875" style="1026" bestFit="1" customWidth="1"/>
    <col min="97" max="98" width="8.77734375" style="1026"/>
    <col min="99" max="99" width="9.5546875" style="1026" bestFit="1" customWidth="1"/>
    <col min="100" max="102" width="8.77734375" style="1026"/>
    <col min="103" max="103" width="23.6640625" style="1026" customWidth="1"/>
    <col min="104" max="104" width="8.77734375" style="1026"/>
    <col min="105" max="105" width="13" style="1026" customWidth="1"/>
    <col min="106" max="106" width="9.5546875" style="1026" bestFit="1" customWidth="1"/>
    <col min="107" max="111" width="8.777343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77734375" style="1026"/>
    <col min="118" max="118" width="12" style="1026" bestFit="1" customWidth="1"/>
    <col min="119" max="120" width="8.77734375" style="1026"/>
    <col min="121" max="121" width="13" style="1026" bestFit="1" customWidth="1"/>
    <col min="122" max="122" width="9" style="1026" bestFit="1" customWidth="1"/>
    <col min="123" max="123" width="8.77734375" style="1026"/>
    <col min="124" max="124" width="9.21875" style="1026" bestFit="1" customWidth="1"/>
    <col min="125" max="126" width="8.77734375" style="1026"/>
    <col min="127" max="127" width="9" style="1026" bestFit="1" customWidth="1"/>
    <col min="128" max="131" width="8.77734375" style="1026"/>
    <col min="132" max="132" width="9" style="1026" bestFit="1" customWidth="1"/>
    <col min="133" max="135" width="8.77734375" style="1026"/>
    <col min="136" max="137" width="9" style="1026" bestFit="1" customWidth="1"/>
    <col min="138" max="139" width="8.77734375" style="1026"/>
    <col min="140" max="140" width="9" style="1026" bestFit="1" customWidth="1"/>
    <col min="141" max="142" width="8.77734375" style="1026"/>
    <col min="143" max="143" width="9" style="1026" bestFit="1" customWidth="1"/>
    <col min="144" max="148" width="8.777343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77734375" style="1026"/>
    <col min="162" max="162" width="10.44140625" style="1026" bestFit="1" customWidth="1"/>
    <col min="163" max="167" width="8.77734375" style="1026"/>
    <col min="168" max="168" width="11.44140625" style="1026" bestFit="1" customWidth="1"/>
    <col min="169" max="16384" width="8.77734375" style="1026"/>
  </cols>
  <sheetData>
    <row r="3" spans="2:124">
      <c r="B3" s="1221"/>
      <c r="C3" s="1221" t="s">
        <v>1462</v>
      </c>
      <c r="D3" s="1221"/>
      <c r="E3" s="1221"/>
      <c r="F3" s="1221"/>
      <c r="G3" s="1221"/>
      <c r="H3" s="1221"/>
      <c r="I3" s="1221"/>
      <c r="J3" s="1221"/>
      <c r="K3" s="1221"/>
      <c r="L3" s="1221"/>
      <c r="M3" s="1221"/>
      <c r="N3" s="1221"/>
      <c r="O3" s="1221" t="s">
        <v>1611</v>
      </c>
      <c r="P3" s="1221"/>
      <c r="Q3" s="1221"/>
      <c r="R3" s="1221"/>
      <c r="S3" s="1221"/>
      <c r="T3" s="1221"/>
      <c r="U3" s="1221"/>
      <c r="V3" s="1221"/>
      <c r="W3" s="1221"/>
      <c r="X3" s="1221"/>
      <c r="Y3" s="1221"/>
      <c r="Z3" s="1221"/>
      <c r="AA3" s="1221"/>
      <c r="AB3" s="1221"/>
      <c r="AC3" s="1221"/>
      <c r="AD3" s="1221"/>
      <c r="AE3" s="1221"/>
      <c r="AF3" s="1221"/>
      <c r="AG3" s="1221"/>
      <c r="AH3" s="1221"/>
      <c r="AI3" s="1221"/>
      <c r="AJ3" s="1221"/>
      <c r="AK3" s="1221"/>
      <c r="AL3" s="1221"/>
      <c r="AM3" s="1221"/>
      <c r="AN3" s="1221"/>
      <c r="AO3" s="1221"/>
      <c r="AP3" s="1221"/>
      <c r="AQ3" s="1221"/>
      <c r="AR3" s="1221"/>
      <c r="AS3" s="1221"/>
      <c r="AT3" s="1221"/>
      <c r="AU3" s="1221"/>
      <c r="AV3" s="1221"/>
      <c r="AW3" s="1221"/>
      <c r="AX3" s="1221"/>
      <c r="AY3" s="1221"/>
      <c r="AZ3" s="1221"/>
      <c r="BA3" s="1221"/>
      <c r="BB3" s="1221" t="s">
        <v>1612</v>
      </c>
      <c r="BC3" s="1221"/>
      <c r="BD3" s="1221"/>
      <c r="BE3" s="1221"/>
      <c r="BF3" s="1221"/>
      <c r="BG3" s="1221"/>
      <c r="BH3" s="1221"/>
      <c r="BI3" s="1221"/>
      <c r="BJ3" s="1221"/>
      <c r="BK3" s="1221"/>
      <c r="BL3" s="1221"/>
      <c r="BM3" s="1221"/>
      <c r="BN3" s="1221"/>
      <c r="BO3" s="1221"/>
      <c r="BP3" s="1221"/>
      <c r="BQ3" s="1221"/>
      <c r="BR3" s="1221"/>
      <c r="BS3" s="1221"/>
      <c r="BT3" s="1221"/>
      <c r="BU3" s="1221"/>
      <c r="BV3" s="1221"/>
      <c r="BW3" s="1221"/>
      <c r="BX3" s="1221" t="s">
        <v>1613</v>
      </c>
      <c r="BY3" s="1221"/>
      <c r="BZ3" s="1221"/>
      <c r="CA3" s="1221"/>
      <c r="CB3" s="1221"/>
      <c r="CC3" s="1221"/>
      <c r="CD3" s="1221" t="s">
        <v>1664</v>
      </c>
      <c r="CE3" s="1221"/>
      <c r="CF3" s="1221"/>
      <c r="CG3" s="1221"/>
      <c r="CH3" s="1221"/>
      <c r="CI3" s="1221"/>
      <c r="CJ3" s="1221"/>
      <c r="CK3" s="1221"/>
      <c r="CL3" s="1221"/>
      <c r="CM3" s="1221"/>
      <c r="CN3" s="1221"/>
      <c r="CO3" s="1221"/>
      <c r="CP3" s="1221"/>
      <c r="CQ3" s="1221" t="s">
        <v>1665</v>
      </c>
      <c r="CR3" s="1221"/>
      <c r="CS3" s="1221"/>
      <c r="CT3" s="1221"/>
      <c r="CU3" s="1221"/>
      <c r="CV3" s="1221"/>
      <c r="CW3" s="1221"/>
      <c r="CX3" s="1221"/>
      <c r="CY3" s="1221" t="s">
        <v>1666</v>
      </c>
      <c r="CZ3" s="1221"/>
      <c r="DA3" s="1221" t="s">
        <v>1617</v>
      </c>
      <c r="DB3" s="1221"/>
      <c r="DC3" s="1221"/>
      <c r="DD3" s="1221"/>
      <c r="DE3" s="1221"/>
      <c r="DF3" s="1221"/>
      <c r="DG3" s="1221"/>
      <c r="DH3" s="1221" t="s">
        <v>1618</v>
      </c>
      <c r="DI3" s="1221"/>
      <c r="DJ3" s="1221"/>
      <c r="DK3" s="1221"/>
      <c r="DL3" s="1221"/>
      <c r="DM3" s="1221"/>
      <c r="DN3" s="1221" t="s">
        <v>1619</v>
      </c>
      <c r="DO3" s="1221"/>
      <c r="DP3" s="1221" t="s">
        <v>1424</v>
      </c>
      <c r="DQ3" s="1221" t="s">
        <v>296</v>
      </c>
      <c r="DR3" s="1221" t="s">
        <v>1424</v>
      </c>
      <c r="DS3" s="1221"/>
      <c r="DT3" s="1221"/>
    </row>
    <row r="4" spans="2:124">
      <c r="B4" s="1221"/>
      <c r="C4" s="1221" t="s">
        <v>1667</v>
      </c>
      <c r="D4" s="1221" t="s">
        <v>1668</v>
      </c>
      <c r="E4" s="1221" t="s">
        <v>1669</v>
      </c>
      <c r="F4" s="1221" t="s">
        <v>1670</v>
      </c>
      <c r="G4" s="1221" t="s">
        <v>1482</v>
      </c>
      <c r="H4" s="1221" t="s">
        <v>1483</v>
      </c>
      <c r="I4" s="1221" t="s">
        <v>1671</v>
      </c>
      <c r="J4" s="1221" t="s">
        <v>1484</v>
      </c>
      <c r="K4" s="1221" t="s">
        <v>1672</v>
      </c>
      <c r="L4" s="1221" t="s">
        <v>1485</v>
      </c>
      <c r="M4" s="1221" t="s">
        <v>1486</v>
      </c>
      <c r="N4" s="1221"/>
      <c r="O4" s="1221" t="s">
        <v>1673</v>
      </c>
      <c r="P4" s="1221" t="s">
        <v>1668</v>
      </c>
      <c r="Q4" s="1221" t="s">
        <v>1481</v>
      </c>
      <c r="R4" s="1221" t="s">
        <v>1487</v>
      </c>
      <c r="S4" s="1221" t="s">
        <v>1488</v>
      </c>
      <c r="T4" s="1221" t="s">
        <v>1489</v>
      </c>
      <c r="U4" s="1221" t="s">
        <v>1674</v>
      </c>
      <c r="V4" s="1221" t="s">
        <v>1490</v>
      </c>
      <c r="W4" s="1221" t="s">
        <v>1491</v>
      </c>
      <c r="X4" s="1221" t="s">
        <v>1492</v>
      </c>
      <c r="Y4" s="1221" t="s">
        <v>1482</v>
      </c>
      <c r="Z4" s="1221" t="s">
        <v>1474</v>
      </c>
      <c r="AA4" s="1221" t="s">
        <v>1475</v>
      </c>
      <c r="AB4" s="1221" t="s">
        <v>1476</v>
      </c>
      <c r="AC4" s="1221" t="s">
        <v>1483</v>
      </c>
      <c r="AD4" s="1221" t="s">
        <v>1474</v>
      </c>
      <c r="AE4" s="1221" t="s">
        <v>1475</v>
      </c>
      <c r="AF4" s="1221" t="s">
        <v>1476</v>
      </c>
      <c r="AG4" s="1221" t="s">
        <v>1675</v>
      </c>
      <c r="AH4" s="1221" t="s">
        <v>1474</v>
      </c>
      <c r="AI4" s="1221" t="s">
        <v>1475</v>
      </c>
      <c r="AJ4" s="1221" t="s">
        <v>1476</v>
      </c>
      <c r="AK4" s="1221" t="s">
        <v>1484</v>
      </c>
      <c r="AL4" s="1221" t="s">
        <v>1474</v>
      </c>
      <c r="AM4" s="1221" t="s">
        <v>1475</v>
      </c>
      <c r="AN4" s="1221" t="s">
        <v>1476</v>
      </c>
      <c r="AO4" s="1221" t="s">
        <v>1676</v>
      </c>
      <c r="AP4" s="1221" t="s">
        <v>1474</v>
      </c>
      <c r="AQ4" s="1221" t="s">
        <v>1475</v>
      </c>
      <c r="AR4" s="1221" t="s">
        <v>1476</v>
      </c>
      <c r="AS4" s="1221" t="s">
        <v>1677</v>
      </c>
      <c r="AT4" s="1221" t="s">
        <v>1474</v>
      </c>
      <c r="AU4" s="1221" t="s">
        <v>1475</v>
      </c>
      <c r="AV4" s="1221" t="s">
        <v>1476</v>
      </c>
      <c r="AW4" s="1221" t="s">
        <v>1678</v>
      </c>
      <c r="AX4" s="1221" t="s">
        <v>1474</v>
      </c>
      <c r="AY4" s="1221" t="s">
        <v>1475</v>
      </c>
      <c r="AZ4" s="1221" t="s">
        <v>1476</v>
      </c>
      <c r="BA4" s="1221"/>
      <c r="BB4" s="1221" t="s">
        <v>1493</v>
      </c>
      <c r="BC4" s="1221" t="s">
        <v>1436</v>
      </c>
      <c r="BD4" s="1221" t="s">
        <v>1494</v>
      </c>
      <c r="BE4" s="1221" t="s">
        <v>1365</v>
      </c>
      <c r="BF4" s="1221" t="s">
        <v>1437</v>
      </c>
      <c r="BG4" s="1221" t="s">
        <v>1495</v>
      </c>
      <c r="BH4" s="1221" t="s">
        <v>1496</v>
      </c>
      <c r="BI4" s="1221"/>
      <c r="BJ4" s="1221" t="s">
        <v>1447</v>
      </c>
      <c r="BK4" s="1221" t="s">
        <v>1494</v>
      </c>
      <c r="BL4" s="1221" t="s">
        <v>1365</v>
      </c>
      <c r="BM4" s="1221" t="s">
        <v>1437</v>
      </c>
      <c r="BN4" s="1221" t="s">
        <v>1495</v>
      </c>
      <c r="BO4" s="1221" t="s">
        <v>1496</v>
      </c>
      <c r="BP4" s="1221"/>
      <c r="BQ4" s="1221" t="s">
        <v>1497</v>
      </c>
      <c r="BR4" s="1221" t="s">
        <v>1494</v>
      </c>
      <c r="BS4" s="1221" t="s">
        <v>1365</v>
      </c>
      <c r="BT4" s="1221" t="s">
        <v>1437</v>
      </c>
      <c r="BU4" s="1221" t="s">
        <v>1495</v>
      </c>
      <c r="BV4" s="1221" t="s">
        <v>1496</v>
      </c>
      <c r="BW4" s="1221"/>
      <c r="BX4" s="1221" t="s">
        <v>1679</v>
      </c>
      <c r="BY4" s="1221" t="s">
        <v>1680</v>
      </c>
      <c r="BZ4" s="1221" t="s">
        <v>1498</v>
      </c>
      <c r="CA4" s="1221" t="s">
        <v>1499</v>
      </c>
      <c r="CB4" s="1221" t="s">
        <v>1500</v>
      </c>
      <c r="CC4" s="1221"/>
      <c r="CD4" s="1221" t="s">
        <v>1681</v>
      </c>
      <c r="CE4" s="1221" t="s">
        <v>1682</v>
      </c>
      <c r="CF4" s="1221" t="s">
        <v>1364</v>
      </c>
      <c r="CG4" s="1221" t="s">
        <v>1365</v>
      </c>
      <c r="CH4" s="1221" t="s">
        <v>1683</v>
      </c>
      <c r="CI4" s="1221" t="s">
        <v>1364</v>
      </c>
      <c r="CJ4" s="1221" t="s">
        <v>1365</v>
      </c>
      <c r="CK4" s="1221"/>
      <c r="CL4" s="1221" t="s">
        <v>1684</v>
      </c>
      <c r="CM4" s="1221" t="s">
        <v>1364</v>
      </c>
      <c r="CN4" s="1221" t="s">
        <v>1365</v>
      </c>
      <c r="CO4" s="1221"/>
      <c r="CP4" s="1221"/>
      <c r="CQ4" s="1221" t="s">
        <v>1685</v>
      </c>
      <c r="CR4" s="1221" t="s">
        <v>1686</v>
      </c>
      <c r="CS4" s="1221" t="s">
        <v>1364</v>
      </c>
      <c r="CT4" s="1221" t="s">
        <v>1365</v>
      </c>
      <c r="CU4" s="1221" t="s">
        <v>1687</v>
      </c>
      <c r="CV4" s="1221" t="s">
        <v>1364</v>
      </c>
      <c r="CW4" s="1221" t="s">
        <v>1365</v>
      </c>
      <c r="CX4" s="1221"/>
      <c r="CY4" s="1221" t="s">
        <v>1688</v>
      </c>
      <c r="CZ4" s="1221"/>
      <c r="DA4" s="1221" t="s">
        <v>1169</v>
      </c>
      <c r="DB4" s="1221" t="s">
        <v>1689</v>
      </c>
      <c r="DC4" s="1221" t="s">
        <v>1364</v>
      </c>
      <c r="DD4" s="1221" t="s">
        <v>1365</v>
      </c>
      <c r="DE4" s="1221" t="s">
        <v>1690</v>
      </c>
      <c r="DF4" s="1221"/>
      <c r="DG4" s="1221"/>
      <c r="DH4" s="1221" t="s">
        <v>1691</v>
      </c>
      <c r="DI4" s="1221" t="s">
        <v>1456</v>
      </c>
      <c r="DJ4" s="1221" t="s">
        <v>1457</v>
      </c>
      <c r="DK4" s="1221" t="s">
        <v>1692</v>
      </c>
      <c r="DL4" s="1221" t="s">
        <v>1458</v>
      </c>
      <c r="DM4" s="1221"/>
      <c r="DN4" s="1221" t="s">
        <v>1693</v>
      </c>
      <c r="DO4" s="1221"/>
      <c r="DP4" s="1221" t="s">
        <v>1424</v>
      </c>
      <c r="DQ4" s="1221" t="s">
        <v>1501</v>
      </c>
      <c r="DR4" s="1221" t="s">
        <v>1424</v>
      </c>
      <c r="DS4" s="1221"/>
      <c r="DT4" s="1221" t="s">
        <v>1502</v>
      </c>
    </row>
    <row r="5" spans="2:124">
      <c r="B5" s="1221"/>
      <c r="C5" s="1221"/>
      <c r="D5" s="1221"/>
      <c r="E5" s="1221"/>
      <c r="F5" s="1221"/>
      <c r="G5" s="1221"/>
      <c r="H5" s="1221"/>
      <c r="I5" s="1221"/>
      <c r="J5" s="1221"/>
      <c r="K5" s="1221"/>
      <c r="L5" s="1221"/>
      <c r="M5" s="1221"/>
      <c r="N5" s="1221"/>
      <c r="O5" s="1221"/>
      <c r="P5" s="1221"/>
      <c r="Q5" s="1221"/>
      <c r="R5" s="1221"/>
      <c r="S5" s="1221"/>
      <c r="T5" s="1221"/>
      <c r="U5" s="1221"/>
      <c r="V5" s="1221"/>
      <c r="W5" s="1221"/>
      <c r="X5" s="1221"/>
      <c r="Y5" s="1221"/>
      <c r="Z5" s="1221"/>
      <c r="AA5" s="1221"/>
      <c r="AB5" s="1221"/>
      <c r="AC5" s="1221"/>
      <c r="AD5" s="1221"/>
      <c r="AE5" s="1221"/>
      <c r="AF5" s="1221"/>
      <c r="AG5" s="1221"/>
      <c r="AH5" s="1221"/>
      <c r="AI5" s="1221"/>
      <c r="AJ5" s="1221"/>
      <c r="AK5" s="1221"/>
      <c r="AL5" s="1221"/>
      <c r="AM5" s="1221"/>
      <c r="AN5" s="1221"/>
      <c r="AO5" s="1221"/>
      <c r="AP5" s="1221"/>
      <c r="AQ5" s="1221"/>
      <c r="AR5" s="1221"/>
      <c r="AS5" s="1221"/>
      <c r="AT5" s="1221"/>
      <c r="AU5" s="1221"/>
      <c r="AV5" s="1221"/>
      <c r="AW5" s="1221"/>
      <c r="AX5" s="1221"/>
      <c r="AY5" s="1221"/>
      <c r="AZ5" s="1221"/>
      <c r="BA5" s="1221"/>
      <c r="BB5" s="1221"/>
      <c r="BC5" s="1221"/>
      <c r="BD5" s="1221"/>
      <c r="BE5" s="1221"/>
      <c r="BF5" s="1221"/>
      <c r="BG5" s="1221"/>
      <c r="BH5" s="1221"/>
      <c r="BI5" s="1221"/>
      <c r="BJ5" s="1221"/>
      <c r="BK5" s="1221"/>
      <c r="BL5" s="1221"/>
      <c r="BM5" s="1221"/>
      <c r="BN5" s="1221"/>
      <c r="BO5" s="1221"/>
      <c r="BP5" s="1221"/>
      <c r="BQ5" s="1221"/>
      <c r="BR5" s="1221"/>
      <c r="BS5" s="1221"/>
      <c r="BT5" s="1221"/>
      <c r="BU5" s="1221"/>
      <c r="BV5" s="1221"/>
      <c r="BW5" s="1221"/>
      <c r="BX5" s="1221"/>
      <c r="BY5" s="1221"/>
      <c r="BZ5" s="1221"/>
      <c r="CA5" s="1221"/>
      <c r="CB5" s="1221"/>
      <c r="CC5" s="1221"/>
      <c r="CD5" s="1221"/>
      <c r="CE5" s="1221"/>
      <c r="CF5" s="1221"/>
      <c r="CG5" s="1221"/>
      <c r="CH5" s="1221"/>
      <c r="CI5" s="1221"/>
      <c r="CJ5" s="1221"/>
      <c r="CK5" s="1221"/>
      <c r="CL5" s="1221"/>
      <c r="CM5" s="1221"/>
      <c r="CN5" s="1221"/>
      <c r="CO5" s="1221"/>
      <c r="CP5" s="1221"/>
      <c r="CQ5" s="1221"/>
      <c r="CR5" s="1221"/>
      <c r="CS5" s="1221"/>
      <c r="CT5" s="1221"/>
      <c r="CU5" s="1221"/>
      <c r="CV5" s="1221"/>
      <c r="CW5" s="1221"/>
      <c r="CX5" s="1221"/>
      <c r="CY5" s="1221"/>
      <c r="CZ5" s="1221"/>
      <c r="DA5" s="1221"/>
      <c r="DB5" s="1221"/>
      <c r="DC5" s="1221"/>
      <c r="DD5" s="1221"/>
      <c r="DE5" s="1221"/>
      <c r="DF5" s="1221"/>
      <c r="DG5" s="1221" t="s">
        <v>1424</v>
      </c>
      <c r="DH5" s="1221"/>
      <c r="DI5" s="1221"/>
      <c r="DJ5" s="1221"/>
      <c r="DK5" s="1221"/>
      <c r="DL5" s="1221"/>
      <c r="DM5" s="1221" t="s">
        <v>1424</v>
      </c>
      <c r="DN5" s="1221"/>
      <c r="DO5" s="1221"/>
      <c r="DP5" s="1221"/>
      <c r="DQ5" s="1221"/>
      <c r="DR5" s="1221"/>
      <c r="DS5" s="1221"/>
      <c r="DT5" s="1221"/>
    </row>
    <row r="6" spans="2:124">
      <c r="C6" s="1375"/>
      <c r="D6" s="1375"/>
      <c r="E6" s="1375"/>
      <c r="F6" s="1375"/>
      <c r="G6" s="1375"/>
      <c r="H6" s="1375"/>
      <c r="I6" s="1375"/>
      <c r="J6" s="1375"/>
      <c r="K6" s="1375"/>
      <c r="L6" s="1375"/>
      <c r="M6" s="1375"/>
      <c r="N6" s="1375"/>
      <c r="O6" s="1375"/>
      <c r="P6" s="1375"/>
      <c r="Q6" s="1375"/>
      <c r="R6" s="1375"/>
      <c r="S6" s="1375"/>
      <c r="T6" s="1375"/>
      <c r="U6" s="1375"/>
      <c r="V6" s="1375"/>
      <c r="W6" s="1375"/>
      <c r="X6" s="1375"/>
      <c r="Y6" s="1375"/>
      <c r="Z6" s="1375"/>
      <c r="AA6" s="1375"/>
      <c r="AB6" s="1375"/>
      <c r="AC6" s="1375"/>
      <c r="AD6" s="1375"/>
      <c r="AE6" s="1375"/>
      <c r="AF6" s="1375"/>
      <c r="AG6" s="1375"/>
      <c r="AH6" s="1375"/>
      <c r="AI6" s="1375"/>
      <c r="AJ6" s="1375"/>
      <c r="AK6" s="1375"/>
      <c r="AL6" s="1375"/>
      <c r="AM6" s="1375"/>
      <c r="AN6" s="1375"/>
      <c r="AO6" s="1375"/>
      <c r="AP6" s="1375"/>
      <c r="AQ6" s="1375"/>
      <c r="AR6" s="1375"/>
      <c r="AS6" s="1375"/>
      <c r="AT6" s="1375"/>
      <c r="AU6" s="1375"/>
      <c r="AV6" s="1375"/>
      <c r="AW6" s="1375"/>
      <c r="AX6" s="1375"/>
      <c r="AY6" s="1375"/>
      <c r="AZ6" s="1375"/>
      <c r="BA6" s="1375"/>
      <c r="BB6" s="1375"/>
      <c r="BC6" s="1375"/>
      <c r="BD6" s="1375"/>
      <c r="BE6" s="1375"/>
      <c r="BF6" s="1375"/>
      <c r="BG6" s="1375"/>
      <c r="BH6" s="1375"/>
      <c r="BI6" s="1375"/>
      <c r="BJ6" s="1375"/>
      <c r="BK6" s="1375"/>
      <c r="BL6" s="1375"/>
      <c r="BM6" s="1375"/>
      <c r="BN6" s="1375"/>
      <c r="BO6" s="1375"/>
      <c r="BP6" s="1375"/>
      <c r="BQ6" s="1375"/>
      <c r="BR6" s="1375"/>
      <c r="BS6" s="1375"/>
      <c r="BT6" s="1375"/>
      <c r="BU6" s="1375"/>
      <c r="BV6" s="1375"/>
      <c r="BW6" s="1375"/>
      <c r="BX6" s="1375"/>
      <c r="BY6" s="1375"/>
      <c r="BZ6" s="1375"/>
      <c r="CA6" s="1375"/>
      <c r="CB6" s="1375"/>
      <c r="CC6" s="1375"/>
      <c r="CD6" s="1375"/>
      <c r="CE6" s="1375"/>
      <c r="CF6" s="1375"/>
      <c r="CG6" s="1375"/>
      <c r="CH6" s="1375"/>
      <c r="CI6" s="1375"/>
      <c r="CJ6" s="1375"/>
      <c r="CK6" s="1375"/>
      <c r="CL6" s="1375"/>
      <c r="CM6" s="1375"/>
      <c r="CN6" s="1375"/>
      <c r="CO6" s="1375"/>
      <c r="CP6" s="1375"/>
      <c r="CQ6" s="1375"/>
      <c r="CR6" s="1375"/>
      <c r="CS6" s="1375"/>
      <c r="CT6" s="1375"/>
      <c r="CU6" s="1375"/>
      <c r="CV6" s="1375"/>
      <c r="CW6" s="1375"/>
      <c r="CX6" s="1375"/>
      <c r="CY6" s="1375"/>
      <c r="CZ6" s="1375"/>
      <c r="DA6" s="1375"/>
      <c r="DB6" s="1375"/>
      <c r="DC6" s="1375"/>
      <c r="DD6" s="1375"/>
      <c r="DE6" s="1375"/>
      <c r="DF6" s="1375"/>
      <c r="DG6" s="1375"/>
      <c r="DH6" s="1375"/>
      <c r="DI6" s="1375"/>
      <c r="DJ6" s="1375"/>
      <c r="DK6" s="1375"/>
      <c r="DL6" s="1375"/>
      <c r="DM6" s="1375"/>
      <c r="DN6" s="1375"/>
      <c r="DO6" s="1375"/>
      <c r="DP6" s="1375"/>
      <c r="DQ6" s="1375"/>
      <c r="DR6" s="1375"/>
      <c r="DS6" s="1375"/>
      <c r="DT6" s="1375"/>
    </row>
    <row r="7" spans="2:124">
      <c r="B7" s="1223">
        <v>42005</v>
      </c>
      <c r="C7" s="1423">
        <v>70144770</v>
      </c>
      <c r="D7" s="1423">
        <v>70144770</v>
      </c>
      <c r="E7" s="1423">
        <v>62180320</v>
      </c>
      <c r="F7" s="1423">
        <v>7964450</v>
      </c>
      <c r="G7" s="1423"/>
      <c r="H7" s="1423"/>
      <c r="I7" s="1423"/>
      <c r="J7" s="1423"/>
      <c r="K7" s="1423"/>
      <c r="L7" s="1423"/>
      <c r="M7" s="1423"/>
      <c r="N7" s="1423"/>
      <c r="O7" s="1423">
        <v>16138771</v>
      </c>
      <c r="P7" s="1423">
        <v>2720811</v>
      </c>
      <c r="Q7" s="1423">
        <v>2668572</v>
      </c>
      <c r="R7" s="1423">
        <v>1670735</v>
      </c>
      <c r="S7" s="1423">
        <v>997837</v>
      </c>
      <c r="T7" s="1423"/>
      <c r="U7" s="1423">
        <v>52239</v>
      </c>
      <c r="V7" s="1423">
        <v>52239</v>
      </c>
      <c r="W7" s="1423"/>
      <c r="X7" s="1423"/>
      <c r="Y7" s="1423">
        <v>0</v>
      </c>
      <c r="Z7" s="1423"/>
      <c r="AA7" s="1423"/>
      <c r="AB7" s="1423"/>
      <c r="AC7" s="1423">
        <v>0</v>
      </c>
      <c r="AD7" s="1423"/>
      <c r="AE7" s="1423"/>
      <c r="AF7" s="1423"/>
      <c r="AG7" s="1423">
        <v>2780608</v>
      </c>
      <c r="AH7" s="1423">
        <v>1660332</v>
      </c>
      <c r="AI7" s="1423">
        <v>1120276</v>
      </c>
      <c r="AJ7" s="1423"/>
      <c r="AK7" s="1423">
        <v>2398661</v>
      </c>
      <c r="AL7" s="1423">
        <v>2398661</v>
      </c>
      <c r="AM7" s="1423"/>
      <c r="AN7" s="1423"/>
      <c r="AO7" s="1423">
        <v>3145971</v>
      </c>
      <c r="AP7" s="1423">
        <v>3145971</v>
      </c>
      <c r="AQ7" s="1423"/>
      <c r="AR7" s="1423"/>
      <c r="AS7" s="1423">
        <v>5092720</v>
      </c>
      <c r="AT7" s="1423">
        <v>2152207</v>
      </c>
      <c r="AU7" s="1423">
        <v>2940513</v>
      </c>
      <c r="AV7" s="1423"/>
      <c r="AW7" s="1423">
        <v>0</v>
      </c>
      <c r="AX7" s="1423"/>
      <c r="AY7" s="1423"/>
      <c r="AZ7" s="1423"/>
      <c r="BA7" s="1423"/>
      <c r="BB7" s="1423">
        <v>0</v>
      </c>
      <c r="BC7" s="1423">
        <v>0</v>
      </c>
      <c r="BD7" s="1423"/>
      <c r="BE7" s="1423">
        <v>0</v>
      </c>
      <c r="BF7" s="1423"/>
      <c r="BG7" s="1423"/>
      <c r="BH7" s="1423"/>
      <c r="BI7" s="1423"/>
      <c r="BJ7" s="1423">
        <v>0</v>
      </c>
      <c r="BK7" s="1423"/>
      <c r="BL7" s="1423">
        <v>0</v>
      </c>
      <c r="BM7" s="1423"/>
      <c r="BN7" s="1423"/>
      <c r="BO7" s="1423"/>
      <c r="BP7" s="1423"/>
      <c r="BQ7" s="1423">
        <v>0</v>
      </c>
      <c r="BR7" s="1423"/>
      <c r="BS7" s="1423">
        <v>0</v>
      </c>
      <c r="BT7" s="1423"/>
      <c r="BU7" s="1423"/>
      <c r="BV7" s="1423"/>
      <c r="BW7" s="1423"/>
      <c r="BX7" s="1423">
        <v>0</v>
      </c>
      <c r="BY7" s="1423"/>
      <c r="BZ7" s="1423"/>
      <c r="CA7" s="1423"/>
      <c r="CB7" s="1423"/>
      <c r="CC7" s="1423"/>
      <c r="CD7" s="1423">
        <v>0</v>
      </c>
      <c r="CE7" s="1423">
        <v>0</v>
      </c>
      <c r="CF7" s="1423"/>
      <c r="CG7" s="1423"/>
      <c r="CH7" s="1423">
        <v>0</v>
      </c>
      <c r="CI7" s="1423"/>
      <c r="CJ7" s="1423"/>
      <c r="CK7" s="1423"/>
      <c r="CL7" s="1423">
        <v>0</v>
      </c>
      <c r="CM7" s="1423"/>
      <c r="CN7" s="1423"/>
      <c r="CO7" s="1423"/>
      <c r="CP7" s="1423"/>
      <c r="CQ7" s="1423">
        <v>0</v>
      </c>
      <c r="CR7" s="1423">
        <v>0</v>
      </c>
      <c r="CS7" s="1423"/>
      <c r="CT7" s="1423"/>
      <c r="CU7" s="1423">
        <v>0</v>
      </c>
      <c r="CV7" s="1423"/>
      <c r="CW7" s="1423"/>
      <c r="CX7" s="1423"/>
      <c r="CY7" s="1423">
        <v>2391375</v>
      </c>
      <c r="CZ7" s="1423"/>
      <c r="DA7" s="1423">
        <v>0</v>
      </c>
      <c r="DB7" s="1423">
        <v>0</v>
      </c>
      <c r="DC7" s="1423"/>
      <c r="DD7" s="1423"/>
      <c r="DE7" s="1423"/>
      <c r="DF7" s="1423"/>
      <c r="DG7" s="1423"/>
      <c r="DH7" s="1423">
        <v>13646174</v>
      </c>
      <c r="DI7" s="1423">
        <v>4635820</v>
      </c>
      <c r="DJ7" s="1423">
        <v>3306455</v>
      </c>
      <c r="DK7" s="1423">
        <v>387616</v>
      </c>
      <c r="DL7" s="1423">
        <v>5316283</v>
      </c>
      <c r="DM7" s="1423"/>
      <c r="DN7" s="1423">
        <v>5640456.5199999958</v>
      </c>
      <c r="DO7" s="1423"/>
      <c r="DP7" s="1423"/>
      <c r="DQ7" s="1423">
        <v>107961546.52</v>
      </c>
      <c r="DR7" s="1374"/>
      <c r="DS7" s="1374"/>
      <c r="DT7" s="1374">
        <v>0</v>
      </c>
    </row>
    <row r="8" spans="2:124">
      <c r="B8" s="1223">
        <v>42036</v>
      </c>
      <c r="C8" s="1423">
        <v>72839136</v>
      </c>
      <c r="D8" s="1423">
        <v>72839136</v>
      </c>
      <c r="E8" s="1423">
        <v>65853362</v>
      </c>
      <c r="F8" s="1423">
        <v>6985774</v>
      </c>
      <c r="G8" s="1423"/>
      <c r="H8" s="1423"/>
      <c r="I8" s="1423"/>
      <c r="J8" s="1423"/>
      <c r="K8" s="1423"/>
      <c r="L8" s="1423"/>
      <c r="M8" s="1423"/>
      <c r="N8" s="1423"/>
      <c r="O8" s="1423">
        <v>17519805</v>
      </c>
      <c r="P8" s="1423">
        <v>2795911</v>
      </c>
      <c r="Q8" s="1423">
        <v>2743216</v>
      </c>
      <c r="R8" s="1423">
        <v>1581388</v>
      </c>
      <c r="S8" s="1423">
        <v>1161828</v>
      </c>
      <c r="T8" s="1423"/>
      <c r="U8" s="1423">
        <v>52695</v>
      </c>
      <c r="V8" s="1423">
        <v>52695</v>
      </c>
      <c r="W8" s="1423"/>
      <c r="X8" s="1423"/>
      <c r="Y8" s="1423">
        <v>0</v>
      </c>
      <c r="Z8" s="1423"/>
      <c r="AA8" s="1423"/>
      <c r="AB8" s="1423"/>
      <c r="AC8" s="1423">
        <v>0</v>
      </c>
      <c r="AD8" s="1423"/>
      <c r="AE8" s="1423"/>
      <c r="AF8" s="1423"/>
      <c r="AG8" s="1423">
        <v>3520864</v>
      </c>
      <c r="AH8" s="1423">
        <v>2677552</v>
      </c>
      <c r="AI8" s="1423">
        <v>843312</v>
      </c>
      <c r="AJ8" s="1423"/>
      <c r="AK8" s="1423">
        <v>2410917</v>
      </c>
      <c r="AL8" s="1423">
        <v>2410917</v>
      </c>
      <c r="AM8" s="1423"/>
      <c r="AN8" s="1423"/>
      <c r="AO8" s="1423">
        <v>3730606</v>
      </c>
      <c r="AP8" s="1423">
        <v>3730606</v>
      </c>
      <c r="AQ8" s="1423"/>
      <c r="AR8" s="1423"/>
      <c r="AS8" s="1423">
        <v>5061507</v>
      </c>
      <c r="AT8" s="1423">
        <v>3226297</v>
      </c>
      <c r="AU8" s="1423">
        <v>1835210</v>
      </c>
      <c r="AV8" s="1423"/>
      <c r="AW8" s="1423">
        <v>0</v>
      </c>
      <c r="AX8" s="1423"/>
      <c r="AY8" s="1423"/>
      <c r="AZ8" s="1423"/>
      <c r="BA8" s="1423"/>
      <c r="BB8" s="1423">
        <v>0</v>
      </c>
      <c r="BC8" s="1423">
        <v>0</v>
      </c>
      <c r="BD8" s="1423"/>
      <c r="BE8" s="1423">
        <v>0</v>
      </c>
      <c r="BF8" s="1423"/>
      <c r="BG8" s="1423"/>
      <c r="BH8" s="1423"/>
      <c r="BI8" s="1423"/>
      <c r="BJ8" s="1423">
        <v>0</v>
      </c>
      <c r="BK8" s="1423"/>
      <c r="BL8" s="1423">
        <v>0</v>
      </c>
      <c r="BM8" s="1423"/>
      <c r="BN8" s="1423"/>
      <c r="BO8" s="1423"/>
      <c r="BP8" s="1423"/>
      <c r="BQ8" s="1423">
        <v>0</v>
      </c>
      <c r="BR8" s="1423"/>
      <c r="BS8" s="1423">
        <v>0</v>
      </c>
      <c r="BT8" s="1423"/>
      <c r="BU8" s="1423"/>
      <c r="BV8" s="1423"/>
      <c r="BW8" s="1423"/>
      <c r="BX8" s="1423">
        <v>0</v>
      </c>
      <c r="BY8" s="1423"/>
      <c r="BZ8" s="1423"/>
      <c r="CA8" s="1423"/>
      <c r="CB8" s="1423"/>
      <c r="CC8" s="1423"/>
      <c r="CD8" s="1423">
        <v>0</v>
      </c>
      <c r="CE8" s="1423">
        <v>0</v>
      </c>
      <c r="CF8" s="1423"/>
      <c r="CG8" s="1423"/>
      <c r="CH8" s="1423">
        <v>0</v>
      </c>
      <c r="CI8" s="1423"/>
      <c r="CJ8" s="1423"/>
      <c r="CK8" s="1423"/>
      <c r="CL8" s="1423">
        <v>0</v>
      </c>
      <c r="CM8" s="1423"/>
      <c r="CN8" s="1423"/>
      <c r="CO8" s="1423"/>
      <c r="CP8" s="1423"/>
      <c r="CQ8" s="1423">
        <v>0</v>
      </c>
      <c r="CR8" s="1423">
        <v>0</v>
      </c>
      <c r="CS8" s="1423"/>
      <c r="CT8" s="1423"/>
      <c r="CU8" s="1423">
        <v>0</v>
      </c>
      <c r="CV8" s="1423"/>
      <c r="CW8" s="1423"/>
      <c r="CX8" s="1423"/>
      <c r="CY8" s="1423">
        <v>2224109</v>
      </c>
      <c r="CZ8" s="1423"/>
      <c r="DA8" s="1423">
        <v>0</v>
      </c>
      <c r="DB8" s="1423">
        <v>0</v>
      </c>
      <c r="DC8" s="1423"/>
      <c r="DD8" s="1423"/>
      <c r="DE8" s="1423"/>
      <c r="DF8" s="1423"/>
      <c r="DG8" s="1423"/>
      <c r="DH8" s="1423">
        <v>14200556.199999999</v>
      </c>
      <c r="DI8" s="1423">
        <v>4694670</v>
      </c>
      <c r="DJ8" s="1423">
        <v>3309560</v>
      </c>
      <c r="DK8" s="1423">
        <v>916734</v>
      </c>
      <c r="DL8" s="1423">
        <v>5279592.2</v>
      </c>
      <c r="DM8" s="1423"/>
      <c r="DN8" s="1423">
        <v>6339329.950000003</v>
      </c>
      <c r="DO8" s="1423"/>
      <c r="DP8" s="1423"/>
      <c r="DQ8" s="1423">
        <v>113122936.15000001</v>
      </c>
      <c r="DR8" s="1374"/>
      <c r="DS8" s="1374"/>
      <c r="DT8" s="1374">
        <v>0</v>
      </c>
    </row>
    <row r="9" spans="2:124">
      <c r="B9" s="1223">
        <v>42064</v>
      </c>
      <c r="C9" s="1423">
        <v>75993377</v>
      </c>
      <c r="D9" s="1423">
        <v>75993377</v>
      </c>
      <c r="E9" s="1423">
        <v>68324688</v>
      </c>
      <c r="F9" s="1423">
        <v>7668689</v>
      </c>
      <c r="G9" s="1423"/>
      <c r="H9" s="1423"/>
      <c r="I9" s="1423"/>
      <c r="J9" s="1423"/>
      <c r="K9" s="1423"/>
      <c r="L9" s="1423"/>
      <c r="M9" s="1423"/>
      <c r="N9" s="1423"/>
      <c r="O9" s="1423">
        <v>17638489</v>
      </c>
      <c r="P9" s="1423">
        <v>2852589</v>
      </c>
      <c r="Q9" s="1423">
        <v>2759347</v>
      </c>
      <c r="R9" s="1423">
        <v>1842653</v>
      </c>
      <c r="S9" s="1423">
        <v>916694</v>
      </c>
      <c r="T9" s="1423"/>
      <c r="U9" s="1423">
        <v>93242</v>
      </c>
      <c r="V9" s="1423">
        <v>93242</v>
      </c>
      <c r="W9" s="1423"/>
      <c r="X9" s="1423"/>
      <c r="Y9" s="1423">
        <v>0</v>
      </c>
      <c r="Z9" s="1423"/>
      <c r="AA9" s="1423"/>
      <c r="AB9" s="1423"/>
      <c r="AC9" s="1423">
        <v>0</v>
      </c>
      <c r="AD9" s="1423"/>
      <c r="AE9" s="1423"/>
      <c r="AF9" s="1423"/>
      <c r="AG9" s="1423">
        <v>3437212</v>
      </c>
      <c r="AH9" s="1423">
        <v>3095259</v>
      </c>
      <c r="AI9" s="1423">
        <v>341953</v>
      </c>
      <c r="AJ9" s="1423"/>
      <c r="AK9" s="1423">
        <v>2458895</v>
      </c>
      <c r="AL9" s="1423">
        <v>2458895</v>
      </c>
      <c r="AM9" s="1423"/>
      <c r="AN9" s="1423"/>
      <c r="AO9" s="1423">
        <v>3704639</v>
      </c>
      <c r="AP9" s="1423">
        <v>3368401</v>
      </c>
      <c r="AQ9" s="1423">
        <v>336238</v>
      </c>
      <c r="AR9" s="1423"/>
      <c r="AS9" s="1423">
        <v>5185154</v>
      </c>
      <c r="AT9" s="1423">
        <v>1890231</v>
      </c>
      <c r="AU9" s="1423">
        <v>3294923</v>
      </c>
      <c r="AV9" s="1423"/>
      <c r="AW9" s="1423">
        <v>0</v>
      </c>
      <c r="AX9" s="1423"/>
      <c r="AY9" s="1423"/>
      <c r="AZ9" s="1423"/>
      <c r="BA9" s="1423"/>
      <c r="BB9" s="1423">
        <v>0</v>
      </c>
      <c r="BC9" s="1423">
        <v>0</v>
      </c>
      <c r="BD9" s="1423"/>
      <c r="BE9" s="1423">
        <v>0</v>
      </c>
      <c r="BF9" s="1423"/>
      <c r="BG9" s="1423"/>
      <c r="BH9" s="1423"/>
      <c r="BI9" s="1423"/>
      <c r="BJ9" s="1423">
        <v>0</v>
      </c>
      <c r="BK9" s="1423"/>
      <c r="BL9" s="1423">
        <v>0</v>
      </c>
      <c r="BM9" s="1423"/>
      <c r="BN9" s="1423"/>
      <c r="BO9" s="1423"/>
      <c r="BP9" s="1423"/>
      <c r="BQ9" s="1423">
        <v>0</v>
      </c>
      <c r="BR9" s="1423"/>
      <c r="BS9" s="1423">
        <v>0</v>
      </c>
      <c r="BT9" s="1423"/>
      <c r="BU9" s="1423"/>
      <c r="BV9" s="1423"/>
      <c r="BW9" s="1423"/>
      <c r="BX9" s="1423">
        <v>0</v>
      </c>
      <c r="BY9" s="1423"/>
      <c r="BZ9" s="1423"/>
      <c r="CA9" s="1423"/>
      <c r="CB9" s="1423"/>
      <c r="CC9" s="1423"/>
      <c r="CD9" s="1423">
        <v>0</v>
      </c>
      <c r="CE9" s="1423">
        <v>0</v>
      </c>
      <c r="CF9" s="1423"/>
      <c r="CG9" s="1423"/>
      <c r="CH9" s="1423">
        <v>0</v>
      </c>
      <c r="CI9" s="1423"/>
      <c r="CJ9" s="1423"/>
      <c r="CK9" s="1423"/>
      <c r="CL9" s="1423">
        <v>0</v>
      </c>
      <c r="CM9" s="1423"/>
      <c r="CN9" s="1423"/>
      <c r="CO9" s="1423"/>
      <c r="CP9" s="1423"/>
      <c r="CQ9" s="1423">
        <v>0</v>
      </c>
      <c r="CR9" s="1423">
        <v>0</v>
      </c>
      <c r="CS9" s="1423"/>
      <c r="CT9" s="1423"/>
      <c r="CU9" s="1423">
        <v>0</v>
      </c>
      <c r="CV9" s="1423"/>
      <c r="CW9" s="1423"/>
      <c r="CX9" s="1423"/>
      <c r="CY9" s="1423">
        <v>2058375</v>
      </c>
      <c r="CZ9" s="1423"/>
      <c r="DA9" s="1423">
        <v>0</v>
      </c>
      <c r="DB9" s="1423">
        <v>0</v>
      </c>
      <c r="DC9" s="1423"/>
      <c r="DD9" s="1423"/>
      <c r="DE9" s="1423"/>
      <c r="DF9" s="1423"/>
      <c r="DG9" s="1423"/>
      <c r="DH9" s="1423">
        <v>17086306</v>
      </c>
      <c r="DI9" s="1423">
        <v>4833707</v>
      </c>
      <c r="DJ9" s="1423">
        <v>1004135</v>
      </c>
      <c r="DK9" s="1423">
        <v>3912008</v>
      </c>
      <c r="DL9" s="1423">
        <v>7336456</v>
      </c>
      <c r="DM9" s="1423"/>
      <c r="DN9" s="1423">
        <v>7205475.900000006</v>
      </c>
      <c r="DO9" s="1423"/>
      <c r="DP9" s="1423"/>
      <c r="DQ9" s="1423">
        <v>119982022.90000001</v>
      </c>
      <c r="DR9" s="1374"/>
      <c r="DS9" s="1374"/>
      <c r="DT9" s="1374">
        <v>0</v>
      </c>
    </row>
    <row r="10" spans="2:124">
      <c r="B10" s="1223">
        <v>42095</v>
      </c>
      <c r="C10" s="1423">
        <v>74678115</v>
      </c>
      <c r="D10" s="1423">
        <v>74678115</v>
      </c>
      <c r="E10" s="1423">
        <v>67668878</v>
      </c>
      <c r="F10" s="1423">
        <v>7009237</v>
      </c>
      <c r="G10" s="1423"/>
      <c r="H10" s="1423"/>
      <c r="I10" s="1423"/>
      <c r="J10" s="1423"/>
      <c r="K10" s="1423"/>
      <c r="L10" s="1423"/>
      <c r="M10" s="1423"/>
      <c r="N10" s="1423"/>
      <c r="O10" s="1423">
        <v>15733789</v>
      </c>
      <c r="P10" s="1423">
        <v>2669156</v>
      </c>
      <c r="Q10" s="1423">
        <v>2489632</v>
      </c>
      <c r="R10" s="1423">
        <v>1476774</v>
      </c>
      <c r="S10" s="1423">
        <v>1012858</v>
      </c>
      <c r="T10" s="1423"/>
      <c r="U10" s="1423">
        <v>179524</v>
      </c>
      <c r="V10" s="1423">
        <v>163958</v>
      </c>
      <c r="W10" s="1423">
        <v>15566</v>
      </c>
      <c r="X10" s="1423"/>
      <c r="Y10" s="1423">
        <v>0</v>
      </c>
      <c r="Z10" s="1423"/>
      <c r="AA10" s="1423"/>
      <c r="AB10" s="1423"/>
      <c r="AC10" s="1423">
        <v>0</v>
      </c>
      <c r="AD10" s="1423"/>
      <c r="AE10" s="1423"/>
      <c r="AF10" s="1423"/>
      <c r="AG10" s="1423">
        <v>2123636</v>
      </c>
      <c r="AH10" s="1423">
        <v>1466303</v>
      </c>
      <c r="AI10" s="1423">
        <v>657333</v>
      </c>
      <c r="AJ10" s="1423"/>
      <c r="AK10" s="1423">
        <v>2478740</v>
      </c>
      <c r="AL10" s="1423">
        <v>2478740</v>
      </c>
      <c r="AM10" s="1423"/>
      <c r="AN10" s="1423"/>
      <c r="AO10" s="1423">
        <v>2245561</v>
      </c>
      <c r="AP10" s="1423">
        <v>1752482</v>
      </c>
      <c r="AQ10" s="1423">
        <v>493079</v>
      </c>
      <c r="AR10" s="1423"/>
      <c r="AS10" s="1423">
        <v>6216696</v>
      </c>
      <c r="AT10" s="1423">
        <v>1998919</v>
      </c>
      <c r="AU10" s="1423">
        <v>4217777</v>
      </c>
      <c r="AV10" s="1423"/>
      <c r="AW10" s="1423">
        <v>0</v>
      </c>
      <c r="AX10" s="1423"/>
      <c r="AY10" s="1423"/>
      <c r="AZ10" s="1423"/>
      <c r="BA10" s="1423"/>
      <c r="BB10" s="1423">
        <v>0</v>
      </c>
      <c r="BC10" s="1423">
        <v>0</v>
      </c>
      <c r="BD10" s="1423"/>
      <c r="BE10" s="1423">
        <v>0</v>
      </c>
      <c r="BF10" s="1423"/>
      <c r="BG10" s="1423"/>
      <c r="BH10" s="1423"/>
      <c r="BI10" s="1423"/>
      <c r="BJ10" s="1423">
        <v>0</v>
      </c>
      <c r="BK10" s="1423"/>
      <c r="BL10" s="1423">
        <v>0</v>
      </c>
      <c r="BM10" s="1423"/>
      <c r="BN10" s="1423"/>
      <c r="BO10" s="1423"/>
      <c r="BP10" s="1423"/>
      <c r="BQ10" s="1423">
        <v>0</v>
      </c>
      <c r="BR10" s="1423"/>
      <c r="BS10" s="1423">
        <v>0</v>
      </c>
      <c r="BT10" s="1423"/>
      <c r="BU10" s="1423"/>
      <c r="BV10" s="1423"/>
      <c r="BW10" s="1423"/>
      <c r="BX10" s="1423">
        <v>0</v>
      </c>
      <c r="BY10" s="1423"/>
      <c r="BZ10" s="1423"/>
      <c r="CA10" s="1423"/>
      <c r="CB10" s="1423"/>
      <c r="CC10" s="1423"/>
      <c r="CD10" s="1423">
        <v>0</v>
      </c>
      <c r="CE10" s="1423">
        <v>0</v>
      </c>
      <c r="CF10" s="1423"/>
      <c r="CG10" s="1423"/>
      <c r="CH10" s="1423">
        <v>0</v>
      </c>
      <c r="CI10" s="1423"/>
      <c r="CJ10" s="1423"/>
      <c r="CK10" s="1423"/>
      <c r="CL10" s="1423">
        <v>0</v>
      </c>
      <c r="CM10" s="1423"/>
      <c r="CN10" s="1423"/>
      <c r="CO10" s="1423"/>
      <c r="CP10" s="1423"/>
      <c r="CQ10" s="1423">
        <v>0</v>
      </c>
      <c r="CR10" s="1423">
        <v>0</v>
      </c>
      <c r="CS10" s="1423"/>
      <c r="CT10" s="1423"/>
      <c r="CU10" s="1423">
        <v>0</v>
      </c>
      <c r="CV10" s="1423"/>
      <c r="CW10" s="1423"/>
      <c r="CX10" s="1423"/>
      <c r="CY10" s="1423">
        <v>1888830</v>
      </c>
      <c r="CZ10" s="1423"/>
      <c r="DA10" s="1423">
        <v>0</v>
      </c>
      <c r="DB10" s="1423">
        <v>0</v>
      </c>
      <c r="DC10" s="1423"/>
      <c r="DD10" s="1423"/>
      <c r="DE10" s="1423"/>
      <c r="DF10" s="1423"/>
      <c r="DG10" s="1423"/>
      <c r="DH10" s="1423">
        <v>17608854</v>
      </c>
      <c r="DI10" s="1423">
        <v>4960285</v>
      </c>
      <c r="DJ10" s="1423">
        <v>1004135</v>
      </c>
      <c r="DK10" s="1423">
        <v>4350055</v>
      </c>
      <c r="DL10" s="1423">
        <v>7294379</v>
      </c>
      <c r="DM10" s="1423"/>
      <c r="DN10" s="1423">
        <v>6519770.3700000048</v>
      </c>
      <c r="DO10" s="1423"/>
      <c r="DP10" s="1423"/>
      <c r="DQ10" s="1423">
        <v>116429358.37</v>
      </c>
      <c r="DR10" s="1374"/>
      <c r="DS10" s="1374"/>
      <c r="DT10" s="1374">
        <v>0</v>
      </c>
    </row>
    <row r="11" spans="2:124">
      <c r="B11" s="1223">
        <v>42125</v>
      </c>
      <c r="C11" s="1423">
        <v>71195609</v>
      </c>
      <c r="D11" s="1423">
        <v>71195609</v>
      </c>
      <c r="E11" s="1423">
        <v>60271534</v>
      </c>
      <c r="F11" s="1423">
        <v>10924075</v>
      </c>
      <c r="G11" s="1423"/>
      <c r="H11" s="1423"/>
      <c r="I11" s="1423"/>
      <c r="J11" s="1423"/>
      <c r="K11" s="1423"/>
      <c r="L11" s="1423"/>
      <c r="M11" s="1423"/>
      <c r="N11" s="1423"/>
      <c r="O11" s="1423">
        <v>18011768</v>
      </c>
      <c r="P11" s="1423">
        <v>2940931</v>
      </c>
      <c r="Q11" s="1423">
        <v>2788832</v>
      </c>
      <c r="R11" s="1423">
        <v>1483323</v>
      </c>
      <c r="S11" s="1423">
        <v>1305509</v>
      </c>
      <c r="T11" s="1423"/>
      <c r="U11" s="1423">
        <v>152099</v>
      </c>
      <c r="V11" s="1423">
        <v>152099</v>
      </c>
      <c r="W11" s="1423"/>
      <c r="X11" s="1423"/>
      <c r="Y11" s="1423">
        <v>0</v>
      </c>
      <c r="Z11" s="1423"/>
      <c r="AA11" s="1423"/>
      <c r="AB11" s="1423"/>
      <c r="AC11" s="1423">
        <v>0</v>
      </c>
      <c r="AD11" s="1423"/>
      <c r="AE11" s="1423"/>
      <c r="AF11" s="1423"/>
      <c r="AG11" s="1423">
        <v>3108146</v>
      </c>
      <c r="AH11" s="1423">
        <v>1976469</v>
      </c>
      <c r="AI11" s="1423">
        <v>1131677</v>
      </c>
      <c r="AJ11" s="1423"/>
      <c r="AK11" s="1423">
        <v>2487346</v>
      </c>
      <c r="AL11" s="1423">
        <v>2487346</v>
      </c>
      <c r="AM11" s="1423"/>
      <c r="AN11" s="1423"/>
      <c r="AO11" s="1423">
        <v>2873306</v>
      </c>
      <c r="AP11" s="1423">
        <v>2532510</v>
      </c>
      <c r="AQ11" s="1423">
        <v>340796</v>
      </c>
      <c r="AR11" s="1423"/>
      <c r="AS11" s="1423">
        <v>6602039</v>
      </c>
      <c r="AT11" s="1423">
        <v>4495589</v>
      </c>
      <c r="AU11" s="1423">
        <v>2106450</v>
      </c>
      <c r="AV11" s="1423"/>
      <c r="AW11" s="1423">
        <v>0</v>
      </c>
      <c r="AX11" s="1423"/>
      <c r="AY11" s="1423"/>
      <c r="AZ11" s="1423"/>
      <c r="BA11" s="1423"/>
      <c r="BB11" s="1423">
        <v>0</v>
      </c>
      <c r="BC11" s="1423">
        <v>0</v>
      </c>
      <c r="BD11" s="1423"/>
      <c r="BE11" s="1423">
        <v>0</v>
      </c>
      <c r="BF11" s="1423"/>
      <c r="BG11" s="1423"/>
      <c r="BH11" s="1423"/>
      <c r="BI11" s="1423"/>
      <c r="BJ11" s="1423">
        <v>0</v>
      </c>
      <c r="BK11" s="1423"/>
      <c r="BL11" s="1423">
        <v>0</v>
      </c>
      <c r="BM11" s="1423"/>
      <c r="BN11" s="1423"/>
      <c r="BO11" s="1423"/>
      <c r="BP11" s="1423"/>
      <c r="BQ11" s="1423">
        <v>0</v>
      </c>
      <c r="BR11" s="1423"/>
      <c r="BS11" s="1423">
        <v>0</v>
      </c>
      <c r="BT11" s="1423"/>
      <c r="BU11" s="1423"/>
      <c r="BV11" s="1423"/>
      <c r="BW11" s="1423"/>
      <c r="BX11" s="1423">
        <v>0</v>
      </c>
      <c r="BY11" s="1423"/>
      <c r="BZ11" s="1423"/>
      <c r="CA11" s="1423"/>
      <c r="CB11" s="1423"/>
      <c r="CC11" s="1423"/>
      <c r="CD11" s="1423">
        <v>0</v>
      </c>
      <c r="CE11" s="1423">
        <v>0</v>
      </c>
      <c r="CF11" s="1423"/>
      <c r="CG11" s="1423"/>
      <c r="CH11" s="1423">
        <v>0</v>
      </c>
      <c r="CI11" s="1423"/>
      <c r="CJ11" s="1423"/>
      <c r="CK11" s="1423"/>
      <c r="CL11" s="1423">
        <v>0</v>
      </c>
      <c r="CM11" s="1423"/>
      <c r="CN11" s="1423"/>
      <c r="CO11" s="1423"/>
      <c r="CP11" s="1423"/>
      <c r="CQ11" s="1423">
        <v>0</v>
      </c>
      <c r="CR11" s="1423">
        <v>0</v>
      </c>
      <c r="CS11" s="1423"/>
      <c r="CT11" s="1423"/>
      <c r="CU11" s="1423">
        <v>0</v>
      </c>
      <c r="CV11" s="1423"/>
      <c r="CW11" s="1423"/>
      <c r="CX11" s="1423"/>
      <c r="CY11" s="1423">
        <v>1719139</v>
      </c>
      <c r="CZ11" s="1423"/>
      <c r="DA11" s="1423">
        <v>0</v>
      </c>
      <c r="DB11" s="1423">
        <v>0</v>
      </c>
      <c r="DC11" s="1423"/>
      <c r="DD11" s="1423"/>
      <c r="DE11" s="1423"/>
      <c r="DF11" s="1423"/>
      <c r="DG11" s="1423"/>
      <c r="DH11" s="1423">
        <v>9734538.1400000006</v>
      </c>
      <c r="DI11" s="1423">
        <v>5149173</v>
      </c>
      <c r="DJ11" s="1423">
        <v>9216139</v>
      </c>
      <c r="DK11" s="1423">
        <v>-3512895</v>
      </c>
      <c r="DL11" s="1423">
        <v>-1117878.8600000001</v>
      </c>
      <c r="DM11" s="1423"/>
      <c r="DN11" s="1423">
        <v>6903969</v>
      </c>
      <c r="DO11" s="1423"/>
      <c r="DP11" s="1423"/>
      <c r="DQ11" s="1423">
        <v>107565023.14</v>
      </c>
      <c r="DR11" s="1374"/>
      <c r="DS11" s="1374"/>
      <c r="DT11" s="1374">
        <v>0</v>
      </c>
    </row>
    <row r="12" spans="2:124">
      <c r="B12" s="1223">
        <v>42156</v>
      </c>
      <c r="C12" s="1423">
        <v>73397564</v>
      </c>
      <c r="D12" s="1423">
        <v>73397564</v>
      </c>
      <c r="E12" s="1423">
        <v>64444295</v>
      </c>
      <c r="F12" s="1423">
        <v>8953269</v>
      </c>
      <c r="G12" s="1423"/>
      <c r="H12" s="1423"/>
      <c r="I12" s="1423"/>
      <c r="J12" s="1423"/>
      <c r="K12" s="1423"/>
      <c r="L12" s="1423"/>
      <c r="M12" s="1423"/>
      <c r="N12" s="1423"/>
      <c r="O12" s="1423">
        <v>21694544</v>
      </c>
      <c r="P12" s="1423">
        <v>3134481</v>
      </c>
      <c r="Q12" s="1423">
        <v>2997816</v>
      </c>
      <c r="R12" s="1423">
        <v>1798877</v>
      </c>
      <c r="S12" s="1423">
        <v>1198939</v>
      </c>
      <c r="T12" s="1423"/>
      <c r="U12" s="1423">
        <v>136665</v>
      </c>
      <c r="V12" s="1423">
        <v>113824</v>
      </c>
      <c r="W12" s="1423">
        <v>22841</v>
      </c>
      <c r="X12" s="1423"/>
      <c r="Y12" s="1423">
        <v>0</v>
      </c>
      <c r="Z12" s="1423"/>
      <c r="AA12" s="1423"/>
      <c r="AB12" s="1423"/>
      <c r="AC12" s="1423">
        <v>4432919</v>
      </c>
      <c r="AD12" s="1423"/>
      <c r="AE12" s="1423">
        <v>4432919</v>
      </c>
      <c r="AF12" s="1423"/>
      <c r="AG12" s="1423">
        <v>4399498</v>
      </c>
      <c r="AH12" s="1423">
        <v>3264842</v>
      </c>
      <c r="AI12" s="1423">
        <v>1134656</v>
      </c>
      <c r="AJ12" s="1423"/>
      <c r="AK12" s="1423">
        <v>2500347</v>
      </c>
      <c r="AL12" s="1423">
        <v>2500347</v>
      </c>
      <c r="AM12" s="1423"/>
      <c r="AN12" s="1423"/>
      <c r="AO12" s="1423">
        <v>2917817</v>
      </c>
      <c r="AP12" s="1423">
        <v>2867575</v>
      </c>
      <c r="AQ12" s="1423">
        <v>50242</v>
      </c>
      <c r="AR12" s="1423"/>
      <c r="AS12" s="1423">
        <v>4309482</v>
      </c>
      <c r="AT12" s="1423">
        <v>2213703</v>
      </c>
      <c r="AU12" s="1423">
        <v>2095779</v>
      </c>
      <c r="AV12" s="1423"/>
      <c r="AW12" s="1423">
        <v>0</v>
      </c>
      <c r="AX12" s="1423"/>
      <c r="AY12" s="1423"/>
      <c r="AZ12" s="1423"/>
      <c r="BA12" s="1423"/>
      <c r="BB12" s="1423">
        <v>0</v>
      </c>
      <c r="BC12" s="1423">
        <v>0</v>
      </c>
      <c r="BD12" s="1423"/>
      <c r="BE12" s="1423">
        <v>0</v>
      </c>
      <c r="BF12" s="1423"/>
      <c r="BG12" s="1423"/>
      <c r="BH12" s="1423"/>
      <c r="BI12" s="1423"/>
      <c r="BJ12" s="1423">
        <v>0</v>
      </c>
      <c r="BK12" s="1423"/>
      <c r="BL12" s="1423">
        <v>0</v>
      </c>
      <c r="BM12" s="1423"/>
      <c r="BN12" s="1423"/>
      <c r="BO12" s="1423"/>
      <c r="BP12" s="1423"/>
      <c r="BQ12" s="1423">
        <v>0</v>
      </c>
      <c r="BR12" s="1423"/>
      <c r="BS12" s="1423">
        <v>0</v>
      </c>
      <c r="BT12" s="1423"/>
      <c r="BU12" s="1423"/>
      <c r="BV12" s="1423"/>
      <c r="BW12" s="1423"/>
      <c r="BX12" s="1423">
        <v>0</v>
      </c>
      <c r="BY12" s="1423"/>
      <c r="BZ12" s="1423"/>
      <c r="CA12" s="1423"/>
      <c r="CB12" s="1423"/>
      <c r="CC12" s="1423"/>
      <c r="CD12" s="1423">
        <v>0</v>
      </c>
      <c r="CE12" s="1423">
        <v>0</v>
      </c>
      <c r="CF12" s="1423"/>
      <c r="CG12" s="1423"/>
      <c r="CH12" s="1423">
        <v>0</v>
      </c>
      <c r="CI12" s="1423"/>
      <c r="CJ12" s="1423"/>
      <c r="CK12" s="1423"/>
      <c r="CL12" s="1423">
        <v>0</v>
      </c>
      <c r="CM12" s="1423"/>
      <c r="CN12" s="1423"/>
      <c r="CO12" s="1423"/>
      <c r="CP12" s="1423"/>
      <c r="CQ12" s="1423">
        <v>0</v>
      </c>
      <c r="CR12" s="1423">
        <v>0</v>
      </c>
      <c r="CS12" s="1423"/>
      <c r="CT12" s="1423"/>
      <c r="CU12" s="1423">
        <v>0</v>
      </c>
      <c r="CV12" s="1423"/>
      <c r="CW12" s="1423"/>
      <c r="CX12" s="1423"/>
      <c r="CY12" s="1423">
        <v>1594104</v>
      </c>
      <c r="CZ12" s="1423"/>
      <c r="DA12" s="1423">
        <v>0</v>
      </c>
      <c r="DB12" s="1423">
        <v>0</v>
      </c>
      <c r="DC12" s="1423"/>
      <c r="DD12" s="1423"/>
      <c r="DE12" s="1423"/>
      <c r="DF12" s="1423"/>
      <c r="DG12" s="1423"/>
      <c r="DH12" s="1423">
        <v>18669711</v>
      </c>
      <c r="DI12" s="1423">
        <v>5146944</v>
      </c>
      <c r="DJ12" s="1423">
        <v>1004135</v>
      </c>
      <c r="DK12" s="1423">
        <v>5459814</v>
      </c>
      <c r="DL12" s="1423">
        <v>7058818</v>
      </c>
      <c r="DM12" s="1423"/>
      <c r="DN12" s="1423">
        <v>7253550</v>
      </c>
      <c r="DO12" s="1423"/>
      <c r="DP12" s="1423"/>
      <c r="DQ12" s="1423">
        <v>122609473</v>
      </c>
      <c r="DR12" s="1374"/>
      <c r="DS12" s="1374"/>
      <c r="DT12" s="1374">
        <v>0</v>
      </c>
    </row>
    <row r="13" spans="2:124">
      <c r="B13" s="1223">
        <v>42186</v>
      </c>
      <c r="C13" s="1423">
        <v>68785675</v>
      </c>
      <c r="D13" s="1423">
        <v>68785675</v>
      </c>
      <c r="E13" s="1423">
        <v>62123532</v>
      </c>
      <c r="F13" s="1423">
        <v>6662143</v>
      </c>
      <c r="G13" s="1423"/>
      <c r="H13" s="1423"/>
      <c r="I13" s="1423"/>
      <c r="J13" s="1423"/>
      <c r="K13" s="1423"/>
      <c r="L13" s="1423"/>
      <c r="M13" s="1423"/>
      <c r="N13" s="1423"/>
      <c r="O13" s="1423">
        <v>23646514</v>
      </c>
      <c r="P13" s="1423">
        <v>6488911</v>
      </c>
      <c r="Q13" s="1423">
        <v>2997235</v>
      </c>
      <c r="R13" s="1423">
        <v>1795121</v>
      </c>
      <c r="S13" s="1423">
        <v>1202114</v>
      </c>
      <c r="T13" s="1423"/>
      <c r="U13" s="1423">
        <v>3491676</v>
      </c>
      <c r="V13" s="1423">
        <v>481343</v>
      </c>
      <c r="W13" s="1423">
        <v>3010333</v>
      </c>
      <c r="X13" s="1423"/>
      <c r="Y13" s="1423">
        <v>0</v>
      </c>
      <c r="Z13" s="1423"/>
      <c r="AA13" s="1423"/>
      <c r="AB13" s="1423"/>
      <c r="AC13" s="1423">
        <v>0</v>
      </c>
      <c r="AD13" s="1423"/>
      <c r="AE13" s="1423"/>
      <c r="AF13" s="1423"/>
      <c r="AG13" s="1423">
        <v>5324944</v>
      </c>
      <c r="AH13" s="1423">
        <v>4505367</v>
      </c>
      <c r="AI13" s="1423">
        <v>819577</v>
      </c>
      <c r="AJ13" s="1423"/>
      <c r="AK13" s="1423">
        <v>2519389</v>
      </c>
      <c r="AL13" s="1423">
        <v>2519389</v>
      </c>
      <c r="AM13" s="1423"/>
      <c r="AN13" s="1423"/>
      <c r="AO13" s="1423">
        <v>3047356</v>
      </c>
      <c r="AP13" s="1423">
        <v>2701940</v>
      </c>
      <c r="AQ13" s="1423">
        <v>345416</v>
      </c>
      <c r="AR13" s="1423"/>
      <c r="AS13" s="1423">
        <v>6265914</v>
      </c>
      <c r="AT13" s="1423">
        <v>3594359</v>
      </c>
      <c r="AU13" s="1423">
        <v>2671555</v>
      </c>
      <c r="AV13" s="1423"/>
      <c r="AW13" s="1423">
        <v>0</v>
      </c>
      <c r="AX13" s="1423"/>
      <c r="AY13" s="1423"/>
      <c r="AZ13" s="1423"/>
      <c r="BA13" s="1423"/>
      <c r="BB13" s="1423">
        <v>0</v>
      </c>
      <c r="BC13" s="1423">
        <v>0</v>
      </c>
      <c r="BD13" s="1423"/>
      <c r="BE13" s="1423">
        <v>0</v>
      </c>
      <c r="BF13" s="1423"/>
      <c r="BG13" s="1423"/>
      <c r="BH13" s="1423"/>
      <c r="BI13" s="1423"/>
      <c r="BJ13" s="1423">
        <v>0</v>
      </c>
      <c r="BK13" s="1423"/>
      <c r="BL13" s="1423">
        <v>0</v>
      </c>
      <c r="BM13" s="1423"/>
      <c r="BN13" s="1423"/>
      <c r="BO13" s="1423"/>
      <c r="BP13" s="1423"/>
      <c r="BQ13" s="1423">
        <v>0</v>
      </c>
      <c r="BR13" s="1423"/>
      <c r="BS13" s="1423">
        <v>0</v>
      </c>
      <c r="BT13" s="1423"/>
      <c r="BU13" s="1423"/>
      <c r="BV13" s="1423"/>
      <c r="BW13" s="1423"/>
      <c r="BX13" s="1423">
        <v>0</v>
      </c>
      <c r="BY13" s="1423"/>
      <c r="BZ13" s="1423"/>
      <c r="CA13" s="1423"/>
      <c r="CB13" s="1423"/>
      <c r="CC13" s="1423"/>
      <c r="CD13" s="1423">
        <v>0</v>
      </c>
      <c r="CE13" s="1423">
        <v>0</v>
      </c>
      <c r="CF13" s="1423"/>
      <c r="CG13" s="1423"/>
      <c r="CH13" s="1423">
        <v>0</v>
      </c>
      <c r="CI13" s="1423"/>
      <c r="CJ13" s="1423"/>
      <c r="CK13" s="1423"/>
      <c r="CL13" s="1423">
        <v>0</v>
      </c>
      <c r="CM13" s="1423"/>
      <c r="CN13" s="1423"/>
      <c r="CO13" s="1423"/>
      <c r="CP13" s="1423"/>
      <c r="CQ13" s="1423">
        <v>0</v>
      </c>
      <c r="CR13" s="1423">
        <v>0</v>
      </c>
      <c r="CS13" s="1423"/>
      <c r="CT13" s="1423"/>
      <c r="CU13" s="1423">
        <v>0</v>
      </c>
      <c r="CV13" s="1423"/>
      <c r="CW13" s="1423"/>
      <c r="CX13" s="1423"/>
      <c r="CY13" s="1423">
        <v>1468352</v>
      </c>
      <c r="CZ13" s="1423"/>
      <c r="DA13" s="1423">
        <v>0</v>
      </c>
      <c r="DB13" s="1423">
        <v>0</v>
      </c>
      <c r="DC13" s="1423"/>
      <c r="DD13" s="1423"/>
      <c r="DE13" s="1423"/>
      <c r="DF13" s="1423"/>
      <c r="DG13" s="1423"/>
      <c r="DH13" s="1423">
        <v>19625656</v>
      </c>
      <c r="DI13" s="1423">
        <v>5307376</v>
      </c>
      <c r="DJ13" s="1423">
        <v>1004135</v>
      </c>
      <c r="DK13" s="1423">
        <v>6899577</v>
      </c>
      <c r="DL13" s="1423">
        <v>6414568</v>
      </c>
      <c r="DM13" s="1423"/>
      <c r="DN13" s="1423">
        <v>4500852.8400000036</v>
      </c>
      <c r="DO13" s="1423"/>
      <c r="DP13" s="1423"/>
      <c r="DQ13" s="1423">
        <v>118027049.84</v>
      </c>
      <c r="DR13" s="1374"/>
      <c r="DS13" s="1374"/>
      <c r="DT13" s="1374">
        <v>0</v>
      </c>
    </row>
    <row r="14" spans="2:124">
      <c r="B14" s="1223">
        <v>42217</v>
      </c>
      <c r="C14" s="1423">
        <v>71554185</v>
      </c>
      <c r="D14" s="1423">
        <v>71554185</v>
      </c>
      <c r="E14" s="1423">
        <v>61205557</v>
      </c>
      <c r="F14" s="1423">
        <v>10348628</v>
      </c>
      <c r="G14" s="1423"/>
      <c r="H14" s="1423"/>
      <c r="I14" s="1423"/>
      <c r="J14" s="1423"/>
      <c r="K14" s="1423"/>
      <c r="L14" s="1423"/>
      <c r="M14" s="1423"/>
      <c r="N14" s="1423"/>
      <c r="O14" s="1423">
        <v>21540265</v>
      </c>
      <c r="P14" s="1423">
        <v>10755824</v>
      </c>
      <c r="Q14" s="1423">
        <v>3211812</v>
      </c>
      <c r="R14" s="1423">
        <v>1792539</v>
      </c>
      <c r="S14" s="1423">
        <v>1419273</v>
      </c>
      <c r="T14" s="1423"/>
      <c r="U14" s="1423">
        <v>7544012</v>
      </c>
      <c r="V14" s="1423">
        <v>499429</v>
      </c>
      <c r="W14" s="1423">
        <v>7044583</v>
      </c>
      <c r="X14" s="1423"/>
      <c r="Y14" s="1423">
        <v>0</v>
      </c>
      <c r="Z14" s="1423"/>
      <c r="AA14" s="1423"/>
      <c r="AB14" s="1423"/>
      <c r="AC14" s="1423">
        <v>0</v>
      </c>
      <c r="AD14" s="1423"/>
      <c r="AE14" s="1423"/>
      <c r="AF14" s="1423"/>
      <c r="AG14" s="1423">
        <v>3415941</v>
      </c>
      <c r="AH14" s="1423">
        <v>2536541</v>
      </c>
      <c r="AI14" s="1423">
        <v>879400</v>
      </c>
      <c r="AJ14" s="1423"/>
      <c r="AK14" s="1423">
        <v>2497902</v>
      </c>
      <c r="AL14" s="1423">
        <v>2497902</v>
      </c>
      <c r="AM14" s="1423"/>
      <c r="AN14" s="1423"/>
      <c r="AO14" s="1423">
        <v>2142769</v>
      </c>
      <c r="AP14" s="1423">
        <v>2142769</v>
      </c>
      <c r="AQ14" s="1423"/>
      <c r="AR14" s="1423"/>
      <c r="AS14" s="1423">
        <v>2727829</v>
      </c>
      <c r="AT14" s="1423">
        <v>2727829</v>
      </c>
      <c r="AU14" s="1423"/>
      <c r="AV14" s="1423"/>
      <c r="AW14" s="1423">
        <v>0</v>
      </c>
      <c r="AX14" s="1423"/>
      <c r="AY14" s="1423"/>
      <c r="AZ14" s="1423"/>
      <c r="BA14" s="1423"/>
      <c r="BB14" s="1423">
        <v>0</v>
      </c>
      <c r="BC14" s="1423">
        <v>0</v>
      </c>
      <c r="BD14" s="1423"/>
      <c r="BE14" s="1423">
        <v>0</v>
      </c>
      <c r="BF14" s="1423"/>
      <c r="BG14" s="1423"/>
      <c r="BH14" s="1423"/>
      <c r="BI14" s="1423"/>
      <c r="BJ14" s="1423">
        <v>0</v>
      </c>
      <c r="BK14" s="1423"/>
      <c r="BL14" s="1423">
        <v>0</v>
      </c>
      <c r="BM14" s="1423"/>
      <c r="BN14" s="1423"/>
      <c r="BO14" s="1423"/>
      <c r="BP14" s="1423"/>
      <c r="BQ14" s="1423">
        <v>0</v>
      </c>
      <c r="BR14" s="1423"/>
      <c r="BS14" s="1423">
        <v>0</v>
      </c>
      <c r="BT14" s="1423"/>
      <c r="BU14" s="1423"/>
      <c r="BV14" s="1423"/>
      <c r="BW14" s="1423"/>
      <c r="BX14" s="1423">
        <v>0</v>
      </c>
      <c r="BY14" s="1423"/>
      <c r="BZ14" s="1423"/>
      <c r="CA14" s="1423"/>
      <c r="CB14" s="1423"/>
      <c r="CC14" s="1423"/>
      <c r="CD14" s="1423">
        <v>0</v>
      </c>
      <c r="CE14" s="1423">
        <v>0</v>
      </c>
      <c r="CF14" s="1423"/>
      <c r="CG14" s="1423"/>
      <c r="CH14" s="1423">
        <v>0</v>
      </c>
      <c r="CI14" s="1423"/>
      <c r="CJ14" s="1423"/>
      <c r="CK14" s="1423"/>
      <c r="CL14" s="1423">
        <v>0</v>
      </c>
      <c r="CM14" s="1423"/>
      <c r="CN14" s="1423"/>
      <c r="CO14" s="1423"/>
      <c r="CP14" s="1423"/>
      <c r="CQ14" s="1423">
        <v>0</v>
      </c>
      <c r="CR14" s="1423">
        <v>0</v>
      </c>
      <c r="CS14" s="1423"/>
      <c r="CT14" s="1423"/>
      <c r="CU14" s="1423">
        <v>0</v>
      </c>
      <c r="CV14" s="1423"/>
      <c r="CW14" s="1423"/>
      <c r="CX14" s="1423"/>
      <c r="CY14" s="1423">
        <v>1341353</v>
      </c>
      <c r="CZ14" s="1423"/>
      <c r="DA14" s="1423">
        <v>0</v>
      </c>
      <c r="DB14" s="1423">
        <v>0</v>
      </c>
      <c r="DC14" s="1423"/>
      <c r="DD14" s="1423"/>
      <c r="DE14" s="1423"/>
      <c r="DF14" s="1423"/>
      <c r="DG14" s="1423"/>
      <c r="DH14" s="1423">
        <v>20226050</v>
      </c>
      <c r="DI14" s="1423">
        <v>5357333</v>
      </c>
      <c r="DJ14" s="1423">
        <v>1004135</v>
      </c>
      <c r="DK14" s="1423">
        <v>7587712</v>
      </c>
      <c r="DL14" s="1423">
        <v>6276870</v>
      </c>
      <c r="DM14" s="1423"/>
      <c r="DN14" s="1423">
        <v>5129733</v>
      </c>
      <c r="DO14" s="1423"/>
      <c r="DP14" s="1423"/>
      <c r="DQ14" s="1423">
        <v>119791586</v>
      </c>
      <c r="DR14" s="1374"/>
      <c r="DS14" s="1374"/>
      <c r="DT14" s="1374">
        <v>0</v>
      </c>
    </row>
    <row r="15" spans="2:124">
      <c r="B15" s="1223">
        <v>42248</v>
      </c>
      <c r="C15" s="1423">
        <v>77161539</v>
      </c>
      <c r="D15" s="1423">
        <v>77161539</v>
      </c>
      <c r="E15" s="1423">
        <v>65193563</v>
      </c>
      <c r="F15" s="1423">
        <v>11967976</v>
      </c>
      <c r="G15" s="1423"/>
      <c r="H15" s="1423"/>
      <c r="I15" s="1423"/>
      <c r="J15" s="1423"/>
      <c r="K15" s="1423"/>
      <c r="L15" s="1423"/>
      <c r="M15" s="1423"/>
      <c r="N15" s="1423"/>
      <c r="O15" s="1423">
        <v>24130002</v>
      </c>
      <c r="P15" s="1423">
        <v>10953946</v>
      </c>
      <c r="Q15" s="1423">
        <v>3089992</v>
      </c>
      <c r="R15" s="1423">
        <v>1801827</v>
      </c>
      <c r="S15" s="1423">
        <v>1288165</v>
      </c>
      <c r="T15" s="1423"/>
      <c r="U15" s="1423">
        <v>7863954</v>
      </c>
      <c r="V15" s="1423">
        <v>3507204</v>
      </c>
      <c r="W15" s="1423">
        <v>4356750</v>
      </c>
      <c r="X15" s="1423"/>
      <c r="Y15" s="1423">
        <v>0</v>
      </c>
      <c r="Z15" s="1423"/>
      <c r="AA15" s="1423"/>
      <c r="AB15" s="1423"/>
      <c r="AC15" s="1423">
        <v>110988</v>
      </c>
      <c r="AD15" s="1423"/>
      <c r="AE15" s="1423">
        <v>110988</v>
      </c>
      <c r="AF15" s="1423"/>
      <c r="AG15" s="1423">
        <v>4272625</v>
      </c>
      <c r="AH15" s="1423">
        <v>2379005</v>
      </c>
      <c r="AI15" s="1423">
        <v>1893620</v>
      </c>
      <c r="AJ15" s="1423"/>
      <c r="AK15" s="1423">
        <v>2501457</v>
      </c>
      <c r="AL15" s="1423">
        <v>2501457</v>
      </c>
      <c r="AM15" s="1423"/>
      <c r="AN15" s="1423"/>
      <c r="AO15" s="1423">
        <v>2366946</v>
      </c>
      <c r="AP15" s="1423">
        <v>2017137</v>
      </c>
      <c r="AQ15" s="1423">
        <v>349809</v>
      </c>
      <c r="AR15" s="1423"/>
      <c r="AS15" s="1423">
        <v>3924040</v>
      </c>
      <c r="AT15" s="1423">
        <v>1166363</v>
      </c>
      <c r="AU15" s="1423">
        <v>2757677</v>
      </c>
      <c r="AV15" s="1423"/>
      <c r="AW15" s="1423">
        <v>0</v>
      </c>
      <c r="AX15" s="1423"/>
      <c r="AY15" s="1423"/>
      <c r="AZ15" s="1423"/>
      <c r="BA15" s="1423"/>
      <c r="BB15" s="1423">
        <v>0</v>
      </c>
      <c r="BC15" s="1423">
        <v>0</v>
      </c>
      <c r="BD15" s="1423"/>
      <c r="BE15" s="1423">
        <v>0</v>
      </c>
      <c r="BF15" s="1423"/>
      <c r="BG15" s="1423"/>
      <c r="BH15" s="1423"/>
      <c r="BI15" s="1423"/>
      <c r="BJ15" s="1423">
        <v>0</v>
      </c>
      <c r="BK15" s="1423"/>
      <c r="BL15" s="1423">
        <v>0</v>
      </c>
      <c r="BM15" s="1423"/>
      <c r="BN15" s="1423"/>
      <c r="BO15" s="1423"/>
      <c r="BP15" s="1423"/>
      <c r="BQ15" s="1423">
        <v>0</v>
      </c>
      <c r="BR15" s="1423"/>
      <c r="BS15" s="1423">
        <v>0</v>
      </c>
      <c r="BT15" s="1423"/>
      <c r="BU15" s="1423"/>
      <c r="BV15" s="1423"/>
      <c r="BW15" s="1423"/>
      <c r="BX15" s="1423">
        <v>0</v>
      </c>
      <c r="BY15" s="1423"/>
      <c r="BZ15" s="1423"/>
      <c r="CA15" s="1423"/>
      <c r="CB15" s="1423"/>
      <c r="CC15" s="1423"/>
      <c r="CD15" s="1423">
        <v>0</v>
      </c>
      <c r="CE15" s="1423">
        <v>0</v>
      </c>
      <c r="CF15" s="1423"/>
      <c r="CG15" s="1423"/>
      <c r="CH15" s="1423">
        <v>0</v>
      </c>
      <c r="CI15" s="1423"/>
      <c r="CJ15" s="1423"/>
      <c r="CK15" s="1423"/>
      <c r="CL15" s="1423">
        <v>0</v>
      </c>
      <c r="CM15" s="1423"/>
      <c r="CN15" s="1423"/>
      <c r="CO15" s="1423"/>
      <c r="CP15" s="1423"/>
      <c r="CQ15" s="1423">
        <v>0</v>
      </c>
      <c r="CR15" s="1423">
        <v>0</v>
      </c>
      <c r="CS15" s="1423"/>
      <c r="CT15" s="1423"/>
      <c r="CU15" s="1423">
        <v>0</v>
      </c>
      <c r="CV15" s="1423"/>
      <c r="CW15" s="1423"/>
      <c r="CX15" s="1423"/>
      <c r="CY15" s="1423">
        <v>1212901</v>
      </c>
      <c r="CZ15" s="1423"/>
      <c r="DA15" s="1423">
        <v>0</v>
      </c>
      <c r="DB15" s="1423">
        <v>0</v>
      </c>
      <c r="DC15" s="1423"/>
      <c r="DD15" s="1423"/>
      <c r="DE15" s="1423"/>
      <c r="DF15" s="1423"/>
      <c r="DG15" s="1423"/>
      <c r="DH15" s="1423">
        <v>20898348</v>
      </c>
      <c r="DI15" s="1423">
        <v>5402984</v>
      </c>
      <c r="DJ15" s="1423">
        <v>1004135</v>
      </c>
      <c r="DK15" s="1423">
        <v>8291935</v>
      </c>
      <c r="DL15" s="1423">
        <v>6199294</v>
      </c>
      <c r="DM15" s="1423"/>
      <c r="DN15" s="1423">
        <v>5683603</v>
      </c>
      <c r="DO15" s="1423"/>
      <c r="DP15" s="1423"/>
      <c r="DQ15" s="1423">
        <v>129086393</v>
      </c>
      <c r="DR15" s="1374"/>
      <c r="DS15" s="1374"/>
      <c r="DT15" s="1374">
        <v>0</v>
      </c>
    </row>
    <row r="16" spans="2:124">
      <c r="B16" s="1223">
        <v>42278</v>
      </c>
      <c r="C16" s="1423">
        <v>73380492</v>
      </c>
      <c r="D16" s="1423">
        <v>73380492</v>
      </c>
      <c r="E16" s="1423">
        <v>62416859</v>
      </c>
      <c r="F16" s="1423">
        <v>10963633</v>
      </c>
      <c r="G16" s="1423"/>
      <c r="H16" s="1423"/>
      <c r="I16" s="1423"/>
      <c r="J16" s="1423"/>
      <c r="K16" s="1423"/>
      <c r="L16" s="1423"/>
      <c r="M16" s="1423"/>
      <c r="N16" s="1423"/>
      <c r="O16" s="1423">
        <v>24121472</v>
      </c>
      <c r="P16" s="1423">
        <v>11110875</v>
      </c>
      <c r="Q16" s="1423">
        <v>3139876</v>
      </c>
      <c r="R16" s="1423">
        <v>1762805</v>
      </c>
      <c r="S16" s="1423">
        <v>1377071</v>
      </c>
      <c r="T16" s="1423"/>
      <c r="U16" s="1423">
        <v>7970999</v>
      </c>
      <c r="V16" s="1423">
        <v>841402</v>
      </c>
      <c r="W16" s="1423">
        <v>7129597</v>
      </c>
      <c r="X16" s="1423"/>
      <c r="Y16" s="1423">
        <v>0</v>
      </c>
      <c r="Z16" s="1423"/>
      <c r="AA16" s="1423"/>
      <c r="AB16" s="1423"/>
      <c r="AC16" s="1423">
        <v>111223</v>
      </c>
      <c r="AD16" s="1423"/>
      <c r="AE16" s="1423">
        <v>111223</v>
      </c>
      <c r="AF16" s="1423"/>
      <c r="AG16" s="1423">
        <v>3636162</v>
      </c>
      <c r="AH16" s="1423">
        <v>2277560</v>
      </c>
      <c r="AI16" s="1423">
        <v>1358602</v>
      </c>
      <c r="AJ16" s="1423"/>
      <c r="AK16" s="1423">
        <v>2527608</v>
      </c>
      <c r="AL16" s="1423">
        <v>2527608</v>
      </c>
      <c r="AM16" s="1423"/>
      <c r="AN16" s="1423"/>
      <c r="AO16" s="1423">
        <v>2437046</v>
      </c>
      <c r="AP16" s="1423">
        <v>2385528</v>
      </c>
      <c r="AQ16" s="1423">
        <v>51518</v>
      </c>
      <c r="AR16" s="1423"/>
      <c r="AS16" s="1423">
        <v>4298558</v>
      </c>
      <c r="AT16" s="1423">
        <v>1154314</v>
      </c>
      <c r="AU16" s="1423">
        <v>3144244</v>
      </c>
      <c r="AV16" s="1423"/>
      <c r="AW16" s="1423">
        <v>0</v>
      </c>
      <c r="AX16" s="1423"/>
      <c r="AY16" s="1423"/>
      <c r="AZ16" s="1423"/>
      <c r="BA16" s="1423"/>
      <c r="BB16" s="1423">
        <v>0</v>
      </c>
      <c r="BC16" s="1423">
        <v>0</v>
      </c>
      <c r="BD16" s="1423"/>
      <c r="BE16" s="1423">
        <v>0</v>
      </c>
      <c r="BF16" s="1423"/>
      <c r="BG16" s="1423"/>
      <c r="BH16" s="1423"/>
      <c r="BI16" s="1423"/>
      <c r="BJ16" s="1423">
        <v>0</v>
      </c>
      <c r="BK16" s="1423"/>
      <c r="BL16" s="1423">
        <v>0</v>
      </c>
      <c r="BM16" s="1423"/>
      <c r="BN16" s="1423"/>
      <c r="BO16" s="1423"/>
      <c r="BP16" s="1423"/>
      <c r="BQ16" s="1423">
        <v>0</v>
      </c>
      <c r="BR16" s="1423"/>
      <c r="BS16" s="1423">
        <v>0</v>
      </c>
      <c r="BT16" s="1423"/>
      <c r="BU16" s="1423"/>
      <c r="BV16" s="1423"/>
      <c r="BW16" s="1423"/>
      <c r="BX16" s="1423">
        <v>0</v>
      </c>
      <c r="BY16" s="1423"/>
      <c r="BZ16" s="1423"/>
      <c r="CA16" s="1423"/>
      <c r="CB16" s="1423"/>
      <c r="CC16" s="1423"/>
      <c r="CD16" s="1423">
        <v>0</v>
      </c>
      <c r="CE16" s="1423">
        <v>0</v>
      </c>
      <c r="CF16" s="1423"/>
      <c r="CG16" s="1423"/>
      <c r="CH16" s="1423">
        <v>0</v>
      </c>
      <c r="CI16" s="1423"/>
      <c r="CJ16" s="1423"/>
      <c r="CK16" s="1423"/>
      <c r="CL16" s="1423">
        <v>0</v>
      </c>
      <c r="CM16" s="1423"/>
      <c r="CN16" s="1423"/>
      <c r="CO16" s="1423"/>
      <c r="CP16" s="1423"/>
      <c r="CQ16" s="1423">
        <v>0</v>
      </c>
      <c r="CR16" s="1423">
        <v>0</v>
      </c>
      <c r="CS16" s="1423"/>
      <c r="CT16" s="1423"/>
      <c r="CU16" s="1423">
        <v>0</v>
      </c>
      <c r="CV16" s="1423"/>
      <c r="CW16" s="1423"/>
      <c r="CX16" s="1423"/>
      <c r="CY16" s="1423">
        <v>1083046</v>
      </c>
      <c r="CZ16" s="1423"/>
      <c r="DA16" s="1423">
        <v>0</v>
      </c>
      <c r="DB16" s="1423">
        <v>0</v>
      </c>
      <c r="DC16" s="1423"/>
      <c r="DD16" s="1423"/>
      <c r="DE16" s="1423"/>
      <c r="DF16" s="1423"/>
      <c r="DG16" s="1423"/>
      <c r="DH16" s="1423">
        <v>21653882</v>
      </c>
      <c r="DI16" s="1423">
        <v>5476525</v>
      </c>
      <c r="DJ16" s="1423">
        <v>1004135</v>
      </c>
      <c r="DK16" s="1423">
        <v>9075843</v>
      </c>
      <c r="DL16" s="1423">
        <v>6097379</v>
      </c>
      <c r="DM16" s="1423"/>
      <c r="DN16" s="1423">
        <v>6439571</v>
      </c>
      <c r="DO16" s="1423"/>
      <c r="DP16" s="1423"/>
      <c r="DQ16" s="1423">
        <v>126678463</v>
      </c>
      <c r="DR16" s="1374"/>
      <c r="DS16" s="1374"/>
      <c r="DT16" s="1374">
        <v>0</v>
      </c>
    </row>
    <row r="17" spans="2:124">
      <c r="B17" s="1223">
        <v>42309</v>
      </c>
      <c r="C17" s="1423">
        <v>76307696</v>
      </c>
      <c r="D17" s="1423">
        <v>76307696</v>
      </c>
      <c r="E17" s="1423">
        <v>66161719</v>
      </c>
      <c r="F17" s="1423">
        <v>10145977</v>
      </c>
      <c r="G17" s="1423"/>
      <c r="H17" s="1423"/>
      <c r="I17" s="1423"/>
      <c r="J17" s="1423"/>
      <c r="K17" s="1423"/>
      <c r="L17" s="1423"/>
      <c r="M17" s="1423"/>
      <c r="N17" s="1423"/>
      <c r="O17" s="1423">
        <v>23679875</v>
      </c>
      <c r="P17" s="1423">
        <v>11727062</v>
      </c>
      <c r="Q17" s="1423">
        <v>3029363</v>
      </c>
      <c r="R17" s="1423">
        <v>1644965</v>
      </c>
      <c r="S17" s="1423">
        <v>1384398</v>
      </c>
      <c r="T17" s="1423"/>
      <c r="U17" s="1423">
        <v>8697699</v>
      </c>
      <c r="V17" s="1423">
        <v>487182</v>
      </c>
      <c r="W17" s="1423">
        <v>8210517</v>
      </c>
      <c r="X17" s="1423"/>
      <c r="Y17" s="1423">
        <v>0</v>
      </c>
      <c r="Z17" s="1423"/>
      <c r="AA17" s="1423"/>
      <c r="AB17" s="1423"/>
      <c r="AC17" s="1423">
        <v>11399</v>
      </c>
      <c r="AD17" s="1423"/>
      <c r="AE17" s="1423">
        <v>11399</v>
      </c>
      <c r="AF17" s="1423"/>
      <c r="AG17" s="1423">
        <v>3534562</v>
      </c>
      <c r="AH17" s="1423">
        <v>2030750</v>
      </c>
      <c r="AI17" s="1423">
        <v>1503812</v>
      </c>
      <c r="AJ17" s="1423"/>
      <c r="AK17" s="1423">
        <v>2525810</v>
      </c>
      <c r="AL17" s="1423">
        <v>2525810</v>
      </c>
      <c r="AM17" s="1423"/>
      <c r="AN17" s="1423"/>
      <c r="AO17" s="1423">
        <v>2461686</v>
      </c>
      <c r="AP17" s="1423">
        <v>2108012</v>
      </c>
      <c r="AQ17" s="1423">
        <v>353674</v>
      </c>
      <c r="AR17" s="1423"/>
      <c r="AS17" s="1423">
        <v>3419356</v>
      </c>
      <c r="AT17" s="1423">
        <v>1996478</v>
      </c>
      <c r="AU17" s="1423">
        <v>1422878</v>
      </c>
      <c r="AV17" s="1423"/>
      <c r="AW17" s="1423">
        <v>0</v>
      </c>
      <c r="AX17" s="1423"/>
      <c r="AY17" s="1423"/>
      <c r="AZ17" s="1423"/>
      <c r="BA17" s="1423"/>
      <c r="BB17" s="1423">
        <v>0</v>
      </c>
      <c r="BC17" s="1423">
        <v>0</v>
      </c>
      <c r="BD17" s="1423"/>
      <c r="BE17" s="1423">
        <v>0</v>
      </c>
      <c r="BF17" s="1423"/>
      <c r="BG17" s="1423"/>
      <c r="BH17" s="1423"/>
      <c r="BI17" s="1423"/>
      <c r="BJ17" s="1423">
        <v>0</v>
      </c>
      <c r="BK17" s="1423"/>
      <c r="BL17" s="1423">
        <v>0</v>
      </c>
      <c r="BM17" s="1423"/>
      <c r="BN17" s="1423"/>
      <c r="BO17" s="1423"/>
      <c r="BP17" s="1423"/>
      <c r="BQ17" s="1423">
        <v>0</v>
      </c>
      <c r="BR17" s="1423"/>
      <c r="BS17" s="1423">
        <v>0</v>
      </c>
      <c r="BT17" s="1423"/>
      <c r="BU17" s="1423"/>
      <c r="BV17" s="1423"/>
      <c r="BW17" s="1423"/>
      <c r="BX17" s="1423">
        <v>0</v>
      </c>
      <c r="BY17" s="1423"/>
      <c r="BZ17" s="1423"/>
      <c r="CA17" s="1423"/>
      <c r="CB17" s="1423"/>
      <c r="CC17" s="1423"/>
      <c r="CD17" s="1423">
        <v>0</v>
      </c>
      <c r="CE17" s="1423">
        <v>0</v>
      </c>
      <c r="CF17" s="1423"/>
      <c r="CG17" s="1423"/>
      <c r="CH17" s="1423">
        <v>0</v>
      </c>
      <c r="CI17" s="1423"/>
      <c r="CJ17" s="1423"/>
      <c r="CK17" s="1423"/>
      <c r="CL17" s="1423">
        <v>0</v>
      </c>
      <c r="CM17" s="1423"/>
      <c r="CN17" s="1423"/>
      <c r="CO17" s="1423"/>
      <c r="CP17" s="1423"/>
      <c r="CQ17" s="1423">
        <v>0</v>
      </c>
      <c r="CR17" s="1423">
        <v>0</v>
      </c>
      <c r="CS17" s="1423"/>
      <c r="CT17" s="1423"/>
      <c r="CU17" s="1423">
        <v>0</v>
      </c>
      <c r="CV17" s="1423"/>
      <c r="CW17" s="1423"/>
      <c r="CX17" s="1423"/>
      <c r="CY17" s="1423">
        <v>952142</v>
      </c>
      <c r="CZ17" s="1423"/>
      <c r="DA17" s="1423">
        <v>0</v>
      </c>
      <c r="DB17" s="1423">
        <v>0</v>
      </c>
      <c r="DC17" s="1423"/>
      <c r="DD17" s="1423"/>
      <c r="DE17" s="1423"/>
      <c r="DF17" s="1423"/>
      <c r="DG17" s="1423"/>
      <c r="DH17" s="1423">
        <v>21919605</v>
      </c>
      <c r="DI17" s="1423">
        <v>5377487</v>
      </c>
      <c r="DJ17" s="1423">
        <v>1004135</v>
      </c>
      <c r="DK17" s="1423">
        <v>9528475</v>
      </c>
      <c r="DL17" s="1423">
        <v>6009508</v>
      </c>
      <c r="DM17" s="1423"/>
      <c r="DN17" s="1423">
        <v>6385140</v>
      </c>
      <c r="DO17" s="1423"/>
      <c r="DP17" s="1423"/>
      <c r="DQ17" s="1423">
        <v>129244458</v>
      </c>
      <c r="DR17" s="1374"/>
      <c r="DS17" s="1374"/>
      <c r="DT17" s="1374">
        <v>0</v>
      </c>
    </row>
    <row r="18" spans="2:124">
      <c r="B18" s="1223">
        <v>42339</v>
      </c>
      <c r="C18" s="1423">
        <v>72505781</v>
      </c>
      <c r="D18" s="1423">
        <v>72505781</v>
      </c>
      <c r="E18" s="1423">
        <v>62081085</v>
      </c>
      <c r="F18" s="1423">
        <v>10424696</v>
      </c>
      <c r="G18" s="1423"/>
      <c r="H18" s="1423"/>
      <c r="I18" s="1423"/>
      <c r="J18" s="1423"/>
      <c r="K18" s="1423"/>
      <c r="L18" s="1423"/>
      <c r="M18" s="1423"/>
      <c r="N18" s="1423"/>
      <c r="O18" s="1423">
        <v>21862680</v>
      </c>
      <c r="P18" s="1423">
        <v>11770638</v>
      </c>
      <c r="Q18" s="1423">
        <v>3114697</v>
      </c>
      <c r="R18" s="1423">
        <v>1996824</v>
      </c>
      <c r="S18" s="1423">
        <v>1117873</v>
      </c>
      <c r="T18" s="1423"/>
      <c r="U18" s="1423">
        <v>8655941</v>
      </c>
      <c r="V18" s="1423">
        <v>4553301</v>
      </c>
      <c r="W18" s="1423">
        <v>4102640</v>
      </c>
      <c r="X18" s="1423"/>
      <c r="Y18" s="1423">
        <v>0</v>
      </c>
      <c r="Z18" s="1423"/>
      <c r="AA18" s="1423"/>
      <c r="AB18" s="1423"/>
      <c r="AC18" s="1423">
        <v>11423</v>
      </c>
      <c r="AD18" s="1423"/>
      <c r="AE18" s="1423">
        <v>11423</v>
      </c>
      <c r="AF18" s="1423"/>
      <c r="AG18" s="1423">
        <v>3923394</v>
      </c>
      <c r="AH18" s="1423">
        <v>2492368</v>
      </c>
      <c r="AI18" s="1423">
        <v>1431026</v>
      </c>
      <c r="AJ18" s="1423"/>
      <c r="AK18" s="1423">
        <v>2536643</v>
      </c>
      <c r="AL18" s="1423">
        <v>2536643</v>
      </c>
      <c r="AM18" s="1423"/>
      <c r="AN18" s="1423"/>
      <c r="AO18" s="1423">
        <v>1407579</v>
      </c>
      <c r="AP18" s="1423">
        <v>1355535</v>
      </c>
      <c r="AQ18" s="1423">
        <v>52044</v>
      </c>
      <c r="AR18" s="1423"/>
      <c r="AS18" s="1423">
        <v>2213003</v>
      </c>
      <c r="AT18" s="1423">
        <v>563122</v>
      </c>
      <c r="AU18" s="1423">
        <v>1649881</v>
      </c>
      <c r="AV18" s="1423"/>
      <c r="AW18" s="1423">
        <v>0</v>
      </c>
      <c r="AX18" s="1423"/>
      <c r="AY18" s="1423"/>
      <c r="AZ18" s="1423"/>
      <c r="BA18" s="1423"/>
      <c r="BB18" s="1423">
        <v>0</v>
      </c>
      <c r="BC18" s="1423">
        <v>0</v>
      </c>
      <c r="BD18" s="1423"/>
      <c r="BE18" s="1423">
        <v>0</v>
      </c>
      <c r="BF18" s="1423"/>
      <c r="BG18" s="1423"/>
      <c r="BH18" s="1423"/>
      <c r="BI18" s="1423"/>
      <c r="BJ18" s="1423">
        <v>0</v>
      </c>
      <c r="BK18" s="1423"/>
      <c r="BL18" s="1423">
        <v>0</v>
      </c>
      <c r="BM18" s="1423"/>
      <c r="BN18" s="1423"/>
      <c r="BO18" s="1423"/>
      <c r="BP18" s="1423"/>
      <c r="BQ18" s="1423">
        <v>0</v>
      </c>
      <c r="BR18" s="1423"/>
      <c r="BS18" s="1423">
        <v>0</v>
      </c>
      <c r="BT18" s="1423"/>
      <c r="BU18" s="1423"/>
      <c r="BV18" s="1423"/>
      <c r="BW18" s="1423"/>
      <c r="BX18" s="1423">
        <v>0</v>
      </c>
      <c r="BY18" s="1423"/>
      <c r="BZ18" s="1423"/>
      <c r="CA18" s="1423"/>
      <c r="CB18" s="1423"/>
      <c r="CC18" s="1423"/>
      <c r="CD18" s="1423">
        <v>0</v>
      </c>
      <c r="CE18" s="1423">
        <v>0</v>
      </c>
      <c r="CF18" s="1423"/>
      <c r="CG18" s="1423"/>
      <c r="CH18" s="1423">
        <v>0</v>
      </c>
      <c r="CI18" s="1423"/>
      <c r="CJ18" s="1423"/>
      <c r="CK18" s="1423"/>
      <c r="CL18" s="1423">
        <v>0</v>
      </c>
      <c r="CM18" s="1423"/>
      <c r="CN18" s="1423"/>
      <c r="CO18" s="1423"/>
      <c r="CP18" s="1423"/>
      <c r="CQ18" s="1423">
        <v>0</v>
      </c>
      <c r="CR18" s="1423">
        <v>0</v>
      </c>
      <c r="CS18" s="1423"/>
      <c r="CT18" s="1423"/>
      <c r="CU18" s="1423">
        <v>0</v>
      </c>
      <c r="CV18" s="1423"/>
      <c r="CW18" s="1423"/>
      <c r="CX18" s="1423"/>
      <c r="CY18" s="1423">
        <v>820243</v>
      </c>
      <c r="CZ18" s="1423"/>
      <c r="DA18" s="1423">
        <v>0</v>
      </c>
      <c r="DB18" s="1423">
        <v>0</v>
      </c>
      <c r="DC18" s="1423"/>
      <c r="DD18" s="1423"/>
      <c r="DE18" s="1423"/>
      <c r="DF18" s="1423"/>
      <c r="DG18" s="1423"/>
      <c r="DH18" s="1423">
        <v>42781306</v>
      </c>
      <c r="DI18" s="1423">
        <v>5546954</v>
      </c>
      <c r="DJ18" s="1423">
        <v>1004135</v>
      </c>
      <c r="DK18" s="1423">
        <v>10372519</v>
      </c>
      <c r="DL18" s="1423">
        <v>25857698</v>
      </c>
      <c r="DM18" s="1423"/>
      <c r="DN18" s="1423">
        <v>5510499</v>
      </c>
      <c r="DO18" s="1423"/>
      <c r="DP18" s="1423"/>
      <c r="DQ18" s="1423">
        <v>143480509</v>
      </c>
      <c r="DR18" s="1374"/>
      <c r="DS18" s="1374"/>
      <c r="DT18" s="1374">
        <v>0</v>
      </c>
    </row>
    <row r="19" spans="2:124">
      <c r="B19" s="1223"/>
      <c r="C19" s="1423"/>
      <c r="D19" s="1423"/>
      <c r="E19" s="1423"/>
      <c r="F19" s="1423"/>
      <c r="G19" s="1423"/>
      <c r="H19" s="1423"/>
      <c r="I19" s="1423"/>
      <c r="J19" s="1423"/>
      <c r="K19" s="1423"/>
      <c r="L19" s="1423"/>
      <c r="M19" s="1423"/>
      <c r="N19" s="1423"/>
      <c r="O19" s="1423"/>
      <c r="P19" s="1423"/>
      <c r="Q19" s="1423"/>
      <c r="R19" s="1423"/>
      <c r="S19" s="1423"/>
      <c r="T19" s="1423"/>
      <c r="U19" s="1423"/>
      <c r="V19" s="1423"/>
      <c r="W19" s="1423"/>
      <c r="X19" s="1423"/>
      <c r="Y19" s="1423"/>
      <c r="Z19" s="1423"/>
      <c r="AA19" s="1423"/>
      <c r="AB19" s="1423"/>
      <c r="AC19" s="1423"/>
      <c r="AD19" s="1423"/>
      <c r="AE19" s="1423"/>
      <c r="AF19" s="1423"/>
      <c r="AG19" s="1423"/>
      <c r="AH19" s="1423"/>
      <c r="AI19" s="1423"/>
      <c r="AJ19" s="1423"/>
      <c r="AK19" s="1423"/>
      <c r="AL19" s="1423"/>
      <c r="AM19" s="1423"/>
      <c r="AN19" s="1423"/>
      <c r="AO19" s="1423"/>
      <c r="AP19" s="1423"/>
      <c r="AQ19" s="1423"/>
      <c r="AR19" s="1423"/>
      <c r="AS19" s="1423"/>
      <c r="AT19" s="1423"/>
      <c r="AU19" s="1423"/>
      <c r="AV19" s="1423"/>
      <c r="AW19" s="1423"/>
      <c r="AX19" s="1423"/>
      <c r="AY19" s="1423"/>
      <c r="AZ19" s="1423"/>
      <c r="BA19" s="1423"/>
      <c r="BB19" s="1423"/>
      <c r="BC19" s="1423"/>
      <c r="BD19" s="1423"/>
      <c r="BE19" s="1423"/>
      <c r="BF19" s="1423"/>
      <c r="BG19" s="1423"/>
      <c r="BH19" s="1423"/>
      <c r="BI19" s="1423"/>
      <c r="BJ19" s="1423"/>
      <c r="BK19" s="1423"/>
      <c r="BL19" s="1423"/>
      <c r="BM19" s="1423"/>
      <c r="BN19" s="1423"/>
      <c r="BO19" s="1423"/>
      <c r="BP19" s="1423"/>
      <c r="BQ19" s="1423"/>
      <c r="BR19" s="1423"/>
      <c r="BS19" s="1423"/>
      <c r="BT19" s="1423"/>
      <c r="BU19" s="1423"/>
      <c r="BV19" s="1423"/>
      <c r="BW19" s="1423"/>
      <c r="BX19" s="1423"/>
      <c r="BY19" s="1423"/>
      <c r="BZ19" s="1423"/>
      <c r="CA19" s="1423"/>
      <c r="CB19" s="1423"/>
      <c r="CC19" s="1423"/>
      <c r="CD19" s="1423"/>
      <c r="CE19" s="1423"/>
      <c r="CF19" s="1423"/>
      <c r="CG19" s="1423"/>
      <c r="CH19" s="1423"/>
      <c r="CI19" s="1423"/>
      <c r="CJ19" s="1423"/>
      <c r="CK19" s="1423"/>
      <c r="CL19" s="1423"/>
      <c r="CM19" s="1423"/>
      <c r="CN19" s="1423"/>
      <c r="CO19" s="1423"/>
      <c r="CP19" s="1423"/>
      <c r="CQ19" s="1423"/>
      <c r="CR19" s="1423"/>
      <c r="CS19" s="1423"/>
      <c r="CT19" s="1423"/>
      <c r="CU19" s="1423"/>
      <c r="CV19" s="1423"/>
      <c r="CW19" s="1423"/>
      <c r="CX19" s="1423"/>
      <c r="CY19" s="1423"/>
      <c r="CZ19" s="1423"/>
      <c r="DA19" s="1423"/>
      <c r="DB19" s="1423"/>
      <c r="DC19" s="1423"/>
      <c r="DD19" s="1423"/>
      <c r="DE19" s="1423"/>
      <c r="DF19" s="1423"/>
      <c r="DG19" s="1423"/>
      <c r="DH19" s="1423"/>
      <c r="DI19" s="1423"/>
      <c r="DJ19" s="1423"/>
      <c r="DK19" s="1423"/>
      <c r="DL19" s="1423"/>
      <c r="DM19" s="1423"/>
      <c r="DN19" s="1423"/>
      <c r="DO19" s="1423"/>
      <c r="DP19" s="1423"/>
      <c r="DQ19" s="1423"/>
      <c r="DR19" s="1374"/>
      <c r="DS19" s="1374"/>
      <c r="DT19" s="1374"/>
    </row>
    <row r="20" spans="2:124">
      <c r="B20" s="1223"/>
      <c r="C20" s="1423"/>
      <c r="D20" s="1423"/>
      <c r="E20" s="1423"/>
      <c r="F20" s="1423"/>
      <c r="G20" s="1423"/>
      <c r="H20" s="1423"/>
      <c r="I20" s="1423"/>
      <c r="J20" s="1423"/>
      <c r="K20" s="1423"/>
      <c r="L20" s="1423"/>
      <c r="M20" s="1423"/>
      <c r="N20" s="1423"/>
      <c r="O20" s="1423"/>
      <c r="P20" s="1423"/>
      <c r="Q20" s="1423"/>
      <c r="R20" s="1423"/>
      <c r="S20" s="1423"/>
      <c r="T20" s="1423"/>
      <c r="U20" s="1423"/>
      <c r="V20" s="1423"/>
      <c r="W20" s="1423"/>
      <c r="X20" s="1423"/>
      <c r="Y20" s="1423"/>
      <c r="Z20" s="1423"/>
      <c r="AA20" s="1423"/>
      <c r="AB20" s="1423"/>
      <c r="AC20" s="1423"/>
      <c r="AD20" s="1423"/>
      <c r="AE20" s="1423"/>
      <c r="AF20" s="1423"/>
      <c r="AG20" s="1423"/>
      <c r="AH20" s="1423"/>
      <c r="AI20" s="1423"/>
      <c r="AJ20" s="1423"/>
      <c r="AK20" s="1423"/>
      <c r="AL20" s="1423"/>
      <c r="AM20" s="1423"/>
      <c r="AN20" s="1423"/>
      <c r="AO20" s="1423"/>
      <c r="AP20" s="1423"/>
      <c r="AQ20" s="1423"/>
      <c r="AR20" s="1423"/>
      <c r="AS20" s="1423"/>
      <c r="AT20" s="1423"/>
      <c r="AU20" s="1423"/>
      <c r="AV20" s="1423"/>
      <c r="AW20" s="1423"/>
      <c r="AX20" s="1423"/>
      <c r="AY20" s="1423"/>
      <c r="AZ20" s="1423"/>
      <c r="BA20" s="1423"/>
      <c r="BB20" s="1423"/>
      <c r="BC20" s="1423"/>
      <c r="BD20" s="1423"/>
      <c r="BE20" s="1423"/>
      <c r="BF20" s="1423"/>
      <c r="BG20" s="1423"/>
      <c r="BH20" s="1423"/>
      <c r="BI20" s="1423"/>
      <c r="BJ20" s="1423"/>
      <c r="BK20" s="1423"/>
      <c r="BL20" s="1423"/>
      <c r="BM20" s="1423"/>
      <c r="BN20" s="1423"/>
      <c r="BO20" s="1423"/>
      <c r="BP20" s="1423"/>
      <c r="BQ20" s="1423"/>
      <c r="BR20" s="1423"/>
      <c r="BS20" s="1423"/>
      <c r="BT20" s="1423"/>
      <c r="BU20" s="1423"/>
      <c r="BV20" s="1423"/>
      <c r="BW20" s="1423"/>
      <c r="BX20" s="1423"/>
      <c r="BY20" s="1423"/>
      <c r="BZ20" s="1423"/>
      <c r="CA20" s="1423"/>
      <c r="CB20" s="1423"/>
      <c r="CC20" s="1423"/>
      <c r="CD20" s="1423"/>
      <c r="CE20" s="1423"/>
      <c r="CF20" s="1423"/>
      <c r="CG20" s="1423"/>
      <c r="CH20" s="1423"/>
      <c r="CI20" s="1423"/>
      <c r="CJ20" s="1423"/>
      <c r="CK20" s="1423"/>
      <c r="CL20" s="1423"/>
      <c r="CM20" s="1423"/>
      <c r="CN20" s="1423"/>
      <c r="CO20" s="1423"/>
      <c r="CP20" s="1423"/>
      <c r="CQ20" s="1423"/>
      <c r="CR20" s="1423"/>
      <c r="CS20" s="1423"/>
      <c r="CT20" s="1423"/>
      <c r="CU20" s="1423"/>
      <c r="CV20" s="1423"/>
      <c r="CW20" s="1423"/>
      <c r="CX20" s="1423"/>
      <c r="CY20" s="1423"/>
      <c r="CZ20" s="1423"/>
      <c r="DA20" s="1423"/>
      <c r="DB20" s="1423"/>
      <c r="DC20" s="1423"/>
      <c r="DD20" s="1423"/>
      <c r="DE20" s="1423"/>
      <c r="DF20" s="1423"/>
      <c r="DG20" s="1423"/>
      <c r="DH20" s="1423"/>
      <c r="DI20" s="1423"/>
      <c r="DJ20" s="1423"/>
      <c r="DK20" s="1423"/>
      <c r="DL20" s="1423"/>
      <c r="DM20" s="1423"/>
      <c r="DN20" s="1423"/>
      <c r="DO20" s="1423"/>
      <c r="DP20" s="1423"/>
      <c r="DQ20" s="1423"/>
      <c r="DR20" s="1374"/>
      <c r="DS20" s="1374"/>
      <c r="DT20" s="1374"/>
    </row>
    <row r="21" spans="2:124">
      <c r="B21" s="1223">
        <v>42370</v>
      </c>
      <c r="C21" s="1423">
        <v>73735740</v>
      </c>
      <c r="D21" s="1423">
        <v>73735740</v>
      </c>
      <c r="E21" s="1423">
        <v>61020213</v>
      </c>
      <c r="F21" s="1423">
        <v>12715527</v>
      </c>
      <c r="G21" s="1423"/>
      <c r="H21" s="1423"/>
      <c r="I21" s="1423"/>
      <c r="J21" s="1423"/>
      <c r="K21" s="1423"/>
      <c r="L21" s="1423"/>
      <c r="M21" s="1423"/>
      <c r="N21" s="1423"/>
      <c r="O21" s="1423">
        <v>25838328</v>
      </c>
      <c r="P21" s="1423">
        <v>12243643</v>
      </c>
      <c r="Q21" s="1423">
        <v>2953466</v>
      </c>
      <c r="R21" s="1423">
        <v>1980311</v>
      </c>
      <c r="S21" s="1423">
        <v>973155</v>
      </c>
      <c r="T21" s="1423"/>
      <c r="U21" s="1423">
        <v>9290177</v>
      </c>
      <c r="V21" s="1423">
        <v>5191034</v>
      </c>
      <c r="W21" s="1423">
        <v>4099143</v>
      </c>
      <c r="X21" s="1423"/>
      <c r="Y21" s="1423">
        <v>0</v>
      </c>
      <c r="Z21" s="1423"/>
      <c r="AA21" s="1423"/>
      <c r="AB21" s="1423"/>
      <c r="AC21" s="1423">
        <v>511778</v>
      </c>
      <c r="AD21" s="1423"/>
      <c r="AE21" s="1423">
        <v>511778</v>
      </c>
      <c r="AF21" s="1423"/>
      <c r="AG21" s="1423">
        <v>4703061</v>
      </c>
      <c r="AH21" s="1423">
        <v>3607939</v>
      </c>
      <c r="AI21" s="1423">
        <v>1095122</v>
      </c>
      <c r="AJ21" s="1423"/>
      <c r="AK21" s="1423">
        <v>1559498</v>
      </c>
      <c r="AL21" s="1423">
        <v>1559498</v>
      </c>
      <c r="AM21" s="1423"/>
      <c r="AN21" s="1423"/>
      <c r="AO21" s="1423">
        <v>2215126</v>
      </c>
      <c r="AP21" s="1423">
        <v>1202721</v>
      </c>
      <c r="AQ21" s="1423">
        <v>1012405</v>
      </c>
      <c r="AR21" s="1423"/>
      <c r="AS21" s="1423">
        <v>4605222</v>
      </c>
      <c r="AT21" s="1423">
        <v>511933</v>
      </c>
      <c r="AU21" s="1423">
        <v>4093289</v>
      </c>
      <c r="AV21" s="1423"/>
      <c r="AW21" s="1423">
        <v>0</v>
      </c>
      <c r="AX21" s="1423"/>
      <c r="AY21" s="1423"/>
      <c r="AZ21" s="1423"/>
      <c r="BA21" s="1423"/>
      <c r="BB21" s="1423">
        <v>0</v>
      </c>
      <c r="BC21" s="1423">
        <v>0</v>
      </c>
      <c r="BD21" s="1423"/>
      <c r="BE21" s="1423">
        <v>0</v>
      </c>
      <c r="BF21" s="1423"/>
      <c r="BG21" s="1423"/>
      <c r="BH21" s="1423"/>
      <c r="BI21" s="1423"/>
      <c r="BJ21" s="1423">
        <v>0</v>
      </c>
      <c r="BK21" s="1423"/>
      <c r="BL21" s="1423">
        <v>0</v>
      </c>
      <c r="BM21" s="1423"/>
      <c r="BN21" s="1423"/>
      <c r="BO21" s="1423"/>
      <c r="BP21" s="1423"/>
      <c r="BQ21" s="1423">
        <v>0</v>
      </c>
      <c r="BR21" s="1423"/>
      <c r="BS21" s="1423">
        <v>0</v>
      </c>
      <c r="BT21" s="1423"/>
      <c r="BU21" s="1423"/>
      <c r="BV21" s="1423"/>
      <c r="BW21" s="1423"/>
      <c r="BX21" s="1423">
        <v>0</v>
      </c>
      <c r="BY21" s="1423"/>
      <c r="BZ21" s="1423"/>
      <c r="CA21" s="1423"/>
      <c r="CB21" s="1423"/>
      <c r="CC21" s="1423"/>
      <c r="CD21" s="1423">
        <v>0</v>
      </c>
      <c r="CE21" s="1423">
        <v>0</v>
      </c>
      <c r="CF21" s="1423"/>
      <c r="CG21" s="1423"/>
      <c r="CH21" s="1423">
        <v>0</v>
      </c>
      <c r="CI21" s="1423"/>
      <c r="CJ21" s="1423"/>
      <c r="CK21" s="1423"/>
      <c r="CL21" s="1423">
        <v>0</v>
      </c>
      <c r="CM21" s="1423"/>
      <c r="CN21" s="1423"/>
      <c r="CO21" s="1423"/>
      <c r="CP21" s="1423"/>
      <c r="CQ21" s="1423">
        <v>0</v>
      </c>
      <c r="CR21" s="1423">
        <v>0</v>
      </c>
      <c r="CS21" s="1423"/>
      <c r="CT21" s="1423"/>
      <c r="CU21" s="1423">
        <v>0</v>
      </c>
      <c r="CV21" s="1423"/>
      <c r="CW21" s="1423"/>
      <c r="CX21" s="1423"/>
      <c r="CY21" s="1423">
        <v>686665</v>
      </c>
      <c r="CZ21" s="1423"/>
      <c r="DA21" s="1423">
        <v>0</v>
      </c>
      <c r="DB21" s="1423">
        <v>0</v>
      </c>
      <c r="DC21" s="1423"/>
      <c r="DD21" s="1423"/>
      <c r="DE21" s="1423"/>
      <c r="DF21" s="1423"/>
      <c r="DG21" s="1423"/>
      <c r="DH21" s="1423">
        <v>43580230</v>
      </c>
      <c r="DI21" s="1423">
        <v>5627488</v>
      </c>
      <c r="DJ21" s="1423">
        <v>1004135</v>
      </c>
      <c r="DK21" s="1423">
        <v>601431</v>
      </c>
      <c r="DL21" s="1423">
        <v>36347176</v>
      </c>
      <c r="DM21" s="1423"/>
      <c r="DN21" s="1423">
        <v>4675613</v>
      </c>
      <c r="DO21" s="1423"/>
      <c r="DP21" s="1423"/>
      <c r="DQ21" s="1423">
        <v>148516576</v>
      </c>
      <c r="DR21" s="1374"/>
      <c r="DS21" s="1374"/>
      <c r="DT21" s="1374">
        <v>0</v>
      </c>
    </row>
    <row r="22" spans="2:124">
      <c r="B22" s="1223">
        <v>42401</v>
      </c>
      <c r="C22" s="1423">
        <v>73847949</v>
      </c>
      <c r="D22" s="1423">
        <v>73847949</v>
      </c>
      <c r="E22" s="1423">
        <v>62377197</v>
      </c>
      <c r="F22" s="1423">
        <v>11470752</v>
      </c>
      <c r="G22" s="1423"/>
      <c r="H22" s="1423"/>
      <c r="I22" s="1423"/>
      <c r="J22" s="1423"/>
      <c r="K22" s="1423"/>
      <c r="L22" s="1423"/>
      <c r="M22" s="1423"/>
      <c r="N22" s="1423"/>
      <c r="O22" s="1423">
        <v>25392671</v>
      </c>
      <c r="P22" s="1423">
        <v>11675950</v>
      </c>
      <c r="Q22" s="1423">
        <v>2844775</v>
      </c>
      <c r="R22" s="1423">
        <v>1747175</v>
      </c>
      <c r="S22" s="1423">
        <v>1097600</v>
      </c>
      <c r="T22" s="1423"/>
      <c r="U22" s="1423">
        <v>8831175</v>
      </c>
      <c r="V22" s="1423">
        <v>553827</v>
      </c>
      <c r="W22" s="1423">
        <v>8277348</v>
      </c>
      <c r="X22" s="1423"/>
      <c r="Y22" s="1423">
        <v>0</v>
      </c>
      <c r="Z22" s="1423"/>
      <c r="AA22" s="1423"/>
      <c r="AB22" s="1423"/>
      <c r="AC22" s="1423">
        <v>511519</v>
      </c>
      <c r="AD22" s="1423"/>
      <c r="AE22" s="1423">
        <v>511519</v>
      </c>
      <c r="AF22" s="1423"/>
      <c r="AG22" s="1423">
        <v>4552826</v>
      </c>
      <c r="AH22" s="1423">
        <v>3611863</v>
      </c>
      <c r="AI22" s="1423">
        <v>940963</v>
      </c>
      <c r="AJ22" s="1423"/>
      <c r="AK22" s="1423">
        <v>1547883</v>
      </c>
      <c r="AL22" s="1423">
        <v>1547883</v>
      </c>
      <c r="AM22" s="1423"/>
      <c r="AN22" s="1423"/>
      <c r="AO22" s="1423">
        <v>2756790</v>
      </c>
      <c r="AP22" s="1423">
        <v>2604205</v>
      </c>
      <c r="AQ22" s="1423">
        <v>152585</v>
      </c>
      <c r="AR22" s="1423"/>
      <c r="AS22" s="1423">
        <v>4347703</v>
      </c>
      <c r="AT22" s="1423">
        <v>3032473</v>
      </c>
      <c r="AU22" s="1423">
        <v>1315230</v>
      </c>
      <c r="AV22" s="1423"/>
      <c r="AW22" s="1423">
        <v>0</v>
      </c>
      <c r="AX22" s="1423"/>
      <c r="AY22" s="1423"/>
      <c r="AZ22" s="1423"/>
      <c r="BA22" s="1423"/>
      <c r="BB22" s="1423">
        <v>0</v>
      </c>
      <c r="BC22" s="1423">
        <v>0</v>
      </c>
      <c r="BD22" s="1423"/>
      <c r="BE22" s="1423">
        <v>0</v>
      </c>
      <c r="BF22" s="1423"/>
      <c r="BG22" s="1423"/>
      <c r="BH22" s="1423"/>
      <c r="BI22" s="1423"/>
      <c r="BJ22" s="1423">
        <v>0</v>
      </c>
      <c r="BK22" s="1423"/>
      <c r="BL22" s="1423">
        <v>0</v>
      </c>
      <c r="BM22" s="1423"/>
      <c r="BN22" s="1423"/>
      <c r="BO22" s="1423"/>
      <c r="BP22" s="1423"/>
      <c r="BQ22" s="1423">
        <v>0</v>
      </c>
      <c r="BR22" s="1423"/>
      <c r="BS22" s="1423">
        <v>0</v>
      </c>
      <c r="BT22" s="1423"/>
      <c r="BU22" s="1423"/>
      <c r="BV22" s="1423"/>
      <c r="BW22" s="1423"/>
      <c r="BX22" s="1423">
        <v>0</v>
      </c>
      <c r="BY22" s="1423"/>
      <c r="BZ22" s="1423"/>
      <c r="CA22" s="1423"/>
      <c r="CB22" s="1423"/>
      <c r="CC22" s="1423"/>
      <c r="CD22" s="1423">
        <v>0</v>
      </c>
      <c r="CE22" s="1423">
        <v>0</v>
      </c>
      <c r="CF22" s="1423"/>
      <c r="CG22" s="1423"/>
      <c r="CH22" s="1423">
        <v>0</v>
      </c>
      <c r="CI22" s="1423"/>
      <c r="CJ22" s="1423"/>
      <c r="CK22" s="1423"/>
      <c r="CL22" s="1423">
        <v>0</v>
      </c>
      <c r="CM22" s="1423"/>
      <c r="CN22" s="1423"/>
      <c r="CO22" s="1423"/>
      <c r="CP22" s="1423"/>
      <c r="CQ22" s="1423">
        <v>0</v>
      </c>
      <c r="CR22" s="1423">
        <v>0</v>
      </c>
      <c r="CS22" s="1423"/>
      <c r="CT22" s="1423"/>
      <c r="CU22" s="1423">
        <v>0</v>
      </c>
      <c r="CV22" s="1423"/>
      <c r="CW22" s="1423"/>
      <c r="CX22" s="1423"/>
      <c r="CY22" s="1423">
        <v>551764</v>
      </c>
      <c r="CZ22" s="1423"/>
      <c r="DA22" s="1423">
        <v>0</v>
      </c>
      <c r="DB22" s="1423">
        <v>0</v>
      </c>
      <c r="DC22" s="1423"/>
      <c r="DD22" s="1423"/>
      <c r="DE22" s="1423"/>
      <c r="DF22" s="1423"/>
      <c r="DG22" s="1423"/>
      <c r="DH22" s="1423">
        <v>41587667</v>
      </c>
      <c r="DI22" s="1423">
        <v>5791343</v>
      </c>
      <c r="DJ22" s="1423">
        <v>3420408</v>
      </c>
      <c r="DK22" s="1423">
        <v>995842</v>
      </c>
      <c r="DL22" s="1423">
        <v>31380074</v>
      </c>
      <c r="DM22" s="1423"/>
      <c r="DN22" s="1423">
        <v>4552827</v>
      </c>
      <c r="DO22" s="1423"/>
      <c r="DP22" s="1423"/>
      <c r="DQ22" s="1423">
        <v>145932878</v>
      </c>
      <c r="DR22" s="1374"/>
      <c r="DS22" s="1374"/>
      <c r="DT22" s="1374">
        <v>0</v>
      </c>
    </row>
    <row r="23" spans="2:124">
      <c r="B23" s="1223">
        <v>42430</v>
      </c>
      <c r="C23" s="1423">
        <v>74405884</v>
      </c>
      <c r="D23" s="1423">
        <v>74405884</v>
      </c>
      <c r="E23" s="1423">
        <v>64226522</v>
      </c>
      <c r="F23" s="1423">
        <v>10179362</v>
      </c>
      <c r="G23" s="1423"/>
      <c r="H23" s="1423"/>
      <c r="I23" s="1423"/>
      <c r="J23" s="1423"/>
      <c r="K23" s="1423"/>
      <c r="L23" s="1423"/>
      <c r="M23" s="1423"/>
      <c r="N23" s="1423"/>
      <c r="O23" s="1423">
        <v>25152519</v>
      </c>
      <c r="P23" s="1423">
        <v>12537419</v>
      </c>
      <c r="Q23" s="1423">
        <v>2769822</v>
      </c>
      <c r="R23" s="1423">
        <v>2281796</v>
      </c>
      <c r="S23" s="1423">
        <v>488026</v>
      </c>
      <c r="T23" s="1423"/>
      <c r="U23" s="1423">
        <v>9767597</v>
      </c>
      <c r="V23" s="1423">
        <v>5589089</v>
      </c>
      <c r="W23" s="1423">
        <v>4178508</v>
      </c>
      <c r="X23" s="1423"/>
      <c r="Y23" s="1423">
        <v>0</v>
      </c>
      <c r="Z23" s="1423"/>
      <c r="AA23" s="1423"/>
      <c r="AB23" s="1423"/>
      <c r="AC23" s="1423">
        <v>511594</v>
      </c>
      <c r="AD23" s="1423"/>
      <c r="AE23" s="1423">
        <v>511594</v>
      </c>
      <c r="AF23" s="1423"/>
      <c r="AG23" s="1423">
        <v>5258234</v>
      </c>
      <c r="AH23" s="1423">
        <v>3438280</v>
      </c>
      <c r="AI23" s="1423">
        <v>1819954</v>
      </c>
      <c r="AJ23" s="1423"/>
      <c r="AK23" s="1423">
        <v>1555373</v>
      </c>
      <c r="AL23" s="1423">
        <v>1555373</v>
      </c>
      <c r="AM23" s="1423"/>
      <c r="AN23" s="1423"/>
      <c r="AO23" s="1423">
        <v>3020294</v>
      </c>
      <c r="AP23" s="1423">
        <v>3020294</v>
      </c>
      <c r="AQ23" s="1423">
        <v>0</v>
      </c>
      <c r="AR23" s="1423"/>
      <c r="AS23" s="1423">
        <v>2269605</v>
      </c>
      <c r="AT23" s="1423">
        <v>1321778</v>
      </c>
      <c r="AU23" s="1423">
        <v>947827</v>
      </c>
      <c r="AV23" s="1423"/>
      <c r="AW23" s="1423">
        <v>0</v>
      </c>
      <c r="AX23" s="1423"/>
      <c r="AY23" s="1423"/>
      <c r="AZ23" s="1423"/>
      <c r="BA23" s="1423"/>
      <c r="BB23" s="1423">
        <v>0</v>
      </c>
      <c r="BC23" s="1423">
        <v>0</v>
      </c>
      <c r="BD23" s="1423"/>
      <c r="BE23" s="1423">
        <v>0</v>
      </c>
      <c r="BF23" s="1423"/>
      <c r="BG23" s="1423"/>
      <c r="BH23" s="1423"/>
      <c r="BI23" s="1423"/>
      <c r="BJ23" s="1423">
        <v>0</v>
      </c>
      <c r="BK23" s="1423"/>
      <c r="BL23" s="1423">
        <v>0</v>
      </c>
      <c r="BM23" s="1423"/>
      <c r="BN23" s="1423"/>
      <c r="BO23" s="1423"/>
      <c r="BP23" s="1423"/>
      <c r="BQ23" s="1423">
        <v>0</v>
      </c>
      <c r="BR23" s="1423"/>
      <c r="BS23" s="1423">
        <v>0</v>
      </c>
      <c r="BT23" s="1423"/>
      <c r="BU23" s="1423"/>
      <c r="BV23" s="1423"/>
      <c r="BW23" s="1423"/>
      <c r="BX23" s="1423">
        <v>0</v>
      </c>
      <c r="BY23" s="1423"/>
      <c r="BZ23" s="1423"/>
      <c r="CA23" s="1423"/>
      <c r="CB23" s="1423"/>
      <c r="CC23" s="1423"/>
      <c r="CD23" s="1423">
        <v>0</v>
      </c>
      <c r="CE23" s="1423">
        <v>0</v>
      </c>
      <c r="CF23" s="1423"/>
      <c r="CG23" s="1423"/>
      <c r="CH23" s="1423">
        <v>0</v>
      </c>
      <c r="CI23" s="1423"/>
      <c r="CJ23" s="1423"/>
      <c r="CK23" s="1423"/>
      <c r="CL23" s="1423">
        <v>0</v>
      </c>
      <c r="CM23" s="1423"/>
      <c r="CN23" s="1423"/>
      <c r="CO23" s="1423"/>
      <c r="CP23" s="1423"/>
      <c r="CQ23" s="1423">
        <v>0</v>
      </c>
      <c r="CR23" s="1423">
        <v>0</v>
      </c>
      <c r="CS23" s="1423"/>
      <c r="CT23" s="1423"/>
      <c r="CU23" s="1423">
        <v>0</v>
      </c>
      <c r="CV23" s="1423"/>
      <c r="CW23" s="1423"/>
      <c r="CX23" s="1423"/>
      <c r="CY23" s="1423">
        <v>415922</v>
      </c>
      <c r="CZ23" s="1423"/>
      <c r="DA23" s="1423">
        <v>0</v>
      </c>
      <c r="DB23" s="1423">
        <v>0</v>
      </c>
      <c r="DC23" s="1423"/>
      <c r="DD23" s="1423"/>
      <c r="DE23" s="1423"/>
      <c r="DF23" s="1423"/>
      <c r="DG23" s="1423"/>
      <c r="DH23" s="1423">
        <v>34498248</v>
      </c>
      <c r="DI23" s="1423">
        <v>5868397</v>
      </c>
      <c r="DJ23" s="1423">
        <v>3383255</v>
      </c>
      <c r="DK23" s="1423">
        <v>1681089</v>
      </c>
      <c r="DL23" s="1423">
        <v>23565507</v>
      </c>
      <c r="DM23" s="1423"/>
      <c r="DN23" s="1423">
        <v>5006042</v>
      </c>
      <c r="DO23" s="1423"/>
      <c r="DP23" s="1423"/>
      <c r="DQ23" s="1423">
        <v>139478615</v>
      </c>
      <c r="DR23" s="1374"/>
      <c r="DS23" s="1374"/>
      <c r="DT23" s="1374">
        <v>0</v>
      </c>
    </row>
    <row r="24" spans="2:124">
      <c r="B24" s="1223">
        <v>42461</v>
      </c>
      <c r="C24" s="1423">
        <v>80067644</v>
      </c>
      <c r="D24" s="1423">
        <v>80067644</v>
      </c>
      <c r="E24" s="1423">
        <v>67899219</v>
      </c>
      <c r="F24" s="1423">
        <v>12168425</v>
      </c>
      <c r="G24" s="1423"/>
      <c r="H24" s="1423"/>
      <c r="I24" s="1423"/>
      <c r="J24" s="1423"/>
      <c r="K24" s="1423"/>
      <c r="L24" s="1423"/>
      <c r="M24" s="1423"/>
      <c r="N24" s="1423"/>
      <c r="O24" s="1423">
        <v>23834657</v>
      </c>
      <c r="P24" s="1423">
        <v>11597311</v>
      </c>
      <c r="Q24" s="1423">
        <v>2623329</v>
      </c>
      <c r="R24" s="1423">
        <v>1783074</v>
      </c>
      <c r="S24" s="1423">
        <v>840255</v>
      </c>
      <c r="T24" s="1423"/>
      <c r="U24" s="1423">
        <v>8973982</v>
      </c>
      <c r="V24" s="1423">
        <v>612752</v>
      </c>
      <c r="W24" s="1423">
        <v>8361230</v>
      </c>
      <c r="X24" s="1423"/>
      <c r="Y24" s="1423">
        <v>0</v>
      </c>
      <c r="Z24" s="1423"/>
      <c r="AA24" s="1423"/>
      <c r="AB24" s="1423"/>
      <c r="AC24" s="1423">
        <v>513316</v>
      </c>
      <c r="AD24" s="1423"/>
      <c r="AE24" s="1423">
        <v>513316</v>
      </c>
      <c r="AF24" s="1423"/>
      <c r="AG24" s="1423">
        <v>5270054</v>
      </c>
      <c r="AH24" s="1423">
        <v>2957426</v>
      </c>
      <c r="AI24" s="1423">
        <v>2312628</v>
      </c>
      <c r="AJ24" s="1423"/>
      <c r="AK24" s="1423">
        <v>1555797</v>
      </c>
      <c r="AL24" s="1423">
        <v>1555797</v>
      </c>
      <c r="AM24" s="1423"/>
      <c r="AN24" s="1423"/>
      <c r="AO24" s="1423">
        <v>3200440</v>
      </c>
      <c r="AP24" s="1423">
        <v>3081111</v>
      </c>
      <c r="AQ24" s="1423">
        <v>119329</v>
      </c>
      <c r="AR24" s="1423"/>
      <c r="AS24" s="1423">
        <v>1697739</v>
      </c>
      <c r="AT24" s="1423">
        <v>1697739</v>
      </c>
      <c r="AU24" s="1423">
        <v>0</v>
      </c>
      <c r="AV24" s="1423"/>
      <c r="AW24" s="1423">
        <v>0</v>
      </c>
      <c r="AX24" s="1423"/>
      <c r="AY24" s="1423"/>
      <c r="AZ24" s="1423"/>
      <c r="BA24" s="1423"/>
      <c r="BB24" s="1423">
        <v>0</v>
      </c>
      <c r="BC24" s="1423">
        <v>0</v>
      </c>
      <c r="BD24" s="1423"/>
      <c r="BE24" s="1423">
        <v>0</v>
      </c>
      <c r="BF24" s="1423"/>
      <c r="BG24" s="1423"/>
      <c r="BH24" s="1423"/>
      <c r="BI24" s="1423"/>
      <c r="BJ24" s="1423">
        <v>0</v>
      </c>
      <c r="BK24" s="1423"/>
      <c r="BL24" s="1423">
        <v>0</v>
      </c>
      <c r="BM24" s="1423"/>
      <c r="BN24" s="1423"/>
      <c r="BO24" s="1423"/>
      <c r="BP24" s="1423"/>
      <c r="BQ24" s="1423">
        <v>0</v>
      </c>
      <c r="BR24" s="1423"/>
      <c r="BS24" s="1423">
        <v>0</v>
      </c>
      <c r="BT24" s="1423"/>
      <c r="BU24" s="1423"/>
      <c r="BV24" s="1423"/>
      <c r="BW24" s="1423"/>
      <c r="BX24" s="1423">
        <v>0</v>
      </c>
      <c r="BY24" s="1423"/>
      <c r="BZ24" s="1423"/>
      <c r="CA24" s="1423"/>
      <c r="CB24" s="1423"/>
      <c r="CC24" s="1423"/>
      <c r="CD24" s="1423">
        <v>0</v>
      </c>
      <c r="CE24" s="1423">
        <v>0</v>
      </c>
      <c r="CF24" s="1423"/>
      <c r="CG24" s="1423"/>
      <c r="CH24" s="1423">
        <v>0</v>
      </c>
      <c r="CI24" s="1423"/>
      <c r="CJ24" s="1423"/>
      <c r="CK24" s="1423"/>
      <c r="CL24" s="1423">
        <v>0</v>
      </c>
      <c r="CM24" s="1423"/>
      <c r="CN24" s="1423"/>
      <c r="CO24" s="1423"/>
      <c r="CP24" s="1423"/>
      <c r="CQ24" s="1423">
        <v>0</v>
      </c>
      <c r="CR24" s="1423">
        <v>0</v>
      </c>
      <c r="CS24" s="1423"/>
      <c r="CT24" s="1423"/>
      <c r="CU24" s="1423">
        <v>0</v>
      </c>
      <c r="CV24" s="1423"/>
      <c r="CW24" s="1423"/>
      <c r="CX24" s="1423"/>
      <c r="CY24" s="1423">
        <v>277102</v>
      </c>
      <c r="CZ24" s="1423"/>
      <c r="DA24" s="1423">
        <v>0</v>
      </c>
      <c r="DB24" s="1423">
        <v>0</v>
      </c>
      <c r="DC24" s="1423"/>
      <c r="DD24" s="1423"/>
      <c r="DE24" s="1423"/>
      <c r="DF24" s="1423"/>
      <c r="DG24" s="1423"/>
      <c r="DH24" s="1423">
        <v>35212421</v>
      </c>
      <c r="DI24" s="1423">
        <v>6094140</v>
      </c>
      <c r="DJ24" s="1423">
        <v>3264031</v>
      </c>
      <c r="DK24" s="1423">
        <v>2510674</v>
      </c>
      <c r="DL24" s="1423">
        <v>23343576</v>
      </c>
      <c r="DM24" s="1423"/>
      <c r="DN24" s="1423">
        <v>7926709</v>
      </c>
      <c r="DO24" s="1423"/>
      <c r="DP24" s="1423"/>
      <c r="DQ24" s="1423">
        <v>147318533</v>
      </c>
      <c r="DR24" s="1374"/>
      <c r="DS24" s="1374"/>
      <c r="DT24" s="1374">
        <v>0</v>
      </c>
    </row>
    <row r="25" spans="2:124">
      <c r="B25" s="1223">
        <v>42491</v>
      </c>
      <c r="C25" s="1423">
        <v>79203426</v>
      </c>
      <c r="D25" s="1423">
        <v>79203426</v>
      </c>
      <c r="E25" s="1423">
        <v>64952084</v>
      </c>
      <c r="F25" s="1423">
        <v>14251342</v>
      </c>
      <c r="G25" s="1423"/>
      <c r="H25" s="1423"/>
      <c r="I25" s="1423"/>
      <c r="J25" s="1423"/>
      <c r="K25" s="1423"/>
      <c r="L25" s="1423"/>
      <c r="M25" s="1423"/>
      <c r="N25" s="1423"/>
      <c r="O25" s="1423">
        <v>26943395</v>
      </c>
      <c r="P25" s="1423">
        <v>11414019</v>
      </c>
      <c r="Q25" s="1423">
        <v>2257875</v>
      </c>
      <c r="R25" s="1423">
        <v>1565135</v>
      </c>
      <c r="S25" s="1423">
        <v>692740</v>
      </c>
      <c r="T25" s="1423"/>
      <c r="U25" s="1423">
        <v>9156144</v>
      </c>
      <c r="V25" s="1423">
        <v>757273</v>
      </c>
      <c r="W25" s="1423">
        <v>8398871</v>
      </c>
      <c r="X25" s="1423"/>
      <c r="Y25" s="1423">
        <v>0</v>
      </c>
      <c r="Z25" s="1423"/>
      <c r="AA25" s="1423"/>
      <c r="AB25" s="1423"/>
      <c r="AC25" s="1423">
        <v>512503</v>
      </c>
      <c r="AD25" s="1423"/>
      <c r="AE25" s="1423">
        <v>512503</v>
      </c>
      <c r="AF25" s="1423"/>
      <c r="AG25" s="1423">
        <v>5274709</v>
      </c>
      <c r="AH25" s="1423">
        <v>2060834</v>
      </c>
      <c r="AI25" s="1423">
        <v>3213875</v>
      </c>
      <c r="AJ25" s="1423"/>
      <c r="AK25" s="1423">
        <v>1580339</v>
      </c>
      <c r="AL25" s="1423">
        <v>1580339</v>
      </c>
      <c r="AM25" s="1423"/>
      <c r="AN25" s="1423"/>
      <c r="AO25" s="1423">
        <v>3543702</v>
      </c>
      <c r="AP25" s="1423">
        <v>2919884</v>
      </c>
      <c r="AQ25" s="1423">
        <v>623818</v>
      </c>
      <c r="AR25" s="1423"/>
      <c r="AS25" s="1423">
        <v>4618123</v>
      </c>
      <c r="AT25" s="1423">
        <v>609362</v>
      </c>
      <c r="AU25" s="1423">
        <v>4008761</v>
      </c>
      <c r="AV25" s="1423"/>
      <c r="AW25" s="1423">
        <v>0</v>
      </c>
      <c r="AX25" s="1423"/>
      <c r="AY25" s="1423"/>
      <c r="AZ25" s="1423"/>
      <c r="BA25" s="1423"/>
      <c r="BB25" s="1423">
        <v>0</v>
      </c>
      <c r="BC25" s="1423">
        <v>0</v>
      </c>
      <c r="BD25" s="1423"/>
      <c r="BE25" s="1423">
        <v>0</v>
      </c>
      <c r="BF25" s="1423"/>
      <c r="BG25" s="1423"/>
      <c r="BH25" s="1423"/>
      <c r="BI25" s="1423"/>
      <c r="BJ25" s="1423">
        <v>0</v>
      </c>
      <c r="BK25" s="1423"/>
      <c r="BL25" s="1423">
        <v>0</v>
      </c>
      <c r="BM25" s="1423"/>
      <c r="BN25" s="1423"/>
      <c r="BO25" s="1423"/>
      <c r="BP25" s="1423"/>
      <c r="BQ25" s="1423">
        <v>0</v>
      </c>
      <c r="BR25" s="1423"/>
      <c r="BS25" s="1423">
        <v>0</v>
      </c>
      <c r="BT25" s="1423"/>
      <c r="BU25" s="1423"/>
      <c r="BV25" s="1423"/>
      <c r="BW25" s="1423"/>
      <c r="BX25" s="1423">
        <v>0</v>
      </c>
      <c r="BY25" s="1423"/>
      <c r="BZ25" s="1423"/>
      <c r="CA25" s="1423"/>
      <c r="CB25" s="1423"/>
      <c r="CC25" s="1423"/>
      <c r="CD25" s="1423">
        <v>0</v>
      </c>
      <c r="CE25" s="1423">
        <v>0</v>
      </c>
      <c r="CF25" s="1423"/>
      <c r="CG25" s="1423"/>
      <c r="CH25" s="1423">
        <v>0</v>
      </c>
      <c r="CI25" s="1423"/>
      <c r="CJ25" s="1423"/>
      <c r="CK25" s="1423"/>
      <c r="CL25" s="1423">
        <v>0</v>
      </c>
      <c r="CM25" s="1423"/>
      <c r="CN25" s="1423"/>
      <c r="CO25" s="1423"/>
      <c r="CP25" s="1423"/>
      <c r="CQ25" s="1423">
        <v>0</v>
      </c>
      <c r="CR25" s="1423">
        <v>0</v>
      </c>
      <c r="CS25" s="1423"/>
      <c r="CT25" s="1423"/>
      <c r="CU25" s="1423">
        <v>0</v>
      </c>
      <c r="CV25" s="1423"/>
      <c r="CW25" s="1423"/>
      <c r="CX25" s="1423"/>
      <c r="CY25" s="1423">
        <v>139960</v>
      </c>
      <c r="CZ25" s="1423"/>
      <c r="DA25" s="1423">
        <v>0</v>
      </c>
      <c r="DB25" s="1423">
        <v>0</v>
      </c>
      <c r="DC25" s="1423"/>
      <c r="DD25" s="1423"/>
      <c r="DE25" s="1423"/>
      <c r="DF25" s="1423"/>
      <c r="DG25" s="1423"/>
      <c r="DH25" s="1423">
        <v>34448593</v>
      </c>
      <c r="DI25" s="1423">
        <v>5895771</v>
      </c>
      <c r="DJ25" s="1423">
        <v>3246321</v>
      </c>
      <c r="DK25" s="1423">
        <v>3715979</v>
      </c>
      <c r="DL25" s="1423">
        <v>21590522</v>
      </c>
      <c r="DM25" s="1423"/>
      <c r="DN25" s="1423">
        <v>5607380</v>
      </c>
      <c r="DO25" s="1423"/>
      <c r="DP25" s="1423"/>
      <c r="DQ25" s="1423">
        <v>146342754</v>
      </c>
      <c r="DR25" s="1374"/>
      <c r="DS25" s="1374"/>
      <c r="DT25" s="1374">
        <v>0</v>
      </c>
    </row>
    <row r="26" spans="2:124">
      <c r="B26" s="1223">
        <v>42522</v>
      </c>
      <c r="C26" s="1423">
        <v>79502732</v>
      </c>
      <c r="D26" s="1423">
        <v>79502732</v>
      </c>
      <c r="E26" s="1423">
        <v>67315372</v>
      </c>
      <c r="F26" s="1423">
        <v>12187360</v>
      </c>
      <c r="G26" s="1423"/>
      <c r="H26" s="1423"/>
      <c r="I26" s="1423"/>
      <c r="J26" s="1423"/>
      <c r="K26" s="1423"/>
      <c r="L26" s="1423"/>
      <c r="M26" s="1423"/>
      <c r="N26" s="1423"/>
      <c r="O26" s="1423">
        <v>28788053</v>
      </c>
      <c r="P26" s="1423">
        <v>13587837</v>
      </c>
      <c r="Q26" s="1423">
        <v>2177985</v>
      </c>
      <c r="R26" s="1423">
        <v>1738874</v>
      </c>
      <c r="S26" s="1423">
        <v>439111</v>
      </c>
      <c r="T26" s="1423"/>
      <c r="U26" s="1423">
        <v>11409852</v>
      </c>
      <c r="V26" s="1423">
        <v>5056098</v>
      </c>
      <c r="W26" s="1423">
        <v>6353754</v>
      </c>
      <c r="X26" s="1423"/>
      <c r="Y26" s="1423">
        <v>0</v>
      </c>
      <c r="Z26" s="1423"/>
      <c r="AA26" s="1423"/>
      <c r="AB26" s="1423"/>
      <c r="AC26" s="1423">
        <v>613140</v>
      </c>
      <c r="AD26" s="1423"/>
      <c r="AE26" s="1423">
        <v>613140</v>
      </c>
      <c r="AF26" s="1423"/>
      <c r="AG26" s="1423">
        <v>5175684</v>
      </c>
      <c r="AH26" s="1423">
        <v>1038392</v>
      </c>
      <c r="AI26" s="1423">
        <v>4137292</v>
      </c>
      <c r="AJ26" s="1423"/>
      <c r="AK26" s="1423">
        <v>1594284</v>
      </c>
      <c r="AL26" s="1423">
        <v>1594284</v>
      </c>
      <c r="AM26" s="1423"/>
      <c r="AN26" s="1423"/>
      <c r="AO26" s="1423">
        <v>3209793</v>
      </c>
      <c r="AP26" s="1423">
        <v>3156422</v>
      </c>
      <c r="AQ26" s="1423">
        <v>53371</v>
      </c>
      <c r="AR26" s="1423"/>
      <c r="AS26" s="1423">
        <v>4607315</v>
      </c>
      <c r="AT26" s="1423">
        <v>1318345</v>
      </c>
      <c r="AU26" s="1423">
        <v>3288970</v>
      </c>
      <c r="AV26" s="1423"/>
      <c r="AW26" s="1423">
        <v>0</v>
      </c>
      <c r="AX26" s="1423"/>
      <c r="AY26" s="1423"/>
      <c r="AZ26" s="1423"/>
      <c r="BA26" s="1423"/>
      <c r="BB26" s="1423">
        <v>0</v>
      </c>
      <c r="BC26" s="1423">
        <v>0</v>
      </c>
      <c r="BD26" s="1423"/>
      <c r="BE26" s="1423">
        <v>0</v>
      </c>
      <c r="BF26" s="1423"/>
      <c r="BG26" s="1423"/>
      <c r="BH26" s="1423"/>
      <c r="BI26" s="1423"/>
      <c r="BJ26" s="1423">
        <v>0</v>
      </c>
      <c r="BK26" s="1423"/>
      <c r="BL26" s="1423">
        <v>0</v>
      </c>
      <c r="BM26" s="1423"/>
      <c r="BN26" s="1423"/>
      <c r="BO26" s="1423"/>
      <c r="BP26" s="1423"/>
      <c r="BQ26" s="1423">
        <v>0</v>
      </c>
      <c r="BR26" s="1423"/>
      <c r="BS26" s="1423">
        <v>0</v>
      </c>
      <c r="BT26" s="1423"/>
      <c r="BU26" s="1423"/>
      <c r="BV26" s="1423"/>
      <c r="BW26" s="1423"/>
      <c r="BX26" s="1423">
        <v>0</v>
      </c>
      <c r="BY26" s="1423"/>
      <c r="BZ26" s="1423"/>
      <c r="CA26" s="1423"/>
      <c r="CB26" s="1423"/>
      <c r="CC26" s="1423"/>
      <c r="CD26" s="1423">
        <v>0</v>
      </c>
      <c r="CE26" s="1423">
        <v>0</v>
      </c>
      <c r="CF26" s="1423"/>
      <c r="CG26" s="1423"/>
      <c r="CH26" s="1423">
        <v>0</v>
      </c>
      <c r="CI26" s="1423"/>
      <c r="CJ26" s="1423"/>
      <c r="CK26" s="1423"/>
      <c r="CL26" s="1423">
        <v>0</v>
      </c>
      <c r="CM26" s="1423"/>
      <c r="CN26" s="1423"/>
      <c r="CO26" s="1423"/>
      <c r="CP26" s="1423"/>
      <c r="CQ26" s="1423">
        <v>0</v>
      </c>
      <c r="CR26" s="1423">
        <v>0</v>
      </c>
      <c r="CS26" s="1423"/>
      <c r="CT26" s="1423"/>
      <c r="CU26" s="1423">
        <v>0</v>
      </c>
      <c r="CV26" s="1423"/>
      <c r="CW26" s="1423"/>
      <c r="CX26" s="1423"/>
      <c r="CY26" s="1423">
        <v>0</v>
      </c>
      <c r="CZ26" s="1423"/>
      <c r="DA26" s="1423">
        <v>0</v>
      </c>
      <c r="DB26" s="1423">
        <v>0</v>
      </c>
      <c r="DC26" s="1423"/>
      <c r="DD26" s="1423"/>
      <c r="DE26" s="1423"/>
      <c r="DF26" s="1423"/>
      <c r="DG26" s="1423"/>
      <c r="DH26" s="1423">
        <v>34878707</v>
      </c>
      <c r="DI26" s="1423">
        <v>5950908</v>
      </c>
      <c r="DJ26" s="1423">
        <v>3263934</v>
      </c>
      <c r="DK26" s="1423">
        <v>4173221</v>
      </c>
      <c r="DL26" s="1423">
        <v>21490644</v>
      </c>
      <c r="DM26" s="1423"/>
      <c r="DN26" s="1423">
        <v>5780983</v>
      </c>
      <c r="DO26" s="1423"/>
      <c r="DP26" s="1423"/>
      <c r="DQ26" s="1423">
        <v>148950475</v>
      </c>
      <c r="DR26" s="1374"/>
      <c r="DS26" s="1374"/>
      <c r="DT26" s="1374">
        <v>0</v>
      </c>
    </row>
    <row r="27" spans="2:124">
      <c r="B27" s="1223">
        <v>42552</v>
      </c>
      <c r="C27" s="1423">
        <v>75483286</v>
      </c>
      <c r="D27" s="1423">
        <v>75483286</v>
      </c>
      <c r="E27" s="1423">
        <v>65951690</v>
      </c>
      <c r="F27" s="1423">
        <v>9531596</v>
      </c>
      <c r="G27" s="1423"/>
      <c r="H27" s="1423"/>
      <c r="I27" s="1423"/>
      <c r="J27" s="1423"/>
      <c r="K27" s="1423"/>
      <c r="L27" s="1423"/>
      <c r="M27" s="1423"/>
      <c r="N27" s="1423"/>
      <c r="O27" s="1423">
        <v>29902843</v>
      </c>
      <c r="P27" s="1423">
        <v>13440652</v>
      </c>
      <c r="Q27" s="1423">
        <v>2087558</v>
      </c>
      <c r="R27" s="1423">
        <v>1553477</v>
      </c>
      <c r="S27" s="1423">
        <v>534081</v>
      </c>
      <c r="T27" s="1423"/>
      <c r="U27" s="1423">
        <v>11353094</v>
      </c>
      <c r="V27" s="1423">
        <v>5008063</v>
      </c>
      <c r="W27" s="1423">
        <v>6345031</v>
      </c>
      <c r="X27" s="1423"/>
      <c r="Y27" s="1423">
        <v>0</v>
      </c>
      <c r="Z27" s="1423"/>
      <c r="AA27" s="1423"/>
      <c r="AB27" s="1423"/>
      <c r="AC27" s="1423">
        <v>11560</v>
      </c>
      <c r="AD27" s="1423"/>
      <c r="AE27" s="1423">
        <v>11560</v>
      </c>
      <c r="AF27" s="1423"/>
      <c r="AG27" s="1423">
        <v>4206923</v>
      </c>
      <c r="AH27" s="1423">
        <v>1394509</v>
      </c>
      <c r="AI27" s="1423">
        <v>2812414</v>
      </c>
      <c r="AJ27" s="1423"/>
      <c r="AK27" s="1423">
        <v>1603156</v>
      </c>
      <c r="AL27" s="1423">
        <v>1603156</v>
      </c>
      <c r="AM27" s="1423"/>
      <c r="AN27" s="1423"/>
      <c r="AO27" s="1423">
        <v>6220421</v>
      </c>
      <c r="AP27" s="1423">
        <v>6220421</v>
      </c>
      <c r="AQ27" s="1423">
        <v>0</v>
      </c>
      <c r="AR27" s="1423"/>
      <c r="AS27" s="1423">
        <v>4420131</v>
      </c>
      <c r="AT27" s="1423">
        <v>2297185</v>
      </c>
      <c r="AU27" s="1423">
        <v>2122946</v>
      </c>
      <c r="AV27" s="1423"/>
      <c r="AW27" s="1423">
        <v>0</v>
      </c>
      <c r="AX27" s="1423"/>
      <c r="AY27" s="1423"/>
      <c r="AZ27" s="1423"/>
      <c r="BA27" s="1423"/>
      <c r="BB27" s="1423">
        <v>0</v>
      </c>
      <c r="BC27" s="1423">
        <v>0</v>
      </c>
      <c r="BD27" s="1423"/>
      <c r="BE27" s="1423">
        <v>0</v>
      </c>
      <c r="BF27" s="1423"/>
      <c r="BG27" s="1423"/>
      <c r="BH27" s="1423"/>
      <c r="BI27" s="1423"/>
      <c r="BJ27" s="1423">
        <v>0</v>
      </c>
      <c r="BK27" s="1423"/>
      <c r="BL27" s="1423">
        <v>0</v>
      </c>
      <c r="BM27" s="1423"/>
      <c r="BN27" s="1423"/>
      <c r="BO27" s="1423"/>
      <c r="BP27" s="1423"/>
      <c r="BQ27" s="1423">
        <v>0</v>
      </c>
      <c r="BR27" s="1423"/>
      <c r="BS27" s="1423">
        <v>0</v>
      </c>
      <c r="BT27" s="1423"/>
      <c r="BU27" s="1423"/>
      <c r="BV27" s="1423"/>
      <c r="BW27" s="1423"/>
      <c r="BX27" s="1423">
        <v>0</v>
      </c>
      <c r="BY27" s="1423"/>
      <c r="BZ27" s="1423"/>
      <c r="CA27" s="1423"/>
      <c r="CB27" s="1423"/>
      <c r="CC27" s="1423"/>
      <c r="CD27" s="1423">
        <v>0</v>
      </c>
      <c r="CE27" s="1423">
        <v>0</v>
      </c>
      <c r="CF27" s="1423"/>
      <c r="CG27" s="1423"/>
      <c r="CH27" s="1423">
        <v>0</v>
      </c>
      <c r="CI27" s="1423"/>
      <c r="CJ27" s="1423"/>
      <c r="CK27" s="1423"/>
      <c r="CL27" s="1423">
        <v>0</v>
      </c>
      <c r="CM27" s="1423"/>
      <c r="CN27" s="1423"/>
      <c r="CO27" s="1423"/>
      <c r="CP27" s="1423"/>
      <c r="CQ27" s="1423">
        <v>0</v>
      </c>
      <c r="CR27" s="1423">
        <v>0</v>
      </c>
      <c r="CS27" s="1423"/>
      <c r="CT27" s="1423"/>
      <c r="CU27" s="1423">
        <v>0</v>
      </c>
      <c r="CV27" s="1423"/>
      <c r="CW27" s="1423"/>
      <c r="CX27" s="1423"/>
      <c r="CY27" s="1423">
        <v>0</v>
      </c>
      <c r="CZ27" s="1423"/>
      <c r="DA27" s="1423">
        <v>0</v>
      </c>
      <c r="DB27" s="1423">
        <v>0</v>
      </c>
      <c r="DC27" s="1423"/>
      <c r="DD27" s="1423"/>
      <c r="DE27" s="1423"/>
      <c r="DF27" s="1423"/>
      <c r="DG27" s="1423"/>
      <c r="DH27" s="1423">
        <v>35715373</v>
      </c>
      <c r="DI27" s="1423">
        <v>6216400</v>
      </c>
      <c r="DJ27" s="1423">
        <v>3231828</v>
      </c>
      <c r="DK27" s="1423">
        <v>5114291</v>
      </c>
      <c r="DL27" s="1423">
        <v>21152854</v>
      </c>
      <c r="DM27" s="1423"/>
      <c r="DN27" s="1423">
        <v>6340905</v>
      </c>
      <c r="DO27" s="1423"/>
      <c r="DP27" s="1423"/>
      <c r="DQ27" s="1423">
        <v>147442407</v>
      </c>
      <c r="DR27" s="1374"/>
      <c r="DS27" s="1374"/>
      <c r="DT27" s="1374">
        <v>-1</v>
      </c>
    </row>
    <row r="28" spans="2:124">
      <c r="B28" s="1223">
        <v>42583</v>
      </c>
      <c r="C28" s="1423">
        <v>74820394</v>
      </c>
      <c r="D28" s="1423">
        <v>74820394</v>
      </c>
      <c r="E28" s="1423">
        <v>63462960</v>
      </c>
      <c r="F28" s="1423">
        <v>11357434</v>
      </c>
      <c r="G28" s="1423"/>
      <c r="H28" s="1423"/>
      <c r="I28" s="1423"/>
      <c r="J28" s="1423"/>
      <c r="K28" s="1423"/>
      <c r="L28" s="1423"/>
      <c r="M28" s="1423"/>
      <c r="N28" s="1423"/>
      <c r="O28" s="1423">
        <v>30579613</v>
      </c>
      <c r="P28" s="1423">
        <v>13712410</v>
      </c>
      <c r="Q28" s="1423">
        <v>1597030</v>
      </c>
      <c r="R28" s="1423">
        <v>952733</v>
      </c>
      <c r="S28" s="1423">
        <v>644297</v>
      </c>
      <c r="T28" s="1423"/>
      <c r="U28" s="1423">
        <v>12115380</v>
      </c>
      <c r="V28" s="1423">
        <v>557585</v>
      </c>
      <c r="W28" s="1423">
        <v>11557795</v>
      </c>
      <c r="X28" s="1423"/>
      <c r="Y28" s="1423">
        <v>0</v>
      </c>
      <c r="Z28" s="1423"/>
      <c r="AA28" s="1423"/>
      <c r="AB28" s="1423"/>
      <c r="AC28" s="1423">
        <v>0</v>
      </c>
      <c r="AD28" s="1423"/>
      <c r="AE28" s="1423">
        <v>0</v>
      </c>
      <c r="AF28" s="1423"/>
      <c r="AG28" s="1423">
        <v>6747459</v>
      </c>
      <c r="AH28" s="1423">
        <v>2833078</v>
      </c>
      <c r="AI28" s="1423">
        <v>3914381</v>
      </c>
      <c r="AJ28" s="1423"/>
      <c r="AK28" s="1423">
        <v>1612360</v>
      </c>
      <c r="AL28" s="1423">
        <v>1612360</v>
      </c>
      <c r="AM28" s="1423"/>
      <c r="AN28" s="1423"/>
      <c r="AO28" s="1423">
        <v>3787227</v>
      </c>
      <c r="AP28" s="1423">
        <v>3480610</v>
      </c>
      <c r="AQ28" s="1423">
        <v>306617</v>
      </c>
      <c r="AR28" s="1423"/>
      <c r="AS28" s="1423">
        <v>4720157</v>
      </c>
      <c r="AT28" s="1423">
        <v>1306780</v>
      </c>
      <c r="AU28" s="1423">
        <v>3413377</v>
      </c>
      <c r="AV28" s="1423"/>
      <c r="AW28" s="1423">
        <v>0</v>
      </c>
      <c r="AX28" s="1423"/>
      <c r="AY28" s="1423"/>
      <c r="AZ28" s="1423"/>
      <c r="BA28" s="1423"/>
      <c r="BB28" s="1423">
        <v>0</v>
      </c>
      <c r="BC28" s="1423">
        <v>0</v>
      </c>
      <c r="BD28" s="1423"/>
      <c r="BE28" s="1423">
        <v>0</v>
      </c>
      <c r="BF28" s="1423"/>
      <c r="BG28" s="1423"/>
      <c r="BH28" s="1423"/>
      <c r="BI28" s="1423"/>
      <c r="BJ28" s="1423">
        <v>0</v>
      </c>
      <c r="BK28" s="1423"/>
      <c r="BL28" s="1423">
        <v>0</v>
      </c>
      <c r="BM28" s="1423"/>
      <c r="BN28" s="1423"/>
      <c r="BO28" s="1423"/>
      <c r="BP28" s="1423"/>
      <c r="BQ28" s="1423">
        <v>0</v>
      </c>
      <c r="BR28" s="1423"/>
      <c r="BS28" s="1423">
        <v>0</v>
      </c>
      <c r="BT28" s="1423"/>
      <c r="BU28" s="1423"/>
      <c r="BV28" s="1423"/>
      <c r="BW28" s="1423"/>
      <c r="BX28" s="1423">
        <v>0</v>
      </c>
      <c r="BY28" s="1423"/>
      <c r="BZ28" s="1423"/>
      <c r="CA28" s="1423"/>
      <c r="CB28" s="1423"/>
      <c r="CC28" s="1423"/>
      <c r="CD28" s="1423">
        <v>0</v>
      </c>
      <c r="CE28" s="1423">
        <v>0</v>
      </c>
      <c r="CF28" s="1423"/>
      <c r="CG28" s="1423"/>
      <c r="CH28" s="1423">
        <v>0</v>
      </c>
      <c r="CI28" s="1423"/>
      <c r="CJ28" s="1423"/>
      <c r="CK28" s="1423"/>
      <c r="CL28" s="1423">
        <v>0</v>
      </c>
      <c r="CM28" s="1423"/>
      <c r="CN28" s="1423"/>
      <c r="CO28" s="1423"/>
      <c r="CP28" s="1423"/>
      <c r="CQ28" s="1423">
        <v>0</v>
      </c>
      <c r="CR28" s="1423">
        <v>0</v>
      </c>
      <c r="CS28" s="1423"/>
      <c r="CT28" s="1423"/>
      <c r="CU28" s="1423">
        <v>0</v>
      </c>
      <c r="CV28" s="1423"/>
      <c r="CW28" s="1423"/>
      <c r="CX28" s="1423"/>
      <c r="CY28" s="1423">
        <v>0</v>
      </c>
      <c r="CZ28" s="1423"/>
      <c r="DA28" s="1423">
        <v>0</v>
      </c>
      <c r="DB28" s="1423">
        <v>0</v>
      </c>
      <c r="DC28" s="1423"/>
      <c r="DD28" s="1423"/>
      <c r="DE28" s="1423"/>
      <c r="DF28" s="1423"/>
      <c r="DG28" s="1423"/>
      <c r="DH28" s="1423">
        <v>36531974</v>
      </c>
      <c r="DI28" s="1423">
        <v>6484809</v>
      </c>
      <c r="DJ28" s="1423">
        <v>3175860</v>
      </c>
      <c r="DK28" s="1423">
        <v>5926657</v>
      </c>
      <c r="DL28" s="1423">
        <v>20944648</v>
      </c>
      <c r="DM28" s="1423"/>
      <c r="DN28" s="1423">
        <v>6904205</v>
      </c>
      <c r="DO28" s="1423"/>
      <c r="DP28" s="1423"/>
      <c r="DQ28" s="1423">
        <v>148836186</v>
      </c>
      <c r="DR28" s="1374"/>
      <c r="DS28" s="1374"/>
      <c r="DT28" s="1374">
        <v>0</v>
      </c>
    </row>
    <row r="29" spans="2:124">
      <c r="B29" s="1223">
        <v>42614</v>
      </c>
      <c r="C29" s="1423">
        <v>74238601</v>
      </c>
      <c r="D29" s="1423">
        <v>74238601</v>
      </c>
      <c r="E29" s="1423">
        <v>62101740</v>
      </c>
      <c r="F29" s="1423">
        <v>12136861</v>
      </c>
      <c r="G29" s="1423"/>
      <c r="H29" s="1423"/>
      <c r="I29" s="1423"/>
      <c r="J29" s="1423"/>
      <c r="K29" s="1423"/>
      <c r="L29" s="1423"/>
      <c r="M29" s="1423"/>
      <c r="N29" s="1423"/>
      <c r="O29" s="1423">
        <v>30126769</v>
      </c>
      <c r="P29" s="1423">
        <v>12746186</v>
      </c>
      <c r="Q29" s="1423">
        <v>1786358</v>
      </c>
      <c r="R29" s="1423">
        <v>1420196</v>
      </c>
      <c r="S29" s="1423">
        <v>366162</v>
      </c>
      <c r="T29" s="1423"/>
      <c r="U29" s="1423">
        <v>10959828</v>
      </c>
      <c r="V29" s="1423">
        <v>354612</v>
      </c>
      <c r="W29" s="1423">
        <v>10605216</v>
      </c>
      <c r="X29" s="1423"/>
      <c r="Y29" s="1423">
        <v>0</v>
      </c>
      <c r="Z29" s="1423"/>
      <c r="AA29" s="1423"/>
      <c r="AB29" s="1423"/>
      <c r="AC29" s="1423">
        <v>0</v>
      </c>
      <c r="AD29" s="1423"/>
      <c r="AE29" s="1423">
        <v>0</v>
      </c>
      <c r="AF29" s="1423"/>
      <c r="AG29" s="1423">
        <v>6276593</v>
      </c>
      <c r="AH29" s="1423">
        <v>2337377</v>
      </c>
      <c r="AI29" s="1423">
        <v>3939216</v>
      </c>
      <c r="AJ29" s="1423"/>
      <c r="AK29" s="1423">
        <v>1618522</v>
      </c>
      <c r="AL29" s="1423">
        <v>1618522</v>
      </c>
      <c r="AM29" s="1423"/>
      <c r="AN29" s="1423"/>
      <c r="AO29" s="1423">
        <v>5004748</v>
      </c>
      <c r="AP29" s="1423">
        <v>3623679</v>
      </c>
      <c r="AQ29" s="1423">
        <v>1381069</v>
      </c>
      <c r="AR29" s="1423"/>
      <c r="AS29" s="1423">
        <v>4480720</v>
      </c>
      <c r="AT29" s="1423">
        <v>1524031</v>
      </c>
      <c r="AU29" s="1423">
        <v>2956689</v>
      </c>
      <c r="AV29" s="1423"/>
      <c r="AW29" s="1423">
        <v>0</v>
      </c>
      <c r="AX29" s="1423"/>
      <c r="AY29" s="1423"/>
      <c r="AZ29" s="1423"/>
      <c r="BA29" s="1423"/>
      <c r="BB29" s="1423">
        <v>0</v>
      </c>
      <c r="BC29" s="1423">
        <v>0</v>
      </c>
      <c r="BD29" s="1423"/>
      <c r="BE29" s="1423">
        <v>0</v>
      </c>
      <c r="BF29" s="1423"/>
      <c r="BG29" s="1423"/>
      <c r="BH29" s="1423"/>
      <c r="BI29" s="1423"/>
      <c r="BJ29" s="1423">
        <v>0</v>
      </c>
      <c r="BK29" s="1423"/>
      <c r="BL29" s="1423">
        <v>0</v>
      </c>
      <c r="BM29" s="1423"/>
      <c r="BN29" s="1423"/>
      <c r="BO29" s="1423"/>
      <c r="BP29" s="1423"/>
      <c r="BQ29" s="1423">
        <v>0</v>
      </c>
      <c r="BR29" s="1423"/>
      <c r="BS29" s="1423">
        <v>0</v>
      </c>
      <c r="BT29" s="1423"/>
      <c r="BU29" s="1423"/>
      <c r="BV29" s="1423"/>
      <c r="BW29" s="1423"/>
      <c r="BX29" s="1423">
        <v>0</v>
      </c>
      <c r="BY29" s="1423"/>
      <c r="BZ29" s="1423"/>
      <c r="CA29" s="1423"/>
      <c r="CB29" s="1423"/>
      <c r="CC29" s="1423"/>
      <c r="CD29" s="1423">
        <v>0</v>
      </c>
      <c r="CE29" s="1423">
        <v>0</v>
      </c>
      <c r="CF29" s="1423"/>
      <c r="CG29" s="1423"/>
      <c r="CH29" s="1423">
        <v>0</v>
      </c>
      <c r="CI29" s="1423"/>
      <c r="CJ29" s="1423"/>
      <c r="CK29" s="1423"/>
      <c r="CL29" s="1423">
        <v>0</v>
      </c>
      <c r="CM29" s="1423"/>
      <c r="CN29" s="1423"/>
      <c r="CO29" s="1423"/>
      <c r="CP29" s="1423"/>
      <c r="CQ29" s="1423">
        <v>0</v>
      </c>
      <c r="CR29" s="1423">
        <v>0</v>
      </c>
      <c r="CS29" s="1423"/>
      <c r="CT29" s="1423"/>
      <c r="CU29" s="1423">
        <v>0</v>
      </c>
      <c r="CV29" s="1423"/>
      <c r="CW29" s="1423"/>
      <c r="CX29" s="1423"/>
      <c r="CY29" s="1423">
        <v>0</v>
      </c>
      <c r="CZ29" s="1423"/>
      <c r="DA29" s="1423">
        <v>0</v>
      </c>
      <c r="DB29" s="1423">
        <v>0</v>
      </c>
      <c r="DC29" s="1423"/>
      <c r="DD29" s="1423"/>
      <c r="DE29" s="1423"/>
      <c r="DF29" s="1423"/>
      <c r="DG29" s="1423"/>
      <c r="DH29" s="1423">
        <v>37472840</v>
      </c>
      <c r="DI29" s="1423">
        <v>5944828</v>
      </c>
      <c r="DJ29" s="1423">
        <v>3117394</v>
      </c>
      <c r="DK29" s="1423">
        <v>6863501</v>
      </c>
      <c r="DL29" s="1423">
        <v>21547117</v>
      </c>
      <c r="DM29" s="1423"/>
      <c r="DN29" s="1423">
        <v>13855085</v>
      </c>
      <c r="DO29" s="1423"/>
      <c r="DP29" s="1423"/>
      <c r="DQ29" s="1423">
        <v>155693295</v>
      </c>
      <c r="DR29" s="1374"/>
      <c r="DS29" s="1374"/>
      <c r="DT29" s="1374">
        <v>0</v>
      </c>
    </row>
    <row r="30" spans="2:124">
      <c r="B30" s="1223">
        <v>42644</v>
      </c>
      <c r="C30" s="1423">
        <v>70818067</v>
      </c>
      <c r="D30" s="1423">
        <v>70818067</v>
      </c>
      <c r="E30" s="1423">
        <v>58980599</v>
      </c>
      <c r="F30" s="1423">
        <v>11837468</v>
      </c>
      <c r="G30" s="1423"/>
      <c r="H30" s="1423"/>
      <c r="I30" s="1423"/>
      <c r="J30" s="1423"/>
      <c r="K30" s="1423"/>
      <c r="L30" s="1423"/>
      <c r="M30" s="1423"/>
      <c r="N30" s="1423"/>
      <c r="O30" s="1423">
        <v>32425862</v>
      </c>
      <c r="P30" s="1423">
        <v>13025973</v>
      </c>
      <c r="Q30" s="1423">
        <v>2095610</v>
      </c>
      <c r="R30" s="1423">
        <v>1498861</v>
      </c>
      <c r="S30" s="1423">
        <v>596749</v>
      </c>
      <c r="T30" s="1423"/>
      <c r="U30" s="1423">
        <v>10930363</v>
      </c>
      <c r="V30" s="1423">
        <v>268667</v>
      </c>
      <c r="W30" s="1423">
        <v>10661696</v>
      </c>
      <c r="X30" s="1423"/>
      <c r="Y30" s="1423">
        <v>0</v>
      </c>
      <c r="Z30" s="1423"/>
      <c r="AA30" s="1423"/>
      <c r="AB30" s="1423"/>
      <c r="AC30" s="1423">
        <v>0</v>
      </c>
      <c r="AD30" s="1423"/>
      <c r="AE30" s="1423">
        <v>0</v>
      </c>
      <c r="AF30" s="1423"/>
      <c r="AG30" s="1423">
        <v>8040065</v>
      </c>
      <c r="AH30" s="1423">
        <v>5811560</v>
      </c>
      <c r="AI30" s="1423">
        <v>2228505</v>
      </c>
      <c r="AJ30" s="1423"/>
      <c r="AK30" s="1423">
        <v>1630042</v>
      </c>
      <c r="AL30" s="1423">
        <v>1630042</v>
      </c>
      <c r="AM30" s="1423"/>
      <c r="AN30" s="1423"/>
      <c r="AO30" s="1423">
        <v>5278243</v>
      </c>
      <c r="AP30" s="1423">
        <v>4061660</v>
      </c>
      <c r="AQ30" s="1423">
        <v>1216583</v>
      </c>
      <c r="AR30" s="1423"/>
      <c r="AS30" s="1423">
        <v>4451539</v>
      </c>
      <c r="AT30" s="1423">
        <v>2107076</v>
      </c>
      <c r="AU30" s="1423">
        <v>2344463</v>
      </c>
      <c r="AV30" s="1423"/>
      <c r="AW30" s="1423">
        <v>0</v>
      </c>
      <c r="AX30" s="1423"/>
      <c r="AY30" s="1423"/>
      <c r="AZ30" s="1423"/>
      <c r="BA30" s="1423"/>
      <c r="BB30" s="1423">
        <v>0</v>
      </c>
      <c r="BC30" s="1423">
        <v>0</v>
      </c>
      <c r="BD30" s="1423"/>
      <c r="BE30" s="1423">
        <v>0</v>
      </c>
      <c r="BF30" s="1423"/>
      <c r="BG30" s="1423"/>
      <c r="BH30" s="1423"/>
      <c r="BI30" s="1423"/>
      <c r="BJ30" s="1423">
        <v>0</v>
      </c>
      <c r="BK30" s="1423"/>
      <c r="BL30" s="1423">
        <v>0</v>
      </c>
      <c r="BM30" s="1423"/>
      <c r="BN30" s="1423"/>
      <c r="BO30" s="1423"/>
      <c r="BP30" s="1423"/>
      <c r="BQ30" s="1423">
        <v>0</v>
      </c>
      <c r="BR30" s="1423"/>
      <c r="BS30" s="1423">
        <v>0</v>
      </c>
      <c r="BT30" s="1423"/>
      <c r="BU30" s="1423"/>
      <c r="BV30" s="1423"/>
      <c r="BW30" s="1423"/>
      <c r="BX30" s="1423">
        <v>0</v>
      </c>
      <c r="BY30" s="1423"/>
      <c r="BZ30" s="1423"/>
      <c r="CA30" s="1423"/>
      <c r="CB30" s="1423"/>
      <c r="CC30" s="1423"/>
      <c r="CD30" s="1423">
        <v>0</v>
      </c>
      <c r="CE30" s="1423">
        <v>0</v>
      </c>
      <c r="CF30" s="1423"/>
      <c r="CG30" s="1423"/>
      <c r="CH30" s="1423">
        <v>0</v>
      </c>
      <c r="CI30" s="1423"/>
      <c r="CJ30" s="1423"/>
      <c r="CK30" s="1423"/>
      <c r="CL30" s="1423">
        <v>0</v>
      </c>
      <c r="CM30" s="1423"/>
      <c r="CN30" s="1423"/>
      <c r="CO30" s="1423"/>
      <c r="CP30" s="1423"/>
      <c r="CQ30" s="1423">
        <v>0</v>
      </c>
      <c r="CR30" s="1423">
        <v>0</v>
      </c>
      <c r="CS30" s="1423"/>
      <c r="CT30" s="1423"/>
      <c r="CU30" s="1423">
        <v>0</v>
      </c>
      <c r="CV30" s="1423"/>
      <c r="CW30" s="1423"/>
      <c r="CX30" s="1423"/>
      <c r="CY30" s="1423">
        <v>0</v>
      </c>
      <c r="CZ30" s="1423"/>
      <c r="DA30" s="1423">
        <v>0</v>
      </c>
      <c r="DB30" s="1423">
        <v>0</v>
      </c>
      <c r="DC30" s="1423"/>
      <c r="DD30" s="1423"/>
      <c r="DE30" s="1423"/>
      <c r="DF30" s="1423"/>
      <c r="DG30" s="1423"/>
      <c r="DH30" s="1423">
        <v>38641751</v>
      </c>
      <c r="DI30" s="1423">
        <v>6111126</v>
      </c>
      <c r="DJ30" s="1423">
        <v>3034810</v>
      </c>
      <c r="DK30" s="1423">
        <v>7881272</v>
      </c>
      <c r="DL30" s="1423">
        <v>21614543</v>
      </c>
      <c r="DM30" s="1423"/>
      <c r="DN30" s="1423">
        <v>6918032</v>
      </c>
      <c r="DO30" s="1423"/>
      <c r="DP30" s="1423"/>
      <c r="DQ30" s="1423">
        <v>148803712</v>
      </c>
      <c r="DR30" s="1374"/>
      <c r="DS30" s="1374"/>
      <c r="DT30" s="1374">
        <v>0</v>
      </c>
    </row>
    <row r="31" spans="2:124">
      <c r="B31" s="1223">
        <v>42675</v>
      </c>
      <c r="C31" s="1423">
        <v>74466932</v>
      </c>
      <c r="D31" s="1423">
        <v>74466932</v>
      </c>
      <c r="E31" s="1423">
        <v>62356949</v>
      </c>
      <c r="F31" s="1423">
        <v>12109983</v>
      </c>
      <c r="G31" s="1423"/>
      <c r="H31" s="1423"/>
      <c r="I31" s="1423"/>
      <c r="J31" s="1423"/>
      <c r="K31" s="1423"/>
      <c r="L31" s="1423"/>
      <c r="M31" s="1423"/>
      <c r="N31" s="1423"/>
      <c r="O31" s="1423">
        <v>32027846</v>
      </c>
      <c r="P31" s="1423">
        <v>13935259</v>
      </c>
      <c r="Q31" s="1423">
        <v>1717468</v>
      </c>
      <c r="R31" s="1423">
        <v>1144661</v>
      </c>
      <c r="S31" s="1423">
        <v>572807</v>
      </c>
      <c r="T31" s="1423"/>
      <c r="U31" s="1423">
        <v>12217791</v>
      </c>
      <c r="V31" s="1423">
        <v>2537910</v>
      </c>
      <c r="W31" s="1423">
        <v>9679881</v>
      </c>
      <c r="X31" s="1423"/>
      <c r="Y31" s="1423">
        <v>0</v>
      </c>
      <c r="Z31" s="1423"/>
      <c r="AA31" s="1423"/>
      <c r="AB31" s="1423"/>
      <c r="AC31" s="1423">
        <v>3</v>
      </c>
      <c r="AD31" s="1423"/>
      <c r="AE31" s="1423">
        <v>3</v>
      </c>
      <c r="AF31" s="1423"/>
      <c r="AG31" s="1423">
        <v>7651158</v>
      </c>
      <c r="AH31" s="1423">
        <v>6121943</v>
      </c>
      <c r="AI31" s="1423">
        <v>1529215</v>
      </c>
      <c r="AJ31" s="1423"/>
      <c r="AK31" s="1423">
        <v>1637563</v>
      </c>
      <c r="AL31" s="1423">
        <v>1637563</v>
      </c>
      <c r="AM31" s="1423"/>
      <c r="AN31" s="1423"/>
      <c r="AO31" s="1423">
        <v>4548216</v>
      </c>
      <c r="AP31" s="1423">
        <v>4548216</v>
      </c>
      <c r="AQ31" s="1423">
        <v>0</v>
      </c>
      <c r="AR31" s="1423"/>
      <c r="AS31" s="1423">
        <v>4255647</v>
      </c>
      <c r="AT31" s="1423">
        <v>548547</v>
      </c>
      <c r="AU31" s="1423">
        <v>3707100</v>
      </c>
      <c r="AV31" s="1423"/>
      <c r="AW31" s="1423">
        <v>0</v>
      </c>
      <c r="AX31" s="1423"/>
      <c r="AY31" s="1423"/>
      <c r="AZ31" s="1423"/>
      <c r="BA31" s="1423"/>
      <c r="BB31" s="1423">
        <v>0</v>
      </c>
      <c r="BC31" s="1423">
        <v>0</v>
      </c>
      <c r="BD31" s="1423"/>
      <c r="BE31" s="1423">
        <v>0</v>
      </c>
      <c r="BF31" s="1423"/>
      <c r="BG31" s="1423"/>
      <c r="BH31" s="1423"/>
      <c r="BI31" s="1423"/>
      <c r="BJ31" s="1423">
        <v>0</v>
      </c>
      <c r="BK31" s="1423"/>
      <c r="BL31" s="1423">
        <v>0</v>
      </c>
      <c r="BM31" s="1423"/>
      <c r="BN31" s="1423"/>
      <c r="BO31" s="1423"/>
      <c r="BP31" s="1423"/>
      <c r="BQ31" s="1423">
        <v>0</v>
      </c>
      <c r="BR31" s="1423"/>
      <c r="BS31" s="1423">
        <v>0</v>
      </c>
      <c r="BT31" s="1423"/>
      <c r="BU31" s="1423"/>
      <c r="BV31" s="1423"/>
      <c r="BW31" s="1423"/>
      <c r="BX31" s="1423">
        <v>0</v>
      </c>
      <c r="BY31" s="1423"/>
      <c r="BZ31" s="1423"/>
      <c r="CA31" s="1423"/>
      <c r="CB31" s="1423"/>
      <c r="CC31" s="1423"/>
      <c r="CD31" s="1423">
        <v>0</v>
      </c>
      <c r="CE31" s="1423">
        <v>0</v>
      </c>
      <c r="CF31" s="1423"/>
      <c r="CG31" s="1423"/>
      <c r="CH31" s="1423">
        <v>0</v>
      </c>
      <c r="CI31" s="1423"/>
      <c r="CJ31" s="1423"/>
      <c r="CK31" s="1423"/>
      <c r="CL31" s="1423">
        <v>0</v>
      </c>
      <c r="CM31" s="1423"/>
      <c r="CN31" s="1423"/>
      <c r="CO31" s="1423"/>
      <c r="CP31" s="1423"/>
      <c r="CQ31" s="1423">
        <v>0</v>
      </c>
      <c r="CR31" s="1423">
        <v>0</v>
      </c>
      <c r="CS31" s="1423"/>
      <c r="CT31" s="1423"/>
      <c r="CU31" s="1423">
        <v>0</v>
      </c>
      <c r="CV31" s="1423"/>
      <c r="CW31" s="1423"/>
      <c r="CX31" s="1423"/>
      <c r="CY31" s="1423">
        <v>0</v>
      </c>
      <c r="CZ31" s="1423"/>
      <c r="DA31" s="1423">
        <v>0</v>
      </c>
      <c r="DB31" s="1423">
        <v>0</v>
      </c>
      <c r="DC31" s="1423"/>
      <c r="DD31" s="1423"/>
      <c r="DE31" s="1423"/>
      <c r="DF31" s="1423"/>
      <c r="DG31" s="1423"/>
      <c r="DH31" s="1423">
        <v>39326072</v>
      </c>
      <c r="DI31" s="1423">
        <v>6142312</v>
      </c>
      <c r="DJ31" s="1423">
        <v>3089131</v>
      </c>
      <c r="DK31" s="1423">
        <v>8484863</v>
      </c>
      <c r="DL31" s="1423">
        <v>21609766</v>
      </c>
      <c r="DM31" s="1423"/>
      <c r="DN31" s="1423">
        <v>6912488</v>
      </c>
      <c r="DO31" s="1423"/>
      <c r="DP31" s="1423"/>
      <c r="DQ31" s="1423">
        <v>152733338</v>
      </c>
      <c r="DR31" s="1374"/>
      <c r="DS31" s="1374"/>
      <c r="DT31" s="1374">
        <v>0</v>
      </c>
    </row>
    <row r="32" spans="2:124">
      <c r="B32" s="1223">
        <v>42705</v>
      </c>
      <c r="C32" s="1423">
        <v>77733107</v>
      </c>
      <c r="D32" s="1423">
        <v>77733107</v>
      </c>
      <c r="E32" s="1423">
        <v>63039731</v>
      </c>
      <c r="F32" s="1423">
        <v>14693376</v>
      </c>
      <c r="G32" s="1423"/>
      <c r="H32" s="1423"/>
      <c r="I32" s="1423"/>
      <c r="J32" s="1423"/>
      <c r="K32" s="1423"/>
      <c r="L32" s="1423"/>
      <c r="M32" s="1423"/>
      <c r="N32" s="1423"/>
      <c r="O32" s="1423">
        <v>37421538</v>
      </c>
      <c r="P32" s="1423">
        <v>14396998</v>
      </c>
      <c r="Q32" s="1423">
        <v>1682975</v>
      </c>
      <c r="R32" s="1423">
        <v>1303772</v>
      </c>
      <c r="S32" s="1423">
        <v>379203</v>
      </c>
      <c r="T32" s="1423"/>
      <c r="U32" s="1423">
        <v>12714023</v>
      </c>
      <c r="V32" s="1423">
        <v>6281772</v>
      </c>
      <c r="W32" s="1423">
        <v>6432251</v>
      </c>
      <c r="X32" s="1423"/>
      <c r="Y32" s="1423">
        <v>0</v>
      </c>
      <c r="Z32" s="1423"/>
      <c r="AA32" s="1423"/>
      <c r="AB32" s="1423"/>
      <c r="AC32" s="1423">
        <v>3</v>
      </c>
      <c r="AD32" s="1423"/>
      <c r="AE32" s="1423">
        <v>3</v>
      </c>
      <c r="AF32" s="1423"/>
      <c r="AG32" s="1423">
        <v>4248183</v>
      </c>
      <c r="AH32" s="1423">
        <v>3197337</v>
      </c>
      <c r="AI32" s="1423">
        <v>1050846</v>
      </c>
      <c r="AJ32" s="1423"/>
      <c r="AK32" s="1423">
        <v>5983107</v>
      </c>
      <c r="AL32" s="1423">
        <v>5983107</v>
      </c>
      <c r="AM32" s="1423"/>
      <c r="AN32" s="1423"/>
      <c r="AO32" s="1423">
        <v>8352714</v>
      </c>
      <c r="AP32" s="1423">
        <v>8352714</v>
      </c>
      <c r="AQ32" s="1423">
        <v>0</v>
      </c>
      <c r="AR32" s="1423"/>
      <c r="AS32" s="1423">
        <v>4440533</v>
      </c>
      <c r="AT32" s="1423">
        <v>1938517</v>
      </c>
      <c r="AU32" s="1423">
        <v>2502016</v>
      </c>
      <c r="AV32" s="1423"/>
      <c r="AW32" s="1423">
        <v>0</v>
      </c>
      <c r="AX32" s="1423"/>
      <c r="AY32" s="1423"/>
      <c r="AZ32" s="1423"/>
      <c r="BA32" s="1423"/>
      <c r="BB32" s="1423">
        <v>0</v>
      </c>
      <c r="BC32" s="1423">
        <v>0</v>
      </c>
      <c r="BD32" s="1423"/>
      <c r="BE32" s="1423">
        <v>0</v>
      </c>
      <c r="BF32" s="1423"/>
      <c r="BG32" s="1423"/>
      <c r="BH32" s="1423"/>
      <c r="BI32" s="1423"/>
      <c r="BJ32" s="1423">
        <v>0</v>
      </c>
      <c r="BK32" s="1423"/>
      <c r="BL32" s="1423">
        <v>0</v>
      </c>
      <c r="BM32" s="1423"/>
      <c r="BN32" s="1423"/>
      <c r="BO32" s="1423"/>
      <c r="BP32" s="1423"/>
      <c r="BQ32" s="1423">
        <v>0</v>
      </c>
      <c r="BR32" s="1423"/>
      <c r="BS32" s="1423">
        <v>0</v>
      </c>
      <c r="BT32" s="1423"/>
      <c r="BU32" s="1423"/>
      <c r="BV32" s="1423"/>
      <c r="BW32" s="1423"/>
      <c r="BX32" s="1423">
        <v>0</v>
      </c>
      <c r="BY32" s="1423"/>
      <c r="BZ32" s="1423"/>
      <c r="CA32" s="1423"/>
      <c r="CB32" s="1423"/>
      <c r="CC32" s="1423"/>
      <c r="CD32" s="1423">
        <v>0</v>
      </c>
      <c r="CE32" s="1423">
        <v>0</v>
      </c>
      <c r="CF32" s="1423"/>
      <c r="CG32" s="1423"/>
      <c r="CH32" s="1423">
        <v>0</v>
      </c>
      <c r="CI32" s="1423"/>
      <c r="CJ32" s="1423"/>
      <c r="CK32" s="1423"/>
      <c r="CL32" s="1423">
        <v>0</v>
      </c>
      <c r="CM32" s="1423"/>
      <c r="CN32" s="1423"/>
      <c r="CO32" s="1423"/>
      <c r="CP32" s="1423"/>
      <c r="CQ32" s="1423">
        <v>0</v>
      </c>
      <c r="CR32" s="1423">
        <v>0</v>
      </c>
      <c r="CS32" s="1423"/>
      <c r="CT32" s="1423"/>
      <c r="CU32" s="1423">
        <v>0</v>
      </c>
      <c r="CV32" s="1423"/>
      <c r="CW32" s="1423"/>
      <c r="CX32" s="1423"/>
      <c r="CY32" s="1423">
        <v>0</v>
      </c>
      <c r="CZ32" s="1423"/>
      <c r="DA32" s="1423">
        <v>0</v>
      </c>
      <c r="DB32" s="1423">
        <v>0</v>
      </c>
      <c r="DC32" s="1423"/>
      <c r="DD32" s="1423"/>
      <c r="DE32" s="1423"/>
      <c r="DF32" s="1423"/>
      <c r="DG32" s="1423"/>
      <c r="DH32" s="1423">
        <v>41188576</v>
      </c>
      <c r="DI32" s="1423">
        <v>6145743</v>
      </c>
      <c r="DJ32" s="1423">
        <v>3144367</v>
      </c>
      <c r="DK32" s="1423">
        <v>9672804</v>
      </c>
      <c r="DL32" s="1423">
        <v>22225662</v>
      </c>
      <c r="DM32" s="1423"/>
      <c r="DN32" s="1423">
        <v>7986066</v>
      </c>
      <c r="DO32" s="1423"/>
      <c r="DP32" s="1423"/>
      <c r="DQ32" s="1423">
        <v>164329287</v>
      </c>
      <c r="DR32" s="1374"/>
      <c r="DS32" s="1374"/>
      <c r="DT32" s="1374">
        <v>-0.43000000715255737</v>
      </c>
    </row>
    <row r="33" spans="2:124">
      <c r="C33" s="1424"/>
      <c r="D33" s="1424"/>
      <c r="E33" s="1424"/>
      <c r="F33" s="1424"/>
      <c r="G33" s="1424"/>
      <c r="H33" s="1424"/>
      <c r="I33" s="1424"/>
      <c r="J33" s="1424"/>
      <c r="K33" s="1424"/>
      <c r="L33" s="1424"/>
      <c r="M33" s="1424"/>
      <c r="N33" s="1424"/>
      <c r="O33" s="1424"/>
      <c r="P33" s="1424"/>
      <c r="Q33" s="1424"/>
      <c r="R33" s="1424"/>
      <c r="S33" s="1424"/>
      <c r="T33" s="1424"/>
      <c r="U33" s="1424"/>
      <c r="V33" s="1424"/>
      <c r="W33" s="1424"/>
      <c r="X33" s="1424"/>
      <c r="Y33" s="1424"/>
      <c r="Z33" s="1424"/>
      <c r="AA33" s="1424"/>
      <c r="AB33" s="1424"/>
      <c r="AC33" s="1424"/>
      <c r="AD33" s="1424"/>
      <c r="AE33" s="1424"/>
      <c r="AF33" s="1424"/>
      <c r="AG33" s="1424"/>
      <c r="AH33" s="1424"/>
      <c r="AI33" s="1424"/>
      <c r="AJ33" s="1424"/>
      <c r="AK33" s="1424"/>
      <c r="AL33" s="1424"/>
      <c r="AM33" s="1424"/>
      <c r="AN33" s="1424"/>
      <c r="AO33" s="1424"/>
      <c r="AP33" s="1424"/>
      <c r="AQ33" s="1424"/>
      <c r="AR33" s="1424"/>
      <c r="AS33" s="1424"/>
      <c r="AT33" s="1424"/>
      <c r="AU33" s="1424"/>
      <c r="AV33" s="1424"/>
      <c r="AW33" s="1424"/>
      <c r="AX33" s="1424"/>
      <c r="AY33" s="1424"/>
      <c r="AZ33" s="1424"/>
      <c r="BA33" s="1424"/>
      <c r="BB33" s="1424"/>
      <c r="BC33" s="1424"/>
      <c r="BD33" s="1424"/>
      <c r="BE33" s="1424"/>
      <c r="BF33" s="1424"/>
      <c r="BG33" s="1424"/>
      <c r="BH33" s="1424"/>
      <c r="BI33" s="1424"/>
      <c r="BJ33" s="1424"/>
      <c r="BK33" s="1424"/>
      <c r="BL33" s="1424"/>
      <c r="BM33" s="1424"/>
      <c r="BN33" s="1424"/>
      <c r="BO33" s="1424"/>
      <c r="BP33" s="1424"/>
      <c r="BQ33" s="1424"/>
      <c r="BR33" s="1424"/>
      <c r="BS33" s="1424"/>
      <c r="BT33" s="1424"/>
      <c r="BU33" s="1424"/>
      <c r="BV33" s="1424"/>
      <c r="BW33" s="1424"/>
      <c r="BX33" s="1424"/>
      <c r="BY33" s="1424"/>
      <c r="BZ33" s="1424"/>
      <c r="CA33" s="1424"/>
      <c r="CB33" s="1424"/>
      <c r="CC33" s="1424"/>
      <c r="CD33" s="1424"/>
      <c r="CE33" s="1424"/>
      <c r="CF33" s="1424"/>
      <c r="CG33" s="1424"/>
      <c r="CH33" s="1424"/>
      <c r="CI33" s="1424"/>
      <c r="CJ33" s="1424"/>
      <c r="CK33" s="1424"/>
      <c r="CL33" s="1424"/>
      <c r="CM33" s="1424"/>
      <c r="CN33" s="1424"/>
      <c r="CO33" s="1424"/>
      <c r="CP33" s="1424"/>
      <c r="CQ33" s="1424"/>
      <c r="CR33" s="1424"/>
      <c r="CS33" s="1424"/>
      <c r="CT33" s="1424"/>
      <c r="CU33" s="1424"/>
      <c r="CV33" s="1424"/>
      <c r="CW33" s="1424"/>
      <c r="CX33" s="1424"/>
      <c r="CY33" s="1424"/>
      <c r="CZ33" s="1424"/>
      <c r="DA33" s="1424"/>
      <c r="DB33" s="1424"/>
      <c r="DC33" s="1424"/>
      <c r="DD33" s="1424"/>
      <c r="DE33" s="1424"/>
      <c r="DF33" s="1424"/>
      <c r="DG33" s="1424"/>
      <c r="DH33" s="1424"/>
      <c r="DI33" s="1424"/>
      <c r="DJ33" s="1424"/>
      <c r="DK33" s="1424"/>
      <c r="DL33" s="1424"/>
      <c r="DM33" s="1424"/>
      <c r="DN33" s="1424"/>
      <c r="DO33" s="1424"/>
      <c r="DP33" s="1424"/>
      <c r="DQ33" s="1424"/>
      <c r="DR33" s="1375"/>
      <c r="DS33" s="1375"/>
      <c r="DT33" s="1375"/>
    </row>
    <row r="34" spans="2:124">
      <c r="C34" s="1424"/>
      <c r="D34" s="1424"/>
      <c r="E34" s="1424"/>
      <c r="F34" s="1424"/>
      <c r="G34" s="1424"/>
      <c r="H34" s="1424"/>
      <c r="I34" s="1424"/>
      <c r="J34" s="1424"/>
      <c r="K34" s="1424"/>
      <c r="L34" s="1424"/>
      <c r="M34" s="1424"/>
      <c r="N34" s="1424"/>
      <c r="O34" s="1424"/>
      <c r="P34" s="1424"/>
      <c r="Q34" s="1424"/>
      <c r="R34" s="1424"/>
      <c r="S34" s="1424"/>
      <c r="T34" s="1424"/>
      <c r="U34" s="1424"/>
      <c r="V34" s="1424"/>
      <c r="W34" s="1424"/>
      <c r="X34" s="1424"/>
      <c r="Y34" s="1424"/>
      <c r="Z34" s="1424"/>
      <c r="AA34" s="1424"/>
      <c r="AB34" s="1424"/>
      <c r="AC34" s="1424"/>
      <c r="AD34" s="1424"/>
      <c r="AE34" s="1424"/>
      <c r="AF34" s="1424"/>
      <c r="AG34" s="1424"/>
      <c r="AH34" s="1424"/>
      <c r="AI34" s="1424"/>
      <c r="AJ34" s="1424"/>
      <c r="AK34" s="1424"/>
      <c r="AL34" s="1424"/>
      <c r="AM34" s="1424"/>
      <c r="AN34" s="1424"/>
      <c r="AO34" s="1424"/>
      <c r="AP34" s="1424"/>
      <c r="AQ34" s="1424"/>
      <c r="AR34" s="1424"/>
      <c r="AS34" s="1424"/>
      <c r="AT34" s="1424"/>
      <c r="AU34" s="1424"/>
      <c r="AV34" s="1424"/>
      <c r="AW34" s="1424"/>
      <c r="AX34" s="1424"/>
      <c r="AY34" s="1424"/>
      <c r="AZ34" s="1424"/>
      <c r="BA34" s="1424"/>
      <c r="BB34" s="1424"/>
      <c r="BC34" s="1424"/>
      <c r="BD34" s="1424"/>
      <c r="BE34" s="1424"/>
      <c r="BF34" s="1424"/>
      <c r="BG34" s="1424"/>
      <c r="BH34" s="1424"/>
      <c r="BI34" s="1424"/>
      <c r="BJ34" s="1424"/>
      <c r="BK34" s="1424"/>
      <c r="BL34" s="1424"/>
      <c r="BM34" s="1424"/>
      <c r="BN34" s="1424"/>
      <c r="BO34" s="1424"/>
      <c r="BP34" s="1424"/>
      <c r="BQ34" s="1424"/>
      <c r="BR34" s="1424"/>
      <c r="BS34" s="1424"/>
      <c r="BT34" s="1424"/>
      <c r="BU34" s="1424"/>
      <c r="BV34" s="1424"/>
      <c r="BW34" s="1424"/>
      <c r="BX34" s="1424"/>
      <c r="BY34" s="1424"/>
      <c r="BZ34" s="1424"/>
      <c r="CA34" s="1424"/>
      <c r="CB34" s="1424"/>
      <c r="CC34" s="1424"/>
      <c r="CD34" s="1424"/>
      <c r="CE34" s="1424"/>
      <c r="CF34" s="1424"/>
      <c r="CG34" s="1424"/>
      <c r="CH34" s="1424"/>
      <c r="CI34" s="1424"/>
      <c r="CJ34" s="1424"/>
      <c r="CK34" s="1424"/>
      <c r="CL34" s="1424"/>
      <c r="CM34" s="1424"/>
      <c r="CN34" s="1424"/>
      <c r="CO34" s="1424"/>
      <c r="CP34" s="1424"/>
      <c r="CQ34" s="1424"/>
      <c r="CR34" s="1424"/>
      <c r="CS34" s="1424"/>
      <c r="CT34" s="1424"/>
      <c r="CU34" s="1424"/>
      <c r="CV34" s="1424"/>
      <c r="CW34" s="1424"/>
      <c r="CX34" s="1424"/>
      <c r="CY34" s="1424"/>
      <c r="CZ34" s="1424"/>
      <c r="DA34" s="1424"/>
      <c r="DB34" s="1424"/>
      <c r="DC34" s="1424"/>
      <c r="DD34" s="1424"/>
      <c r="DE34" s="1424"/>
      <c r="DF34" s="1424"/>
      <c r="DG34" s="1424"/>
      <c r="DH34" s="1424"/>
      <c r="DI34" s="1424"/>
      <c r="DJ34" s="1424"/>
      <c r="DK34" s="1424"/>
      <c r="DL34" s="1424"/>
      <c r="DM34" s="1424"/>
      <c r="DN34" s="1424"/>
      <c r="DO34" s="1424"/>
      <c r="DP34" s="1424"/>
      <c r="DQ34" s="1424"/>
      <c r="DR34" s="1375"/>
      <c r="DS34" s="1375"/>
      <c r="DT34" s="1375"/>
    </row>
    <row r="35" spans="2:124">
      <c r="B35" s="1223">
        <v>42736</v>
      </c>
      <c r="C35" s="1423">
        <v>77253142</v>
      </c>
      <c r="D35" s="1423">
        <v>77253142</v>
      </c>
      <c r="E35" s="1423">
        <v>59595334</v>
      </c>
      <c r="F35" s="1423">
        <v>17657808</v>
      </c>
      <c r="G35" s="1423"/>
      <c r="H35" s="1423"/>
      <c r="I35" s="1423"/>
      <c r="J35" s="1423"/>
      <c r="K35" s="1423"/>
      <c r="L35" s="1423"/>
      <c r="M35" s="1423"/>
      <c r="N35" s="1423"/>
      <c r="O35" s="1423">
        <v>35835163</v>
      </c>
      <c r="P35" s="1423">
        <v>13874456</v>
      </c>
      <c r="Q35" s="1423">
        <v>1769895</v>
      </c>
      <c r="R35" s="1423">
        <v>1195189</v>
      </c>
      <c r="S35" s="1423">
        <v>574706</v>
      </c>
      <c r="T35" s="1423"/>
      <c r="U35" s="1423">
        <v>12104561</v>
      </c>
      <c r="V35" s="1423">
        <v>5673234</v>
      </c>
      <c r="W35" s="1423">
        <v>6431327</v>
      </c>
      <c r="X35" s="1423"/>
      <c r="Y35" s="1423">
        <v>0</v>
      </c>
      <c r="Z35" s="1423"/>
      <c r="AA35" s="1423"/>
      <c r="AB35" s="1423"/>
      <c r="AC35" s="1423">
        <v>0</v>
      </c>
      <c r="AD35" s="1423"/>
      <c r="AE35" s="1423">
        <v>0</v>
      </c>
      <c r="AF35" s="1423"/>
      <c r="AG35" s="1423">
        <v>3827190</v>
      </c>
      <c r="AH35" s="1423">
        <v>2110283</v>
      </c>
      <c r="AI35" s="1423">
        <v>1716907</v>
      </c>
      <c r="AJ35" s="1423"/>
      <c r="AK35" s="1423">
        <v>5995031</v>
      </c>
      <c r="AL35" s="1423">
        <v>5995031</v>
      </c>
      <c r="AM35" s="1423"/>
      <c r="AN35" s="1423"/>
      <c r="AO35" s="1423">
        <v>4909484</v>
      </c>
      <c r="AP35" s="1423">
        <v>4909484</v>
      </c>
      <c r="AQ35" s="1423">
        <v>0</v>
      </c>
      <c r="AR35" s="1423"/>
      <c r="AS35" s="1423">
        <v>7229002</v>
      </c>
      <c r="AT35" s="1423">
        <v>5652637</v>
      </c>
      <c r="AU35" s="1423">
        <v>1576365</v>
      </c>
      <c r="AV35" s="1423"/>
      <c r="AW35" s="1423">
        <v>0</v>
      </c>
      <c r="AX35" s="1423"/>
      <c r="AY35" s="1423"/>
      <c r="AZ35" s="1423"/>
      <c r="BA35" s="1423"/>
      <c r="BB35" s="1423">
        <v>0</v>
      </c>
      <c r="BC35" s="1423">
        <v>0</v>
      </c>
      <c r="BD35" s="1423"/>
      <c r="BE35" s="1423">
        <v>0</v>
      </c>
      <c r="BF35" s="1423"/>
      <c r="BG35" s="1423"/>
      <c r="BH35" s="1423"/>
      <c r="BI35" s="1423"/>
      <c r="BJ35" s="1423">
        <v>0</v>
      </c>
      <c r="BK35" s="1423"/>
      <c r="BL35" s="1423">
        <v>0</v>
      </c>
      <c r="BM35" s="1423"/>
      <c r="BN35" s="1423"/>
      <c r="BO35" s="1423"/>
      <c r="BP35" s="1423"/>
      <c r="BQ35" s="1423">
        <v>0</v>
      </c>
      <c r="BR35" s="1423"/>
      <c r="BS35" s="1423">
        <v>0</v>
      </c>
      <c r="BT35" s="1423"/>
      <c r="BU35" s="1423"/>
      <c r="BV35" s="1423"/>
      <c r="BW35" s="1423"/>
      <c r="BX35" s="1423">
        <v>0</v>
      </c>
      <c r="BY35" s="1423"/>
      <c r="BZ35" s="1423"/>
      <c r="CA35" s="1423"/>
      <c r="CB35" s="1423"/>
      <c r="CC35" s="1423"/>
      <c r="CD35" s="1423">
        <v>0</v>
      </c>
      <c r="CE35" s="1423">
        <v>0</v>
      </c>
      <c r="CF35" s="1423"/>
      <c r="CG35" s="1423"/>
      <c r="CH35" s="1423">
        <v>0</v>
      </c>
      <c r="CI35" s="1423"/>
      <c r="CJ35" s="1423"/>
      <c r="CK35" s="1423"/>
      <c r="CL35" s="1423">
        <v>0</v>
      </c>
      <c r="CM35" s="1423"/>
      <c r="CN35" s="1423"/>
      <c r="CO35" s="1423"/>
      <c r="CP35" s="1423"/>
      <c r="CQ35" s="1423">
        <v>0</v>
      </c>
      <c r="CR35" s="1423">
        <v>0</v>
      </c>
      <c r="CS35" s="1423"/>
      <c r="CT35" s="1423"/>
      <c r="CU35" s="1423">
        <v>0</v>
      </c>
      <c r="CV35" s="1423"/>
      <c r="CW35" s="1423"/>
      <c r="CX35" s="1423"/>
      <c r="CY35" s="1423">
        <v>0</v>
      </c>
      <c r="CZ35" s="1423"/>
      <c r="DA35" s="1423">
        <v>0</v>
      </c>
      <c r="DB35" s="1423">
        <v>0</v>
      </c>
      <c r="DC35" s="1423"/>
      <c r="DD35" s="1423"/>
      <c r="DE35" s="1423"/>
      <c r="DF35" s="1423"/>
      <c r="DG35" s="1423"/>
      <c r="DH35" s="1423">
        <v>41919768</v>
      </c>
      <c r="DI35" s="1423">
        <v>6486434</v>
      </c>
      <c r="DJ35" s="1423">
        <v>3084340</v>
      </c>
      <c r="DK35" s="1423">
        <v>875496</v>
      </c>
      <c r="DL35" s="1423">
        <v>31473498</v>
      </c>
      <c r="DM35" s="1423"/>
      <c r="DN35" s="1423">
        <v>6825202.6399999997</v>
      </c>
      <c r="DO35" s="1423"/>
      <c r="DP35" s="1423"/>
      <c r="DQ35" s="1423">
        <v>161833275.63999999</v>
      </c>
      <c r="DR35" s="1374"/>
      <c r="DS35" s="1374"/>
      <c r="DT35" s="1374"/>
    </row>
    <row r="36" spans="2:124">
      <c r="B36" s="1223">
        <v>42767</v>
      </c>
      <c r="C36" s="1423">
        <v>77529897</v>
      </c>
      <c r="D36" s="1423">
        <v>77529897</v>
      </c>
      <c r="E36" s="1423">
        <v>60597191</v>
      </c>
      <c r="F36" s="1423">
        <v>16932706</v>
      </c>
      <c r="G36" s="1423"/>
      <c r="H36" s="1423"/>
      <c r="I36" s="1423"/>
      <c r="J36" s="1423"/>
      <c r="K36" s="1423"/>
      <c r="L36" s="1423"/>
      <c r="M36" s="1423"/>
      <c r="N36" s="1423"/>
      <c r="O36" s="1423">
        <v>35885660</v>
      </c>
      <c r="P36" s="1423">
        <v>13988202</v>
      </c>
      <c r="Q36" s="1423">
        <v>1851552</v>
      </c>
      <c r="R36" s="1423">
        <v>1033220</v>
      </c>
      <c r="S36" s="1423">
        <v>818332</v>
      </c>
      <c r="T36" s="1423"/>
      <c r="U36" s="1423">
        <v>12136650</v>
      </c>
      <c r="V36" s="1423">
        <v>1263078</v>
      </c>
      <c r="W36" s="1423">
        <v>10873572</v>
      </c>
      <c r="X36" s="1423"/>
      <c r="Y36" s="1423">
        <v>0</v>
      </c>
      <c r="Z36" s="1423"/>
      <c r="AA36" s="1423"/>
      <c r="AB36" s="1423"/>
      <c r="AC36" s="1423">
        <v>0</v>
      </c>
      <c r="AD36" s="1423"/>
      <c r="AE36" s="1423">
        <v>0</v>
      </c>
      <c r="AF36" s="1423"/>
      <c r="AG36" s="1423">
        <v>8126726</v>
      </c>
      <c r="AH36" s="1423">
        <v>6120148</v>
      </c>
      <c r="AI36" s="1423">
        <v>2006578</v>
      </c>
      <c r="AJ36" s="1423"/>
      <c r="AK36" s="1423">
        <v>5989657</v>
      </c>
      <c r="AL36" s="1423">
        <v>5989657</v>
      </c>
      <c r="AM36" s="1423"/>
      <c r="AN36" s="1423"/>
      <c r="AO36" s="1423">
        <v>4296805</v>
      </c>
      <c r="AP36" s="1423">
        <v>4296805</v>
      </c>
      <c r="AQ36" s="1423">
        <v>0</v>
      </c>
      <c r="AR36" s="1423"/>
      <c r="AS36" s="1423">
        <v>3484270</v>
      </c>
      <c r="AT36" s="1423">
        <v>1942846</v>
      </c>
      <c r="AU36" s="1423">
        <v>1541424</v>
      </c>
      <c r="AV36" s="1423"/>
      <c r="AW36" s="1423">
        <v>0</v>
      </c>
      <c r="AX36" s="1423"/>
      <c r="AY36" s="1423"/>
      <c r="AZ36" s="1423"/>
      <c r="BA36" s="1423"/>
      <c r="BB36" s="1423">
        <v>0</v>
      </c>
      <c r="BC36" s="1423">
        <v>0</v>
      </c>
      <c r="BD36" s="1423"/>
      <c r="BE36" s="1423">
        <v>0</v>
      </c>
      <c r="BF36" s="1423"/>
      <c r="BG36" s="1423"/>
      <c r="BH36" s="1423"/>
      <c r="BI36" s="1423"/>
      <c r="BJ36" s="1423">
        <v>0</v>
      </c>
      <c r="BK36" s="1423"/>
      <c r="BL36" s="1423">
        <v>0</v>
      </c>
      <c r="BM36" s="1423"/>
      <c r="BN36" s="1423"/>
      <c r="BO36" s="1423"/>
      <c r="BP36" s="1423"/>
      <c r="BQ36" s="1423">
        <v>0</v>
      </c>
      <c r="BR36" s="1423"/>
      <c r="BS36" s="1423">
        <v>0</v>
      </c>
      <c r="BT36" s="1423"/>
      <c r="BU36" s="1423"/>
      <c r="BV36" s="1423"/>
      <c r="BW36" s="1423"/>
      <c r="BX36" s="1423">
        <v>0</v>
      </c>
      <c r="BY36" s="1423"/>
      <c r="BZ36" s="1423"/>
      <c r="CA36" s="1423"/>
      <c r="CB36" s="1423"/>
      <c r="CC36" s="1423"/>
      <c r="CD36" s="1423">
        <v>0</v>
      </c>
      <c r="CE36" s="1423">
        <v>0</v>
      </c>
      <c r="CF36" s="1423"/>
      <c r="CG36" s="1423"/>
      <c r="CH36" s="1423">
        <v>0</v>
      </c>
      <c r="CI36" s="1423"/>
      <c r="CJ36" s="1423"/>
      <c r="CK36" s="1423"/>
      <c r="CL36" s="1423">
        <v>0</v>
      </c>
      <c r="CM36" s="1423"/>
      <c r="CN36" s="1423"/>
      <c r="CO36" s="1423"/>
      <c r="CP36" s="1423"/>
      <c r="CQ36" s="1423">
        <v>0</v>
      </c>
      <c r="CR36" s="1423">
        <v>0</v>
      </c>
      <c r="CS36" s="1423"/>
      <c r="CT36" s="1423"/>
      <c r="CU36" s="1423">
        <v>0</v>
      </c>
      <c r="CV36" s="1423"/>
      <c r="CW36" s="1423"/>
      <c r="CX36" s="1423"/>
      <c r="CY36" s="1423">
        <v>0</v>
      </c>
      <c r="CZ36" s="1423"/>
      <c r="DA36" s="1423">
        <v>0</v>
      </c>
      <c r="DB36" s="1423">
        <v>0</v>
      </c>
      <c r="DC36" s="1423"/>
      <c r="DD36" s="1423"/>
      <c r="DE36" s="1423"/>
      <c r="DF36" s="1423"/>
      <c r="DG36" s="1423"/>
      <c r="DH36" s="1423">
        <v>42604985</v>
      </c>
      <c r="DI36" s="1423">
        <v>6543159</v>
      </c>
      <c r="DJ36" s="1423">
        <v>3040722</v>
      </c>
      <c r="DK36" s="1423">
        <v>1591555</v>
      </c>
      <c r="DL36" s="1423">
        <v>31429549</v>
      </c>
      <c r="DM36" s="1423"/>
      <c r="DN36" s="1423">
        <v>7387287.150000006</v>
      </c>
      <c r="DO36" s="1423"/>
      <c r="DP36" s="1423"/>
      <c r="DQ36" s="1423">
        <v>163407829.15000001</v>
      </c>
      <c r="DR36" s="1374"/>
      <c r="DS36" s="1374"/>
      <c r="DT36" s="1374"/>
    </row>
    <row r="37" spans="2:124">
      <c r="B37" s="1223">
        <v>42795</v>
      </c>
      <c r="C37" s="1423">
        <v>82627427</v>
      </c>
      <c r="D37" s="1423">
        <v>82627427</v>
      </c>
      <c r="E37" s="1423">
        <v>59964924</v>
      </c>
      <c r="F37" s="1423">
        <v>22662503</v>
      </c>
      <c r="G37" s="1423"/>
      <c r="H37" s="1423"/>
      <c r="I37" s="1423"/>
      <c r="J37" s="1423"/>
      <c r="K37" s="1423"/>
      <c r="L37" s="1423"/>
      <c r="M37" s="1423"/>
      <c r="N37" s="1423"/>
      <c r="O37" s="1423">
        <v>36087865</v>
      </c>
      <c r="P37" s="1423">
        <v>13864827</v>
      </c>
      <c r="Q37" s="1423">
        <v>1734279</v>
      </c>
      <c r="R37" s="1423">
        <v>1309338</v>
      </c>
      <c r="S37" s="1423">
        <v>424941</v>
      </c>
      <c r="T37" s="1423"/>
      <c r="U37" s="1423">
        <v>12130548</v>
      </c>
      <c r="V37" s="1423">
        <v>1199744</v>
      </c>
      <c r="W37" s="1423">
        <v>10930804</v>
      </c>
      <c r="X37" s="1423"/>
      <c r="Y37" s="1423">
        <v>0</v>
      </c>
      <c r="Z37" s="1423"/>
      <c r="AA37" s="1423"/>
      <c r="AB37" s="1423"/>
      <c r="AC37" s="1423">
        <v>0</v>
      </c>
      <c r="AD37" s="1423"/>
      <c r="AE37" s="1423">
        <v>0</v>
      </c>
      <c r="AF37" s="1423"/>
      <c r="AG37" s="1423">
        <v>8257735</v>
      </c>
      <c r="AH37" s="1423">
        <v>5425658</v>
      </c>
      <c r="AI37" s="1423">
        <v>2832077</v>
      </c>
      <c r="AJ37" s="1423"/>
      <c r="AK37" s="1423">
        <v>5978093</v>
      </c>
      <c r="AL37" s="1423">
        <v>5978093</v>
      </c>
      <c r="AM37" s="1423"/>
      <c r="AN37" s="1423"/>
      <c r="AO37" s="1423">
        <v>4510633</v>
      </c>
      <c r="AP37" s="1423">
        <v>4510633</v>
      </c>
      <c r="AQ37" s="1423">
        <v>0</v>
      </c>
      <c r="AR37" s="1423"/>
      <c r="AS37" s="1423">
        <v>3476577</v>
      </c>
      <c r="AT37" s="1423">
        <v>1874652</v>
      </c>
      <c r="AU37" s="1423">
        <v>1601925</v>
      </c>
      <c r="AV37" s="1423"/>
      <c r="AW37" s="1423">
        <v>0</v>
      </c>
      <c r="AX37" s="1423"/>
      <c r="AY37" s="1423"/>
      <c r="AZ37" s="1423"/>
      <c r="BA37" s="1423"/>
      <c r="BB37" s="1423">
        <v>0</v>
      </c>
      <c r="BC37" s="1423">
        <v>0</v>
      </c>
      <c r="BD37" s="1423"/>
      <c r="BE37" s="1423">
        <v>0</v>
      </c>
      <c r="BF37" s="1423"/>
      <c r="BG37" s="1423"/>
      <c r="BH37" s="1423"/>
      <c r="BI37" s="1423"/>
      <c r="BJ37" s="1423">
        <v>0</v>
      </c>
      <c r="BK37" s="1423"/>
      <c r="BL37" s="1423">
        <v>0</v>
      </c>
      <c r="BM37" s="1423"/>
      <c r="BN37" s="1423"/>
      <c r="BO37" s="1423"/>
      <c r="BP37" s="1423"/>
      <c r="BQ37" s="1423">
        <v>0</v>
      </c>
      <c r="BR37" s="1423"/>
      <c r="BS37" s="1423">
        <v>0</v>
      </c>
      <c r="BT37" s="1423"/>
      <c r="BU37" s="1423"/>
      <c r="BV37" s="1423"/>
      <c r="BW37" s="1423"/>
      <c r="BX37" s="1423">
        <v>0</v>
      </c>
      <c r="BY37" s="1423"/>
      <c r="BZ37" s="1423"/>
      <c r="CA37" s="1423"/>
      <c r="CB37" s="1423"/>
      <c r="CC37" s="1423"/>
      <c r="CD37" s="1423">
        <v>0</v>
      </c>
      <c r="CE37" s="1423">
        <v>0</v>
      </c>
      <c r="CF37" s="1423"/>
      <c r="CG37" s="1423"/>
      <c r="CH37" s="1423">
        <v>0</v>
      </c>
      <c r="CI37" s="1423"/>
      <c r="CJ37" s="1423"/>
      <c r="CK37" s="1423"/>
      <c r="CL37" s="1423">
        <v>0</v>
      </c>
      <c r="CM37" s="1423"/>
      <c r="CN37" s="1423"/>
      <c r="CO37" s="1423"/>
      <c r="CP37" s="1423"/>
      <c r="CQ37" s="1423">
        <v>0</v>
      </c>
      <c r="CR37" s="1423">
        <v>0</v>
      </c>
      <c r="CS37" s="1423"/>
      <c r="CT37" s="1423"/>
      <c r="CU37" s="1423">
        <v>0</v>
      </c>
      <c r="CV37" s="1423"/>
      <c r="CW37" s="1423"/>
      <c r="CX37" s="1423"/>
      <c r="CY37" s="1423">
        <v>0</v>
      </c>
      <c r="CZ37" s="1423"/>
      <c r="DA37" s="1423">
        <v>0</v>
      </c>
      <c r="DB37" s="1423">
        <v>0</v>
      </c>
      <c r="DC37" s="1423"/>
      <c r="DD37" s="1423"/>
      <c r="DE37" s="1423"/>
      <c r="DF37" s="1423"/>
      <c r="DG37" s="1423"/>
      <c r="DH37" s="1423">
        <v>43558826</v>
      </c>
      <c r="DI37" s="1423">
        <v>6571603</v>
      </c>
      <c r="DJ37" s="1423">
        <v>3010596</v>
      </c>
      <c r="DK37" s="1423">
        <v>2336608</v>
      </c>
      <c r="DL37" s="1423">
        <v>31640019</v>
      </c>
      <c r="DM37" s="1423"/>
      <c r="DN37" s="1423">
        <v>8115601.2899999917</v>
      </c>
      <c r="DO37" s="1423"/>
      <c r="DP37" s="1423"/>
      <c r="DQ37" s="1423">
        <v>170389719.28999999</v>
      </c>
      <c r="DR37" s="1374"/>
      <c r="DS37" s="1374"/>
      <c r="DT37" s="1374">
        <v>0</v>
      </c>
    </row>
    <row r="38" spans="2:124">
      <c r="B38" s="1223">
        <v>42826</v>
      </c>
      <c r="C38" s="1423">
        <v>85638050</v>
      </c>
      <c r="D38" s="1423">
        <v>85638050</v>
      </c>
      <c r="E38" s="1423">
        <v>64327419</v>
      </c>
      <c r="F38" s="1423">
        <v>21310631</v>
      </c>
      <c r="G38" s="1423"/>
      <c r="H38" s="1423"/>
      <c r="I38" s="1423"/>
      <c r="J38" s="1423"/>
      <c r="K38" s="1423"/>
      <c r="L38" s="1423"/>
      <c r="M38" s="1423"/>
      <c r="N38" s="1423"/>
      <c r="O38" s="1423">
        <v>37627100</v>
      </c>
      <c r="P38" s="1423">
        <v>14565870</v>
      </c>
      <c r="Q38" s="1423">
        <v>1852521</v>
      </c>
      <c r="R38" s="1423">
        <v>1162204</v>
      </c>
      <c r="S38" s="1423">
        <v>690317</v>
      </c>
      <c r="T38" s="1423"/>
      <c r="U38" s="1423">
        <v>12713349</v>
      </c>
      <c r="V38" s="1423">
        <v>1726112</v>
      </c>
      <c r="W38" s="1423">
        <v>10987237</v>
      </c>
      <c r="X38" s="1423"/>
      <c r="Y38" s="1423">
        <v>0</v>
      </c>
      <c r="Z38" s="1423"/>
      <c r="AA38" s="1423"/>
      <c r="AB38" s="1423"/>
      <c r="AC38" s="1423">
        <v>0</v>
      </c>
      <c r="AD38" s="1423"/>
      <c r="AE38" s="1423">
        <v>0</v>
      </c>
      <c r="AF38" s="1423"/>
      <c r="AG38" s="1423">
        <v>8695991</v>
      </c>
      <c r="AH38" s="1423">
        <v>6911598</v>
      </c>
      <c r="AI38" s="1423">
        <v>1784393</v>
      </c>
      <c r="AJ38" s="1423"/>
      <c r="AK38" s="1423">
        <v>5990123</v>
      </c>
      <c r="AL38" s="1423">
        <v>5990123</v>
      </c>
      <c r="AM38" s="1423"/>
      <c r="AN38" s="1423"/>
      <c r="AO38" s="1423">
        <v>4645368</v>
      </c>
      <c r="AP38" s="1423">
        <v>4645368</v>
      </c>
      <c r="AQ38" s="1423">
        <v>0</v>
      </c>
      <c r="AR38" s="1423"/>
      <c r="AS38" s="1423">
        <v>3729748</v>
      </c>
      <c r="AT38" s="1423">
        <v>1647484</v>
      </c>
      <c r="AU38" s="1423">
        <v>2082264</v>
      </c>
      <c r="AV38" s="1423"/>
      <c r="AW38" s="1423">
        <v>0</v>
      </c>
      <c r="AX38" s="1423"/>
      <c r="AY38" s="1423"/>
      <c r="AZ38" s="1423"/>
      <c r="BA38" s="1423"/>
      <c r="BB38" s="1423">
        <v>0</v>
      </c>
      <c r="BC38" s="1423">
        <v>0</v>
      </c>
      <c r="BD38" s="1423"/>
      <c r="BE38" s="1423">
        <v>0</v>
      </c>
      <c r="BF38" s="1423"/>
      <c r="BG38" s="1423"/>
      <c r="BH38" s="1423"/>
      <c r="BI38" s="1423"/>
      <c r="BJ38" s="1423">
        <v>0</v>
      </c>
      <c r="BK38" s="1423"/>
      <c r="BL38" s="1423">
        <v>0</v>
      </c>
      <c r="BM38" s="1423"/>
      <c r="BN38" s="1423"/>
      <c r="BO38" s="1423"/>
      <c r="BP38" s="1423"/>
      <c r="BQ38" s="1423">
        <v>0</v>
      </c>
      <c r="BR38" s="1423"/>
      <c r="BS38" s="1423">
        <v>0</v>
      </c>
      <c r="BT38" s="1423"/>
      <c r="BU38" s="1423"/>
      <c r="BV38" s="1423"/>
      <c r="BW38" s="1423"/>
      <c r="BX38" s="1423">
        <v>0</v>
      </c>
      <c r="BY38" s="1423"/>
      <c r="BZ38" s="1423"/>
      <c r="CA38" s="1423"/>
      <c r="CB38" s="1423"/>
      <c r="CC38" s="1423"/>
      <c r="CD38" s="1423">
        <v>0</v>
      </c>
      <c r="CE38" s="1423">
        <v>0</v>
      </c>
      <c r="CF38" s="1423"/>
      <c r="CG38" s="1423"/>
      <c r="CH38" s="1423">
        <v>0</v>
      </c>
      <c r="CI38" s="1423"/>
      <c r="CJ38" s="1423"/>
      <c r="CK38" s="1423"/>
      <c r="CL38" s="1423">
        <v>0</v>
      </c>
      <c r="CM38" s="1423"/>
      <c r="CN38" s="1423"/>
      <c r="CO38" s="1423"/>
      <c r="CP38" s="1423"/>
      <c r="CQ38" s="1423">
        <v>0</v>
      </c>
      <c r="CR38" s="1423">
        <v>0</v>
      </c>
      <c r="CS38" s="1423"/>
      <c r="CT38" s="1423"/>
      <c r="CU38" s="1423">
        <v>0</v>
      </c>
      <c r="CV38" s="1423"/>
      <c r="CW38" s="1423"/>
      <c r="CX38" s="1423"/>
      <c r="CY38" s="1423">
        <v>0</v>
      </c>
      <c r="CZ38" s="1423"/>
      <c r="DA38" s="1423">
        <v>0</v>
      </c>
      <c r="DB38" s="1423">
        <v>0</v>
      </c>
      <c r="DC38" s="1423"/>
      <c r="DD38" s="1423"/>
      <c r="DE38" s="1423"/>
      <c r="DF38" s="1423"/>
      <c r="DG38" s="1423"/>
      <c r="DH38" s="1423">
        <v>44223509</v>
      </c>
      <c r="DI38" s="1423">
        <v>6648238</v>
      </c>
      <c r="DJ38" s="1423">
        <v>2980547</v>
      </c>
      <c r="DK38" s="1423">
        <v>2929030</v>
      </c>
      <c r="DL38" s="1423">
        <v>31665694</v>
      </c>
      <c r="DM38" s="1423"/>
      <c r="DN38" s="1423">
        <v>9549081.9199999869</v>
      </c>
      <c r="DO38" s="1423"/>
      <c r="DP38" s="1423"/>
      <c r="DQ38" s="1423">
        <v>177037740.91999999</v>
      </c>
      <c r="DR38" s="1374"/>
      <c r="DS38" s="1374"/>
      <c r="DT38" s="1374"/>
    </row>
    <row r="39" spans="2:124">
      <c r="B39" s="1223">
        <v>42856</v>
      </c>
      <c r="C39" s="1423">
        <v>89490357</v>
      </c>
      <c r="D39" s="1423">
        <v>89490357</v>
      </c>
      <c r="E39" s="1423">
        <v>64741174</v>
      </c>
      <c r="F39" s="1423">
        <v>24749183</v>
      </c>
      <c r="G39" s="1423"/>
      <c r="H39" s="1423"/>
      <c r="I39" s="1423"/>
      <c r="J39" s="1423"/>
      <c r="K39" s="1423"/>
      <c r="L39" s="1423"/>
      <c r="M39" s="1423"/>
      <c r="N39" s="1423"/>
      <c r="O39" s="1423">
        <v>36992863</v>
      </c>
      <c r="P39" s="1423">
        <v>14468410</v>
      </c>
      <c r="Q39" s="1423">
        <v>1722651</v>
      </c>
      <c r="R39" s="1423">
        <v>1081589</v>
      </c>
      <c r="S39" s="1423">
        <v>641062</v>
      </c>
      <c r="T39" s="1423"/>
      <c r="U39" s="1423">
        <v>12745759</v>
      </c>
      <c r="V39" s="1423">
        <v>3318024</v>
      </c>
      <c r="W39" s="1423">
        <v>9427735</v>
      </c>
      <c r="X39" s="1423"/>
      <c r="Y39" s="1423">
        <v>0</v>
      </c>
      <c r="Z39" s="1423"/>
      <c r="AA39" s="1423"/>
      <c r="AB39" s="1423"/>
      <c r="AC39" s="1423">
        <v>0</v>
      </c>
      <c r="AD39" s="1423"/>
      <c r="AE39" s="1423">
        <v>0</v>
      </c>
      <c r="AF39" s="1423"/>
      <c r="AG39" s="1423">
        <v>7954832</v>
      </c>
      <c r="AH39" s="1423">
        <v>6069143</v>
      </c>
      <c r="AI39" s="1423">
        <v>1885689</v>
      </c>
      <c r="AJ39" s="1423"/>
      <c r="AK39" s="1423">
        <v>5570157</v>
      </c>
      <c r="AL39" s="1423">
        <v>5570157</v>
      </c>
      <c r="AM39" s="1423"/>
      <c r="AN39" s="1423"/>
      <c r="AO39" s="1423">
        <v>5306411</v>
      </c>
      <c r="AP39" s="1423">
        <v>4704836</v>
      </c>
      <c r="AQ39" s="1423">
        <v>601575</v>
      </c>
      <c r="AR39" s="1423"/>
      <c r="AS39" s="1423">
        <v>3693053</v>
      </c>
      <c r="AT39" s="1423">
        <v>1261570</v>
      </c>
      <c r="AU39" s="1423">
        <v>2431483</v>
      </c>
      <c r="AV39" s="1423"/>
      <c r="AW39" s="1423">
        <v>0</v>
      </c>
      <c r="AX39" s="1423"/>
      <c r="AY39" s="1423"/>
      <c r="AZ39" s="1423"/>
      <c r="BA39" s="1423"/>
      <c r="BB39" s="1423">
        <v>0</v>
      </c>
      <c r="BC39" s="1423">
        <v>0</v>
      </c>
      <c r="BD39" s="1423"/>
      <c r="BE39" s="1423">
        <v>0</v>
      </c>
      <c r="BF39" s="1423"/>
      <c r="BG39" s="1423"/>
      <c r="BH39" s="1423"/>
      <c r="BI39" s="1423"/>
      <c r="BJ39" s="1423">
        <v>0</v>
      </c>
      <c r="BK39" s="1423"/>
      <c r="BL39" s="1423">
        <v>0</v>
      </c>
      <c r="BM39" s="1423"/>
      <c r="BN39" s="1423"/>
      <c r="BO39" s="1423"/>
      <c r="BP39" s="1423"/>
      <c r="BQ39" s="1423">
        <v>0</v>
      </c>
      <c r="BR39" s="1423"/>
      <c r="BS39" s="1423">
        <v>0</v>
      </c>
      <c r="BT39" s="1423"/>
      <c r="BU39" s="1423"/>
      <c r="BV39" s="1423"/>
      <c r="BW39" s="1423"/>
      <c r="BX39" s="1423">
        <v>0</v>
      </c>
      <c r="BY39" s="1423"/>
      <c r="BZ39" s="1423"/>
      <c r="CA39" s="1423"/>
      <c r="CB39" s="1423"/>
      <c r="CC39" s="1423"/>
      <c r="CD39" s="1423">
        <v>0</v>
      </c>
      <c r="CE39" s="1423">
        <v>0</v>
      </c>
      <c r="CF39" s="1423"/>
      <c r="CG39" s="1423"/>
      <c r="CH39" s="1423">
        <v>0</v>
      </c>
      <c r="CI39" s="1423"/>
      <c r="CJ39" s="1423"/>
      <c r="CK39" s="1423"/>
      <c r="CL39" s="1423">
        <v>0</v>
      </c>
      <c r="CM39" s="1423"/>
      <c r="CN39" s="1423"/>
      <c r="CO39" s="1423"/>
      <c r="CP39" s="1423"/>
      <c r="CQ39" s="1423">
        <v>0</v>
      </c>
      <c r="CR39" s="1423">
        <v>0</v>
      </c>
      <c r="CS39" s="1423"/>
      <c r="CT39" s="1423"/>
      <c r="CU39" s="1423">
        <v>0</v>
      </c>
      <c r="CV39" s="1423"/>
      <c r="CW39" s="1423"/>
      <c r="CX39" s="1423"/>
      <c r="CY39" s="1423">
        <v>0</v>
      </c>
      <c r="CZ39" s="1423"/>
      <c r="DA39" s="1423">
        <v>0</v>
      </c>
      <c r="DB39" s="1423">
        <v>0</v>
      </c>
      <c r="DC39" s="1423"/>
      <c r="DD39" s="1423"/>
      <c r="DE39" s="1423"/>
      <c r="DF39" s="1423"/>
      <c r="DG39" s="1423"/>
      <c r="DH39" s="1423">
        <v>44842715</v>
      </c>
      <c r="DI39" s="1423">
        <v>6737512</v>
      </c>
      <c r="DJ39" s="1423">
        <v>2945601</v>
      </c>
      <c r="DK39" s="1423">
        <v>3134226</v>
      </c>
      <c r="DL39" s="1423">
        <v>32025376</v>
      </c>
      <c r="DM39" s="1423"/>
      <c r="DN39" s="1423">
        <v>9234604.1100000143</v>
      </c>
      <c r="DO39" s="1423"/>
      <c r="DP39" s="1423"/>
      <c r="DQ39" s="1423">
        <v>180560539.11000001</v>
      </c>
      <c r="DR39" s="1374"/>
      <c r="DS39" s="1374"/>
      <c r="DT39" s="1374">
        <v>0</v>
      </c>
    </row>
    <row r="40" spans="2:124" s="947" customFormat="1" ht="15.75">
      <c r="B40" s="1223">
        <v>42887</v>
      </c>
      <c r="C40" s="1423">
        <v>91088267</v>
      </c>
      <c r="D40" s="1423">
        <v>91088267</v>
      </c>
      <c r="E40" s="1423">
        <v>67869139</v>
      </c>
      <c r="F40" s="1423">
        <v>23219128</v>
      </c>
      <c r="G40" s="1423"/>
      <c r="H40" s="1423"/>
      <c r="I40" s="1423"/>
      <c r="J40" s="1423"/>
      <c r="K40" s="1423"/>
      <c r="L40" s="1423"/>
      <c r="M40" s="1423"/>
      <c r="N40" s="1423"/>
      <c r="O40" s="1423">
        <v>41875045</v>
      </c>
      <c r="P40" s="1423">
        <v>15205393</v>
      </c>
      <c r="Q40" s="1423">
        <v>1787158</v>
      </c>
      <c r="R40" s="1423">
        <v>1257013</v>
      </c>
      <c r="S40" s="1423">
        <v>530145</v>
      </c>
      <c r="T40" s="1423"/>
      <c r="U40" s="1423">
        <v>13418235</v>
      </c>
      <c r="V40" s="1423">
        <v>5900957</v>
      </c>
      <c r="W40" s="1423">
        <v>7517278</v>
      </c>
      <c r="X40" s="1423"/>
      <c r="Y40" s="1423">
        <v>0</v>
      </c>
      <c r="Z40" s="1423"/>
      <c r="AA40" s="1423"/>
      <c r="AB40" s="1423"/>
      <c r="AC40" s="1423">
        <v>3000709</v>
      </c>
      <c r="AD40" s="1423"/>
      <c r="AE40" s="1423">
        <v>3000709</v>
      </c>
      <c r="AF40" s="1423"/>
      <c r="AG40" s="1423">
        <v>4264318</v>
      </c>
      <c r="AH40" s="1423">
        <v>2377347</v>
      </c>
      <c r="AI40" s="1423">
        <v>1886971</v>
      </c>
      <c r="AJ40" s="1423"/>
      <c r="AK40" s="1423">
        <v>5514773</v>
      </c>
      <c r="AL40" s="1423">
        <v>5514773</v>
      </c>
      <c r="AM40" s="1423"/>
      <c r="AN40" s="1423"/>
      <c r="AO40" s="1423">
        <v>5573462</v>
      </c>
      <c r="AP40" s="1423">
        <v>4970137</v>
      </c>
      <c r="AQ40" s="1423">
        <v>603325</v>
      </c>
      <c r="AR40" s="1423"/>
      <c r="AS40" s="1423">
        <v>8316390</v>
      </c>
      <c r="AT40" s="1423">
        <v>5994207</v>
      </c>
      <c r="AU40" s="1423">
        <v>2322183</v>
      </c>
      <c r="AV40" s="1423"/>
      <c r="AW40" s="1423">
        <v>0</v>
      </c>
      <c r="AX40" s="1423"/>
      <c r="AY40" s="1423"/>
      <c r="AZ40" s="1423"/>
      <c r="BA40" s="1423"/>
      <c r="BB40" s="1423">
        <v>0</v>
      </c>
      <c r="BC40" s="1423">
        <v>0</v>
      </c>
      <c r="BD40" s="1423"/>
      <c r="BE40" s="1423">
        <v>0</v>
      </c>
      <c r="BF40" s="1423"/>
      <c r="BG40" s="1423"/>
      <c r="BH40" s="1423"/>
      <c r="BI40" s="1423"/>
      <c r="BJ40" s="1423">
        <v>0</v>
      </c>
      <c r="BK40" s="1423"/>
      <c r="BL40" s="1423">
        <v>0</v>
      </c>
      <c r="BM40" s="1423"/>
      <c r="BN40" s="1423"/>
      <c r="BO40" s="1423"/>
      <c r="BP40" s="1423"/>
      <c r="BQ40" s="1423">
        <v>0</v>
      </c>
      <c r="BR40" s="1423"/>
      <c r="BS40" s="1423">
        <v>0</v>
      </c>
      <c r="BT40" s="1423"/>
      <c r="BU40" s="1423"/>
      <c r="BV40" s="1423"/>
      <c r="BW40" s="1423"/>
      <c r="BX40" s="1423">
        <v>0</v>
      </c>
      <c r="BY40" s="1423"/>
      <c r="BZ40" s="1423"/>
      <c r="CA40" s="1423"/>
      <c r="CB40" s="1423"/>
      <c r="CC40" s="1423"/>
      <c r="CD40" s="1423">
        <v>0</v>
      </c>
      <c r="CE40" s="1423">
        <v>0</v>
      </c>
      <c r="CF40" s="1423"/>
      <c r="CG40" s="1423"/>
      <c r="CH40" s="1423">
        <v>0</v>
      </c>
      <c r="CI40" s="1423"/>
      <c r="CJ40" s="1423"/>
      <c r="CK40" s="1423"/>
      <c r="CL40" s="1423">
        <v>0</v>
      </c>
      <c r="CM40" s="1423"/>
      <c r="CN40" s="1423"/>
      <c r="CO40" s="1423"/>
      <c r="CP40" s="1423"/>
      <c r="CQ40" s="1423">
        <v>0</v>
      </c>
      <c r="CR40" s="1423">
        <v>0</v>
      </c>
      <c r="CS40" s="1423"/>
      <c r="CT40" s="1423"/>
      <c r="CU40" s="1423">
        <v>0</v>
      </c>
      <c r="CV40" s="1423"/>
      <c r="CW40" s="1423"/>
      <c r="CX40" s="1423"/>
      <c r="CY40" s="1423">
        <v>0</v>
      </c>
      <c r="CZ40" s="1423"/>
      <c r="DA40" s="1423">
        <v>0</v>
      </c>
      <c r="DB40" s="1423">
        <v>0</v>
      </c>
      <c r="DC40" s="1423"/>
      <c r="DD40" s="1423"/>
      <c r="DE40" s="1423"/>
      <c r="DF40" s="1423"/>
      <c r="DG40" s="1423"/>
      <c r="DH40" s="1423">
        <v>45505500.120000005</v>
      </c>
      <c r="DI40" s="1423">
        <v>6764789</v>
      </c>
      <c r="DJ40" s="1423">
        <v>2910511</v>
      </c>
      <c r="DK40" s="1423">
        <v>3834206</v>
      </c>
      <c r="DL40" s="1423">
        <v>31995994.120000001</v>
      </c>
      <c r="DM40" s="1423"/>
      <c r="DN40" s="1423">
        <v>10284720</v>
      </c>
      <c r="DO40" s="1423"/>
      <c r="DP40" s="1423"/>
      <c r="DQ40" s="1423">
        <v>188753532.12</v>
      </c>
      <c r="DR40" s="1374"/>
      <c r="DS40" s="1374"/>
      <c r="DT40" s="1374"/>
    </row>
    <row r="41" spans="2:124" s="947" customFormat="1" ht="15.75">
      <c r="B41" s="1223">
        <v>42917</v>
      </c>
      <c r="C41" s="1423">
        <v>80896162</v>
      </c>
      <c r="D41" s="1423">
        <v>80896162</v>
      </c>
      <c r="E41" s="1423">
        <v>64202600</v>
      </c>
      <c r="F41" s="1423">
        <v>16693562</v>
      </c>
      <c r="G41" s="1423"/>
      <c r="H41" s="1423"/>
      <c r="I41" s="1423"/>
      <c r="J41" s="1423"/>
      <c r="K41" s="1423"/>
      <c r="L41" s="1423"/>
      <c r="M41" s="1423"/>
      <c r="N41" s="1423"/>
      <c r="O41" s="1423">
        <v>41375455</v>
      </c>
      <c r="P41" s="1423">
        <v>15177546</v>
      </c>
      <c r="Q41" s="1423">
        <v>1663658</v>
      </c>
      <c r="R41" s="1423">
        <v>993840</v>
      </c>
      <c r="S41" s="1423">
        <v>669818</v>
      </c>
      <c r="T41" s="1423"/>
      <c r="U41" s="1423">
        <v>13513888</v>
      </c>
      <c r="V41" s="1423">
        <v>5971575</v>
      </c>
      <c r="W41" s="1423">
        <v>7542313</v>
      </c>
      <c r="X41" s="1423"/>
      <c r="Y41" s="1423">
        <v>0</v>
      </c>
      <c r="Z41" s="1423"/>
      <c r="AA41" s="1423"/>
      <c r="AB41" s="1423"/>
      <c r="AC41" s="1423">
        <v>0</v>
      </c>
      <c r="AD41" s="1423"/>
      <c r="AE41" s="1423">
        <v>0</v>
      </c>
      <c r="AF41" s="1423"/>
      <c r="AG41" s="1423">
        <v>9087827</v>
      </c>
      <c r="AH41" s="1423">
        <v>7974419</v>
      </c>
      <c r="AI41" s="1423">
        <v>1113408</v>
      </c>
      <c r="AJ41" s="1423"/>
      <c r="AK41" s="1423">
        <v>5771855</v>
      </c>
      <c r="AL41" s="1423">
        <v>5771855</v>
      </c>
      <c r="AM41" s="1423"/>
      <c r="AN41" s="1423"/>
      <c r="AO41" s="1423">
        <v>6658499</v>
      </c>
      <c r="AP41" s="1423">
        <v>6658499</v>
      </c>
      <c r="AQ41" s="1423">
        <v>0</v>
      </c>
      <c r="AR41" s="1423"/>
      <c r="AS41" s="1423">
        <v>4679728</v>
      </c>
      <c r="AT41" s="1423">
        <v>1350982</v>
      </c>
      <c r="AU41" s="1423">
        <v>3328746</v>
      </c>
      <c r="AV41" s="1423"/>
      <c r="AW41" s="1423">
        <v>0</v>
      </c>
      <c r="AX41" s="1423"/>
      <c r="AY41" s="1423"/>
      <c r="AZ41" s="1423"/>
      <c r="BA41" s="1423"/>
      <c r="BB41" s="1423">
        <v>0</v>
      </c>
      <c r="BC41" s="1423">
        <v>0</v>
      </c>
      <c r="BD41" s="1423"/>
      <c r="BE41" s="1423">
        <v>0</v>
      </c>
      <c r="BF41" s="1423"/>
      <c r="BG41" s="1423"/>
      <c r="BH41" s="1423"/>
      <c r="BI41" s="1423"/>
      <c r="BJ41" s="1423">
        <v>0</v>
      </c>
      <c r="BK41" s="1423"/>
      <c r="BL41" s="1423">
        <v>0</v>
      </c>
      <c r="BM41" s="1423"/>
      <c r="BN41" s="1423"/>
      <c r="BO41" s="1423"/>
      <c r="BP41" s="1423"/>
      <c r="BQ41" s="1423">
        <v>0</v>
      </c>
      <c r="BR41" s="1423"/>
      <c r="BS41" s="1423">
        <v>0</v>
      </c>
      <c r="BT41" s="1423"/>
      <c r="BU41" s="1423"/>
      <c r="BV41" s="1423"/>
      <c r="BW41" s="1423"/>
      <c r="BX41" s="1423">
        <v>0</v>
      </c>
      <c r="BY41" s="1423"/>
      <c r="BZ41" s="1423"/>
      <c r="CA41" s="1423"/>
      <c r="CB41" s="1423"/>
      <c r="CC41" s="1423"/>
      <c r="CD41" s="1423">
        <v>0</v>
      </c>
      <c r="CE41" s="1423">
        <v>0</v>
      </c>
      <c r="CF41" s="1423"/>
      <c r="CG41" s="1423"/>
      <c r="CH41" s="1423">
        <v>0</v>
      </c>
      <c r="CI41" s="1423"/>
      <c r="CJ41" s="1423"/>
      <c r="CK41" s="1423"/>
      <c r="CL41" s="1423">
        <v>0</v>
      </c>
      <c r="CM41" s="1423"/>
      <c r="CN41" s="1423"/>
      <c r="CO41" s="1423"/>
      <c r="CP41" s="1423"/>
      <c r="CQ41" s="1423">
        <v>0</v>
      </c>
      <c r="CR41" s="1423">
        <v>0</v>
      </c>
      <c r="CS41" s="1423"/>
      <c r="CT41" s="1423"/>
      <c r="CU41" s="1423">
        <v>0</v>
      </c>
      <c r="CV41" s="1423"/>
      <c r="CW41" s="1423"/>
      <c r="CX41" s="1423"/>
      <c r="CY41" s="1423">
        <v>0</v>
      </c>
      <c r="CZ41" s="1423"/>
      <c r="DA41" s="1423">
        <v>0</v>
      </c>
      <c r="DB41" s="1423">
        <v>0</v>
      </c>
      <c r="DC41" s="1423"/>
      <c r="DD41" s="1423"/>
      <c r="DE41" s="1423"/>
      <c r="DF41" s="1423"/>
      <c r="DG41" s="1423"/>
      <c r="DH41" s="1423">
        <v>46604936</v>
      </c>
      <c r="DI41" s="1423">
        <v>6675370</v>
      </c>
      <c r="DJ41" s="1423">
        <v>2884840</v>
      </c>
      <c r="DK41" s="1423">
        <v>4821952</v>
      </c>
      <c r="DL41" s="1423">
        <v>32222774</v>
      </c>
      <c r="DM41" s="1423"/>
      <c r="DN41" s="1423">
        <v>8798216.6399999857</v>
      </c>
      <c r="DO41" s="1423"/>
      <c r="DP41" s="1423"/>
      <c r="DQ41" s="1423">
        <v>177674769.63999999</v>
      </c>
      <c r="DR41" s="1374"/>
      <c r="DS41" s="1374"/>
      <c r="DT41" s="1374">
        <v>0</v>
      </c>
    </row>
    <row r="42" spans="2:124">
      <c r="B42" s="1223">
        <v>42948</v>
      </c>
      <c r="C42" s="1423">
        <v>89506213</v>
      </c>
      <c r="D42" s="1423">
        <v>89506213</v>
      </c>
      <c r="E42" s="1423">
        <v>68495104</v>
      </c>
      <c r="F42" s="1423">
        <v>21011109</v>
      </c>
      <c r="G42" s="1423"/>
      <c r="H42" s="1423"/>
      <c r="I42" s="1423"/>
      <c r="J42" s="1423"/>
      <c r="K42" s="1423"/>
      <c r="L42" s="1423"/>
      <c r="M42" s="1423"/>
      <c r="N42" s="1423"/>
      <c r="O42" s="1423">
        <v>42554971</v>
      </c>
      <c r="P42" s="1423">
        <v>15589809</v>
      </c>
      <c r="Q42" s="1423">
        <v>1672236</v>
      </c>
      <c r="R42" s="1423">
        <v>1014613</v>
      </c>
      <c r="S42" s="1423">
        <v>657623</v>
      </c>
      <c r="T42" s="1423"/>
      <c r="U42" s="1423">
        <v>13917573</v>
      </c>
      <c r="V42" s="1423">
        <v>2035926</v>
      </c>
      <c r="W42" s="1423">
        <v>11881647</v>
      </c>
      <c r="X42" s="1423"/>
      <c r="Y42" s="1423">
        <v>0</v>
      </c>
      <c r="Z42" s="1423"/>
      <c r="AA42" s="1423"/>
      <c r="AB42" s="1423"/>
      <c r="AC42" s="1423">
        <v>0</v>
      </c>
      <c r="AD42" s="1423"/>
      <c r="AE42" s="1423">
        <v>0</v>
      </c>
      <c r="AF42" s="1423"/>
      <c r="AG42" s="1423">
        <v>5089723</v>
      </c>
      <c r="AH42" s="1423">
        <v>1950595</v>
      </c>
      <c r="AI42" s="1423">
        <v>3139128</v>
      </c>
      <c r="AJ42" s="1423"/>
      <c r="AK42" s="1423">
        <v>5783361</v>
      </c>
      <c r="AL42" s="1423">
        <v>5783361</v>
      </c>
      <c r="AM42" s="1423"/>
      <c r="AN42" s="1423"/>
      <c r="AO42" s="1423">
        <v>6749221</v>
      </c>
      <c r="AP42" s="1423">
        <v>6749221</v>
      </c>
      <c r="AQ42" s="1423">
        <v>0</v>
      </c>
      <c r="AR42" s="1423"/>
      <c r="AS42" s="1423">
        <v>9342857</v>
      </c>
      <c r="AT42" s="1423">
        <v>6022023</v>
      </c>
      <c r="AU42" s="1423">
        <v>3320834</v>
      </c>
      <c r="AV42" s="1423"/>
      <c r="AW42" s="1423">
        <v>0</v>
      </c>
      <c r="AX42" s="1423"/>
      <c r="AY42" s="1423"/>
      <c r="AZ42" s="1423"/>
      <c r="BA42" s="1423"/>
      <c r="BB42" s="1423">
        <v>0</v>
      </c>
      <c r="BC42" s="1423">
        <v>0</v>
      </c>
      <c r="BD42" s="1423"/>
      <c r="BE42" s="1423">
        <v>0</v>
      </c>
      <c r="BF42" s="1423"/>
      <c r="BG42" s="1423"/>
      <c r="BH42" s="1423"/>
      <c r="BI42" s="1423"/>
      <c r="BJ42" s="1423">
        <v>0</v>
      </c>
      <c r="BK42" s="1423"/>
      <c r="BL42" s="1423">
        <v>0</v>
      </c>
      <c r="BM42" s="1423"/>
      <c r="BN42" s="1423"/>
      <c r="BO42" s="1423"/>
      <c r="BP42" s="1423"/>
      <c r="BQ42" s="1423">
        <v>0</v>
      </c>
      <c r="BR42" s="1423"/>
      <c r="BS42" s="1423">
        <v>0</v>
      </c>
      <c r="BT42" s="1423"/>
      <c r="BU42" s="1423"/>
      <c r="BV42" s="1423"/>
      <c r="BW42" s="1423"/>
      <c r="BX42" s="1423">
        <v>0</v>
      </c>
      <c r="BY42" s="1423"/>
      <c r="BZ42" s="1423"/>
      <c r="CA42" s="1423"/>
      <c r="CB42" s="1423"/>
      <c r="CC42" s="1423"/>
      <c r="CD42" s="1423">
        <v>0</v>
      </c>
      <c r="CE42" s="1423">
        <v>0</v>
      </c>
      <c r="CF42" s="1423"/>
      <c r="CG42" s="1423"/>
      <c r="CH42" s="1423">
        <v>0</v>
      </c>
      <c r="CI42" s="1423"/>
      <c r="CJ42" s="1423"/>
      <c r="CK42" s="1423"/>
      <c r="CL42" s="1423">
        <v>0</v>
      </c>
      <c r="CM42" s="1423"/>
      <c r="CN42" s="1423"/>
      <c r="CO42" s="1423"/>
      <c r="CP42" s="1423"/>
      <c r="CQ42" s="1423">
        <v>0</v>
      </c>
      <c r="CR42" s="1423">
        <v>0</v>
      </c>
      <c r="CS42" s="1423"/>
      <c r="CT42" s="1423"/>
      <c r="CU42" s="1423">
        <v>0</v>
      </c>
      <c r="CV42" s="1423"/>
      <c r="CW42" s="1423"/>
      <c r="CX42" s="1423"/>
      <c r="CY42" s="1423">
        <v>0</v>
      </c>
      <c r="CZ42" s="1423"/>
      <c r="DA42" s="1423">
        <v>0</v>
      </c>
      <c r="DB42" s="1423">
        <v>0</v>
      </c>
      <c r="DC42" s="1423"/>
      <c r="DD42" s="1423"/>
      <c r="DE42" s="1423"/>
      <c r="DF42" s="1423"/>
      <c r="DG42" s="1423"/>
      <c r="DH42" s="1423">
        <v>47962485</v>
      </c>
      <c r="DI42" s="1423">
        <v>6754692</v>
      </c>
      <c r="DJ42" s="1423">
        <v>2865656</v>
      </c>
      <c r="DK42" s="1423">
        <v>5914824</v>
      </c>
      <c r="DL42" s="1423">
        <v>32427313</v>
      </c>
      <c r="DM42" s="1423"/>
      <c r="DN42" s="1423">
        <v>9397898.3100000005</v>
      </c>
      <c r="DO42" s="1423"/>
      <c r="DP42" s="1423"/>
      <c r="DQ42" s="1423">
        <v>189421567.31</v>
      </c>
      <c r="DR42" s="1374"/>
      <c r="DS42" s="1374"/>
      <c r="DT42" s="1374"/>
    </row>
    <row r="43" spans="2:124">
      <c r="B43" s="1223">
        <v>42979</v>
      </c>
      <c r="C43" s="1424">
        <v>88309171</v>
      </c>
      <c r="D43" s="1424">
        <v>88309171</v>
      </c>
      <c r="E43" s="1424">
        <v>68798614</v>
      </c>
      <c r="F43" s="1424">
        <v>19510557</v>
      </c>
      <c r="G43" s="1424"/>
      <c r="H43" s="1424"/>
      <c r="I43" s="1424"/>
      <c r="J43" s="1424"/>
      <c r="K43" s="1424"/>
      <c r="L43" s="1424"/>
      <c r="M43" s="1424"/>
      <c r="N43" s="1424"/>
      <c r="O43" s="1424">
        <v>44320304</v>
      </c>
      <c r="P43" s="1424">
        <v>16668834</v>
      </c>
      <c r="Q43" s="1424">
        <v>1610694</v>
      </c>
      <c r="R43" s="1424">
        <v>1358504</v>
      </c>
      <c r="S43" s="1424">
        <v>252190</v>
      </c>
      <c r="T43" s="1424"/>
      <c r="U43" s="1424">
        <v>15058140</v>
      </c>
      <c r="V43" s="1424">
        <v>7081209</v>
      </c>
      <c r="W43" s="1424">
        <v>7976931</v>
      </c>
      <c r="X43" s="1424"/>
      <c r="Y43" s="1424">
        <v>0</v>
      </c>
      <c r="Z43" s="1424"/>
      <c r="AA43" s="1424"/>
      <c r="AB43" s="1424"/>
      <c r="AC43" s="1424">
        <v>0</v>
      </c>
      <c r="AD43" s="1424"/>
      <c r="AE43" s="1424">
        <v>0</v>
      </c>
      <c r="AF43" s="1424"/>
      <c r="AG43" s="1424">
        <v>5602116</v>
      </c>
      <c r="AH43" s="1424">
        <v>5044684</v>
      </c>
      <c r="AI43" s="1424">
        <v>557432</v>
      </c>
      <c r="AJ43" s="1424"/>
      <c r="AK43" s="1424">
        <v>5798293</v>
      </c>
      <c r="AL43" s="1424">
        <v>5798293</v>
      </c>
      <c r="AM43" s="1424"/>
      <c r="AN43" s="1424"/>
      <c r="AO43" s="1424">
        <v>6804747</v>
      </c>
      <c r="AP43" s="1424">
        <v>6804747</v>
      </c>
      <c r="AQ43" s="1424">
        <v>0</v>
      </c>
      <c r="AR43" s="1424"/>
      <c r="AS43" s="1424">
        <v>9446314</v>
      </c>
      <c r="AT43" s="1424">
        <v>7333417</v>
      </c>
      <c r="AU43" s="1424">
        <v>2112897</v>
      </c>
      <c r="AV43" s="1424"/>
      <c r="AW43" s="1424">
        <v>0</v>
      </c>
      <c r="AX43" s="1424"/>
      <c r="AY43" s="1424"/>
      <c r="AZ43" s="1424"/>
      <c r="BA43" s="1424"/>
      <c r="BB43" s="1424">
        <v>0</v>
      </c>
      <c r="BC43" s="1424">
        <v>0</v>
      </c>
      <c r="BD43" s="1424"/>
      <c r="BE43" s="1424">
        <v>0</v>
      </c>
      <c r="BF43" s="1424"/>
      <c r="BG43" s="1424"/>
      <c r="BH43" s="1424"/>
      <c r="BI43" s="1424"/>
      <c r="BJ43" s="1424">
        <v>0</v>
      </c>
      <c r="BK43" s="1424"/>
      <c r="BL43" s="1424">
        <v>0</v>
      </c>
      <c r="BM43" s="1424"/>
      <c r="BN43" s="1424"/>
      <c r="BO43" s="1424"/>
      <c r="BP43" s="1424"/>
      <c r="BQ43" s="1424">
        <v>0</v>
      </c>
      <c r="BR43" s="1424"/>
      <c r="BS43" s="1424">
        <v>0</v>
      </c>
      <c r="BT43" s="1424"/>
      <c r="BU43" s="1424"/>
      <c r="BV43" s="1424"/>
      <c r="BW43" s="1424"/>
      <c r="BX43" s="1424">
        <v>0</v>
      </c>
      <c r="BY43" s="1424"/>
      <c r="BZ43" s="1424"/>
      <c r="CA43" s="1424"/>
      <c r="CB43" s="1424"/>
      <c r="CC43" s="1424"/>
      <c r="CD43" s="1424">
        <v>0</v>
      </c>
      <c r="CE43" s="1424">
        <v>0</v>
      </c>
      <c r="CF43" s="1424"/>
      <c r="CG43" s="1424"/>
      <c r="CH43" s="1424">
        <v>0</v>
      </c>
      <c r="CI43" s="1424"/>
      <c r="CJ43" s="1424"/>
      <c r="CK43" s="1424"/>
      <c r="CL43" s="1424">
        <v>0</v>
      </c>
      <c r="CM43" s="1424"/>
      <c r="CN43" s="1424"/>
      <c r="CO43" s="1424"/>
      <c r="CP43" s="1424"/>
      <c r="CQ43" s="1424">
        <v>0</v>
      </c>
      <c r="CR43" s="1424">
        <v>0</v>
      </c>
      <c r="CS43" s="1424"/>
      <c r="CT43" s="1424"/>
      <c r="CU43" s="1424">
        <v>0</v>
      </c>
      <c r="CV43" s="1424"/>
      <c r="CW43" s="1424"/>
      <c r="CX43" s="1424"/>
      <c r="CY43" s="1424">
        <v>0</v>
      </c>
      <c r="CZ43" s="1424"/>
      <c r="DA43" s="1424">
        <v>0</v>
      </c>
      <c r="DB43" s="1424">
        <v>0</v>
      </c>
      <c r="DC43" s="1424"/>
      <c r="DD43" s="1424"/>
      <c r="DE43" s="1424"/>
      <c r="DF43" s="1424"/>
      <c r="DG43" s="1424"/>
      <c r="DH43" s="1424">
        <v>50250917</v>
      </c>
      <c r="DI43" s="1424">
        <v>6879726</v>
      </c>
      <c r="DJ43" s="1424">
        <v>2857730</v>
      </c>
      <c r="DK43" s="1424">
        <v>6854803</v>
      </c>
      <c r="DL43" s="1424">
        <v>33658658</v>
      </c>
      <c r="DM43" s="1424"/>
      <c r="DN43" s="1424">
        <v>10513927.029999999</v>
      </c>
      <c r="DO43" s="1424"/>
      <c r="DP43" s="1424"/>
      <c r="DQ43" s="1424">
        <v>193394319.03</v>
      </c>
      <c r="DR43" s="1375"/>
      <c r="DS43" s="1375"/>
      <c r="DT43" s="1375"/>
    </row>
    <row r="44" spans="2:124">
      <c r="B44" s="1226">
        <v>43009</v>
      </c>
      <c r="C44" s="1425">
        <v>86940666</v>
      </c>
      <c r="D44" s="1425">
        <v>86940666</v>
      </c>
      <c r="E44" s="1425">
        <v>69011822</v>
      </c>
      <c r="F44" s="1425">
        <v>17928844</v>
      </c>
      <c r="G44" s="1425"/>
      <c r="H44" s="1425"/>
      <c r="I44" s="1425"/>
      <c r="J44" s="1425"/>
      <c r="K44" s="1425"/>
      <c r="L44" s="1425"/>
      <c r="M44" s="1425"/>
      <c r="N44" s="1425"/>
      <c r="O44" s="1425">
        <v>52314191</v>
      </c>
      <c r="P44" s="1425">
        <v>25856227</v>
      </c>
      <c r="Q44" s="1425">
        <v>1697153</v>
      </c>
      <c r="R44" s="1425">
        <v>1126458</v>
      </c>
      <c r="S44" s="1425">
        <v>570695</v>
      </c>
      <c r="T44" s="1425"/>
      <c r="U44" s="1425">
        <v>24159074</v>
      </c>
      <c r="V44" s="1425">
        <v>6674643</v>
      </c>
      <c r="W44" s="1425">
        <v>17484431</v>
      </c>
      <c r="X44" s="1425"/>
      <c r="Y44" s="1425">
        <v>0</v>
      </c>
      <c r="Z44" s="1425"/>
      <c r="AA44" s="1425"/>
      <c r="AB44" s="1425"/>
      <c r="AC44" s="1425">
        <v>0</v>
      </c>
      <c r="AD44" s="1425"/>
      <c r="AE44" s="1425">
        <v>0</v>
      </c>
      <c r="AF44" s="1425"/>
      <c r="AG44" s="1425">
        <v>9471214</v>
      </c>
      <c r="AH44" s="1425">
        <v>7180864</v>
      </c>
      <c r="AI44" s="1425">
        <v>2290350</v>
      </c>
      <c r="AJ44" s="1425"/>
      <c r="AK44" s="1425">
        <v>5797165</v>
      </c>
      <c r="AL44" s="1425">
        <v>5797165</v>
      </c>
      <c r="AM44" s="1425"/>
      <c r="AN44" s="1425"/>
      <c r="AO44" s="1425">
        <v>6850866</v>
      </c>
      <c r="AP44" s="1425">
        <v>6850866</v>
      </c>
      <c r="AQ44" s="1425">
        <v>0</v>
      </c>
      <c r="AR44" s="1425"/>
      <c r="AS44" s="1425">
        <v>4338719</v>
      </c>
      <c r="AT44" s="1425">
        <v>2256007</v>
      </c>
      <c r="AU44" s="1425">
        <v>2082712</v>
      </c>
      <c r="AV44" s="1425"/>
      <c r="AW44" s="1425">
        <v>0</v>
      </c>
      <c r="AX44" s="1425"/>
      <c r="AY44" s="1425"/>
      <c r="AZ44" s="1425"/>
      <c r="BA44" s="1425"/>
      <c r="BB44" s="1425">
        <v>0</v>
      </c>
      <c r="BC44" s="1425">
        <v>0</v>
      </c>
      <c r="BD44" s="1425"/>
      <c r="BE44" s="1425">
        <v>0</v>
      </c>
      <c r="BF44" s="1425"/>
      <c r="BG44" s="1425"/>
      <c r="BH44" s="1425"/>
      <c r="BI44" s="1425"/>
      <c r="BJ44" s="1425">
        <v>0</v>
      </c>
      <c r="BK44" s="1425"/>
      <c r="BL44" s="1425">
        <v>0</v>
      </c>
      <c r="BM44" s="1425"/>
      <c r="BN44" s="1425"/>
      <c r="BO44" s="1425"/>
      <c r="BP44" s="1425"/>
      <c r="BQ44" s="1425">
        <v>0</v>
      </c>
      <c r="BR44" s="1425"/>
      <c r="BS44" s="1425">
        <v>0</v>
      </c>
      <c r="BT44" s="1425"/>
      <c r="BU44" s="1425"/>
      <c r="BV44" s="1425"/>
      <c r="BW44" s="1425"/>
      <c r="BX44" s="1425">
        <v>0</v>
      </c>
      <c r="BY44" s="1425"/>
      <c r="BZ44" s="1425"/>
      <c r="CA44" s="1425"/>
      <c r="CB44" s="1425"/>
      <c r="CC44" s="1425"/>
      <c r="CD44" s="1425">
        <v>0</v>
      </c>
      <c r="CE44" s="1425">
        <v>0</v>
      </c>
      <c r="CF44" s="1425"/>
      <c r="CG44" s="1425"/>
      <c r="CH44" s="1425">
        <v>0</v>
      </c>
      <c r="CI44" s="1425"/>
      <c r="CJ44" s="1425"/>
      <c r="CK44" s="1425"/>
      <c r="CL44" s="1425">
        <v>0</v>
      </c>
      <c r="CM44" s="1425"/>
      <c r="CN44" s="1425"/>
      <c r="CO44" s="1425"/>
      <c r="CP44" s="1425"/>
      <c r="CQ44" s="1425">
        <v>0</v>
      </c>
      <c r="CR44" s="1425">
        <v>0</v>
      </c>
      <c r="CS44" s="1425"/>
      <c r="CT44" s="1425"/>
      <c r="CU44" s="1425">
        <v>0</v>
      </c>
      <c r="CV44" s="1425"/>
      <c r="CW44" s="1425"/>
      <c r="CX44" s="1425"/>
      <c r="CY44" s="1425">
        <v>0</v>
      </c>
      <c r="CZ44" s="1425"/>
      <c r="DA44" s="1425">
        <v>0</v>
      </c>
      <c r="DB44" s="1425">
        <v>0</v>
      </c>
      <c r="DC44" s="1425"/>
      <c r="DD44" s="1425"/>
      <c r="DE44" s="1425"/>
      <c r="DF44" s="1425"/>
      <c r="DG44" s="1425"/>
      <c r="DH44" s="1425">
        <v>53419145</v>
      </c>
      <c r="DI44" s="1425">
        <v>6758261</v>
      </c>
      <c r="DJ44" s="1425">
        <v>2835460</v>
      </c>
      <c r="DK44" s="1425">
        <v>8098470</v>
      </c>
      <c r="DL44" s="1425">
        <v>35726954</v>
      </c>
      <c r="DM44" s="1425"/>
      <c r="DN44" s="1425">
        <v>10636894.74</v>
      </c>
      <c r="DO44" s="1425"/>
      <c r="DP44" s="1425"/>
      <c r="DQ44" s="1425">
        <v>203310896.74000001</v>
      </c>
      <c r="DR44" s="1376"/>
      <c r="DS44" s="1376"/>
      <c r="DT44" s="1376"/>
    </row>
    <row r="45" spans="2:124" s="1377" customFormat="1">
      <c r="B45" s="1378">
        <v>43040</v>
      </c>
      <c r="C45" s="1428">
        <v>97477577</v>
      </c>
      <c r="D45" s="1428">
        <v>97477577</v>
      </c>
      <c r="E45" s="1428">
        <v>73304162</v>
      </c>
      <c r="F45" s="1428">
        <v>24173415</v>
      </c>
      <c r="G45" s="1428"/>
      <c r="H45" s="1428"/>
      <c r="I45" s="1428"/>
      <c r="J45" s="1428"/>
      <c r="K45" s="1428"/>
      <c r="L45" s="1428"/>
      <c r="M45" s="1428"/>
      <c r="N45" s="1428"/>
      <c r="O45" s="1428">
        <v>52341375</v>
      </c>
      <c r="P45" s="1428">
        <v>24863850</v>
      </c>
      <c r="Q45" s="1428">
        <v>1186347</v>
      </c>
      <c r="R45" s="1428">
        <v>711023</v>
      </c>
      <c r="S45" s="1428">
        <v>475324</v>
      </c>
      <c r="T45" s="1428"/>
      <c r="U45" s="1428">
        <v>23677503</v>
      </c>
      <c r="V45" s="1428">
        <v>4215048</v>
      </c>
      <c r="W45" s="1428">
        <v>19462455</v>
      </c>
      <c r="X45" s="1428"/>
      <c r="Y45" s="1428">
        <v>0</v>
      </c>
      <c r="Z45" s="1428"/>
      <c r="AA45" s="1428"/>
      <c r="AB45" s="1428"/>
      <c r="AC45" s="1428">
        <v>0</v>
      </c>
      <c r="AD45" s="1428"/>
      <c r="AE45" s="1428">
        <v>0</v>
      </c>
      <c r="AF45" s="1428"/>
      <c r="AG45" s="1428">
        <v>11883467</v>
      </c>
      <c r="AH45" s="1428">
        <v>10366779</v>
      </c>
      <c r="AI45" s="1428">
        <v>1516688</v>
      </c>
      <c r="AJ45" s="1428"/>
      <c r="AK45" s="1428">
        <v>5795536</v>
      </c>
      <c r="AL45" s="1428">
        <v>5795536</v>
      </c>
      <c r="AM45" s="1428"/>
      <c r="AN45" s="1428"/>
      <c r="AO45" s="1428">
        <v>5386079</v>
      </c>
      <c r="AP45" s="1428">
        <v>5386079</v>
      </c>
      <c r="AQ45" s="1428">
        <v>0</v>
      </c>
      <c r="AR45" s="1428"/>
      <c r="AS45" s="1428">
        <v>4412443</v>
      </c>
      <c r="AT45" s="1428">
        <v>911424</v>
      </c>
      <c r="AU45" s="1428">
        <v>3501019</v>
      </c>
      <c r="AV45" s="1428"/>
      <c r="AW45" s="1428">
        <v>0</v>
      </c>
      <c r="AX45" s="1428"/>
      <c r="AY45" s="1428"/>
      <c r="AZ45" s="1428"/>
      <c r="BA45" s="1428"/>
      <c r="BB45" s="1428">
        <v>0</v>
      </c>
      <c r="BC45" s="1428">
        <v>0</v>
      </c>
      <c r="BD45" s="1428"/>
      <c r="BE45" s="1428">
        <v>0</v>
      </c>
      <c r="BF45" s="1428"/>
      <c r="BG45" s="1428"/>
      <c r="BH45" s="1428"/>
      <c r="BI45" s="1428"/>
      <c r="BJ45" s="1428">
        <v>0</v>
      </c>
      <c r="BK45" s="1428"/>
      <c r="BL45" s="1428">
        <v>0</v>
      </c>
      <c r="BM45" s="1428"/>
      <c r="BN45" s="1428"/>
      <c r="BO45" s="1428"/>
      <c r="BP45" s="1428"/>
      <c r="BQ45" s="1428">
        <v>0</v>
      </c>
      <c r="BR45" s="1428"/>
      <c r="BS45" s="1428">
        <v>0</v>
      </c>
      <c r="BT45" s="1428"/>
      <c r="BU45" s="1428"/>
      <c r="BV45" s="1428"/>
      <c r="BW45" s="1428"/>
      <c r="BX45" s="1428">
        <v>0</v>
      </c>
      <c r="BY45" s="1428"/>
      <c r="BZ45" s="1428"/>
      <c r="CA45" s="1428"/>
      <c r="CB45" s="1428"/>
      <c r="CC45" s="1428"/>
      <c r="CD45" s="1428">
        <v>0</v>
      </c>
      <c r="CE45" s="1428">
        <v>0</v>
      </c>
      <c r="CF45" s="1428"/>
      <c r="CG45" s="1428"/>
      <c r="CH45" s="1428">
        <v>0</v>
      </c>
      <c r="CI45" s="1428"/>
      <c r="CJ45" s="1428"/>
      <c r="CK45" s="1428"/>
      <c r="CL45" s="1428">
        <v>0</v>
      </c>
      <c r="CM45" s="1428"/>
      <c r="CN45" s="1428"/>
      <c r="CO45" s="1428"/>
      <c r="CP45" s="1428"/>
      <c r="CQ45" s="1428">
        <v>0</v>
      </c>
      <c r="CR45" s="1428">
        <v>0</v>
      </c>
      <c r="CS45" s="1428"/>
      <c r="CT45" s="1428"/>
      <c r="CU45" s="1428">
        <v>0</v>
      </c>
      <c r="CV45" s="1428"/>
      <c r="CW45" s="1428"/>
      <c r="CX45" s="1428"/>
      <c r="CY45" s="1428">
        <v>0</v>
      </c>
      <c r="CZ45" s="1428"/>
      <c r="DA45" s="1428">
        <v>0</v>
      </c>
      <c r="DB45" s="1428">
        <v>0</v>
      </c>
      <c r="DC45" s="1428"/>
      <c r="DD45" s="1428"/>
      <c r="DE45" s="1428"/>
      <c r="DF45" s="1428"/>
      <c r="DG45" s="1428"/>
      <c r="DH45" s="1428">
        <v>53042917</v>
      </c>
      <c r="DI45" s="1428">
        <v>6839561</v>
      </c>
      <c r="DJ45" s="1428">
        <v>2819147</v>
      </c>
      <c r="DK45" s="1428">
        <v>9369164</v>
      </c>
      <c r="DL45" s="1428">
        <v>34015045</v>
      </c>
      <c r="DM45" s="1428"/>
      <c r="DN45" s="1428">
        <v>10957352.15</v>
      </c>
      <c r="DO45" s="1428"/>
      <c r="DP45" s="1428"/>
      <c r="DQ45" s="1428">
        <v>213819221.15000001</v>
      </c>
      <c r="DR45" s="1382"/>
      <c r="DS45" s="1382"/>
      <c r="DT45" s="1382"/>
    </row>
    <row r="46" spans="2:124" s="1369" customFormat="1">
      <c r="B46" s="1370">
        <v>43070</v>
      </c>
      <c r="C46" s="1420">
        <v>110028286</v>
      </c>
      <c r="D46" s="1420">
        <v>110028286</v>
      </c>
      <c r="E46" s="1420">
        <v>77940481</v>
      </c>
      <c r="F46" s="1420">
        <v>32087805</v>
      </c>
      <c r="G46" s="1420"/>
      <c r="H46" s="1420"/>
      <c r="I46" s="1420"/>
      <c r="J46" s="1420"/>
      <c r="K46" s="1420"/>
      <c r="L46" s="1420"/>
      <c r="M46" s="1420"/>
      <c r="N46" s="1420"/>
      <c r="O46" s="1420">
        <v>49500604</v>
      </c>
      <c r="P46" s="1420">
        <v>22673501</v>
      </c>
      <c r="Q46" s="1420">
        <v>1454568</v>
      </c>
      <c r="R46" s="1420">
        <v>1315113</v>
      </c>
      <c r="S46" s="1420">
        <v>139455</v>
      </c>
      <c r="T46" s="1420"/>
      <c r="U46" s="1420">
        <v>21218933</v>
      </c>
      <c r="V46" s="1420">
        <v>6356934</v>
      </c>
      <c r="W46" s="1420">
        <v>14861999</v>
      </c>
      <c r="X46" s="1420"/>
      <c r="Y46" s="1420">
        <v>0</v>
      </c>
      <c r="Z46" s="1420"/>
      <c r="AA46" s="1420"/>
      <c r="AB46" s="1420"/>
      <c r="AC46" s="1420">
        <v>0</v>
      </c>
      <c r="AD46" s="1420"/>
      <c r="AE46" s="1420">
        <v>0</v>
      </c>
      <c r="AF46" s="1420"/>
      <c r="AG46" s="1420">
        <v>12184585</v>
      </c>
      <c r="AH46" s="1420">
        <v>9862823</v>
      </c>
      <c r="AI46" s="1420">
        <v>2321762</v>
      </c>
      <c r="AJ46" s="1420"/>
      <c r="AK46" s="1420">
        <v>5989693</v>
      </c>
      <c r="AL46" s="1420">
        <v>5989693</v>
      </c>
      <c r="AM46" s="1420"/>
      <c r="AN46" s="1420"/>
      <c r="AO46" s="1420">
        <v>4819465</v>
      </c>
      <c r="AP46" s="1420">
        <v>4272090</v>
      </c>
      <c r="AQ46" s="1420">
        <v>547375</v>
      </c>
      <c r="AR46" s="1420"/>
      <c r="AS46" s="1420">
        <v>3833360</v>
      </c>
      <c r="AT46" s="1420">
        <v>1489939</v>
      </c>
      <c r="AU46" s="1420">
        <v>2343421</v>
      </c>
      <c r="AV46" s="1420"/>
      <c r="AW46" s="1420">
        <v>0</v>
      </c>
      <c r="AX46" s="1420"/>
      <c r="AY46" s="1420"/>
      <c r="AZ46" s="1420"/>
      <c r="BA46" s="1420"/>
      <c r="BB46" s="1420">
        <v>0</v>
      </c>
      <c r="BC46" s="1420">
        <v>0</v>
      </c>
      <c r="BD46" s="1420"/>
      <c r="BE46" s="1420">
        <v>0</v>
      </c>
      <c r="BF46" s="1420"/>
      <c r="BG46" s="1420"/>
      <c r="BH46" s="1420"/>
      <c r="BI46" s="1420"/>
      <c r="BJ46" s="1420">
        <v>0</v>
      </c>
      <c r="BK46" s="1420"/>
      <c r="BL46" s="1420">
        <v>0</v>
      </c>
      <c r="BM46" s="1420"/>
      <c r="BN46" s="1420"/>
      <c r="BO46" s="1420"/>
      <c r="BP46" s="1420"/>
      <c r="BQ46" s="1420">
        <v>0</v>
      </c>
      <c r="BR46" s="1420"/>
      <c r="BS46" s="1420">
        <v>0</v>
      </c>
      <c r="BT46" s="1420"/>
      <c r="BU46" s="1420"/>
      <c r="BV46" s="1420"/>
      <c r="BW46" s="1420"/>
      <c r="BX46" s="1420">
        <v>0</v>
      </c>
      <c r="BY46" s="1420"/>
      <c r="BZ46" s="1420"/>
      <c r="CA46" s="1420"/>
      <c r="CB46" s="1420"/>
      <c r="CC46" s="1420"/>
      <c r="CD46" s="1420">
        <v>0</v>
      </c>
      <c r="CE46" s="1420">
        <v>0</v>
      </c>
      <c r="CF46" s="1420"/>
      <c r="CG46" s="1420"/>
      <c r="CH46" s="1420">
        <v>0</v>
      </c>
      <c r="CI46" s="1420"/>
      <c r="CJ46" s="1420"/>
      <c r="CK46" s="1420"/>
      <c r="CL46" s="1420">
        <v>0</v>
      </c>
      <c r="CM46" s="1420"/>
      <c r="CN46" s="1420"/>
      <c r="CO46" s="1420"/>
      <c r="CP46" s="1420"/>
      <c r="CQ46" s="1420">
        <v>0</v>
      </c>
      <c r="CR46" s="1420">
        <v>0</v>
      </c>
      <c r="CS46" s="1420"/>
      <c r="CT46" s="1420"/>
      <c r="CU46" s="1420">
        <v>0</v>
      </c>
      <c r="CV46" s="1420"/>
      <c r="CW46" s="1420"/>
      <c r="CX46" s="1420"/>
      <c r="CY46" s="1420">
        <v>0</v>
      </c>
      <c r="CZ46" s="1420"/>
      <c r="DA46" s="1420">
        <v>0</v>
      </c>
      <c r="DB46" s="1420">
        <v>0</v>
      </c>
      <c r="DC46" s="1420"/>
      <c r="DD46" s="1420"/>
      <c r="DE46" s="1420"/>
      <c r="DF46" s="1420"/>
      <c r="DG46" s="1420"/>
      <c r="DH46" s="1420">
        <v>54449964.57</v>
      </c>
      <c r="DI46" s="1420">
        <v>6918830</v>
      </c>
      <c r="DJ46" s="1420">
        <v>2820797</v>
      </c>
      <c r="DK46" s="1420">
        <v>11352959</v>
      </c>
      <c r="DL46" s="1420">
        <v>33357378.57</v>
      </c>
      <c r="DM46" s="1420"/>
      <c r="DN46" s="1420">
        <v>12728165</v>
      </c>
      <c r="DO46" s="1420"/>
      <c r="DP46" s="1420"/>
      <c r="DQ46" s="1420">
        <v>226707019.56999999</v>
      </c>
      <c r="DR46" s="1371"/>
      <c r="DS46" s="1371"/>
      <c r="DT46" s="1371"/>
    </row>
    <row r="47" spans="2:124" s="1377" customFormat="1">
      <c r="C47" s="1428"/>
      <c r="D47" s="1428"/>
      <c r="E47" s="1428"/>
      <c r="F47" s="1428"/>
      <c r="G47" s="1428"/>
      <c r="H47" s="1428"/>
      <c r="I47" s="1428"/>
      <c r="J47" s="1428"/>
      <c r="K47" s="1428"/>
      <c r="L47" s="1428"/>
      <c r="M47" s="1428"/>
      <c r="N47" s="1428"/>
      <c r="O47" s="1428"/>
      <c r="P47" s="1428"/>
      <c r="Q47" s="1428"/>
      <c r="R47" s="1428"/>
      <c r="S47" s="1428"/>
      <c r="T47" s="1428"/>
      <c r="U47" s="1428"/>
      <c r="V47" s="1428"/>
      <c r="W47" s="1428"/>
      <c r="X47" s="1428"/>
      <c r="Y47" s="1428"/>
      <c r="Z47" s="1428"/>
      <c r="AA47" s="1428"/>
      <c r="AB47" s="1428"/>
      <c r="AC47" s="1428"/>
      <c r="AD47" s="1428"/>
      <c r="AE47" s="1428"/>
      <c r="AF47" s="1428"/>
      <c r="AG47" s="1428"/>
      <c r="AH47" s="1428"/>
      <c r="AI47" s="1428"/>
      <c r="AJ47" s="1428"/>
      <c r="AK47" s="1428"/>
      <c r="AL47" s="1428"/>
      <c r="AM47" s="1428"/>
      <c r="AN47" s="1428"/>
      <c r="AO47" s="1428"/>
      <c r="AP47" s="1428"/>
      <c r="AQ47" s="1428"/>
      <c r="AR47" s="1428"/>
      <c r="AS47" s="1428"/>
      <c r="AT47" s="1428"/>
      <c r="AU47" s="1428"/>
      <c r="AV47" s="1428"/>
      <c r="AW47" s="1428"/>
      <c r="AX47" s="1428"/>
      <c r="AY47" s="1428"/>
      <c r="AZ47" s="1428"/>
      <c r="BA47" s="1428"/>
      <c r="BB47" s="1428"/>
      <c r="BC47" s="1428"/>
      <c r="BD47" s="1428"/>
      <c r="BE47" s="1428"/>
      <c r="BF47" s="1428"/>
      <c r="BG47" s="1428"/>
      <c r="BH47" s="1428"/>
      <c r="BI47" s="1428"/>
      <c r="BJ47" s="1428"/>
      <c r="BK47" s="1428"/>
      <c r="BL47" s="1428"/>
      <c r="BM47" s="1428"/>
      <c r="BN47" s="1428"/>
      <c r="BO47" s="1428"/>
      <c r="BP47" s="1428"/>
      <c r="BQ47" s="1428"/>
      <c r="BR47" s="1428"/>
      <c r="BS47" s="1428"/>
      <c r="BT47" s="1428"/>
      <c r="BU47" s="1428"/>
      <c r="BV47" s="1428"/>
      <c r="BW47" s="1428"/>
      <c r="BX47" s="1428"/>
      <c r="BY47" s="1428"/>
      <c r="BZ47" s="1428"/>
      <c r="CA47" s="1428"/>
      <c r="CB47" s="1428"/>
      <c r="CC47" s="1428"/>
      <c r="CD47" s="1428"/>
      <c r="CE47" s="1428"/>
      <c r="CF47" s="1428"/>
      <c r="CG47" s="1428"/>
      <c r="CH47" s="1428"/>
      <c r="CI47" s="1428"/>
      <c r="CJ47" s="1428"/>
      <c r="CK47" s="1428"/>
      <c r="CL47" s="1428"/>
      <c r="CM47" s="1428"/>
      <c r="CN47" s="1428"/>
      <c r="CO47" s="1428"/>
      <c r="CP47" s="1428"/>
      <c r="CQ47" s="1428"/>
      <c r="CR47" s="1428"/>
      <c r="CS47" s="1428"/>
      <c r="CT47" s="1428"/>
      <c r="CU47" s="1428"/>
      <c r="CV47" s="1428"/>
      <c r="CW47" s="1428"/>
      <c r="CX47" s="1428"/>
      <c r="CY47" s="1428"/>
      <c r="CZ47" s="1428"/>
      <c r="DA47" s="1428"/>
      <c r="DB47" s="1428"/>
      <c r="DC47" s="1428"/>
      <c r="DD47" s="1428"/>
      <c r="DE47" s="1428"/>
      <c r="DF47" s="1428"/>
      <c r="DG47" s="1428"/>
      <c r="DH47" s="1428"/>
      <c r="DI47" s="1428"/>
      <c r="DJ47" s="1428"/>
      <c r="DK47" s="1428"/>
      <c r="DL47" s="1428"/>
      <c r="DM47" s="1428"/>
      <c r="DN47" s="1428"/>
      <c r="DO47" s="1428"/>
      <c r="DP47" s="1428"/>
      <c r="DQ47" s="1428"/>
      <c r="DR47" s="1382"/>
      <c r="DS47" s="1382"/>
      <c r="DT47" s="1382"/>
    </row>
    <row r="48" spans="2:124" s="1377" customFormat="1">
      <c r="C48" s="1428"/>
      <c r="D48" s="1428"/>
      <c r="E48" s="1428"/>
      <c r="F48" s="1428"/>
      <c r="G48" s="1428"/>
      <c r="H48" s="1428"/>
      <c r="I48" s="1428"/>
      <c r="J48" s="1428"/>
      <c r="K48" s="1428"/>
      <c r="L48" s="1428"/>
      <c r="M48" s="1428"/>
      <c r="N48" s="1428"/>
      <c r="O48" s="1428"/>
      <c r="P48" s="1428"/>
      <c r="Q48" s="1428"/>
      <c r="R48" s="1428"/>
      <c r="S48" s="1428"/>
      <c r="T48" s="1428"/>
      <c r="U48" s="1428"/>
      <c r="V48" s="1428"/>
      <c r="W48" s="1428"/>
      <c r="X48" s="1428"/>
      <c r="Y48" s="1428"/>
      <c r="Z48" s="1428"/>
      <c r="AA48" s="1428"/>
      <c r="AB48" s="1428"/>
      <c r="AC48" s="1428"/>
      <c r="AD48" s="1428"/>
      <c r="AE48" s="1428"/>
      <c r="AF48" s="1428"/>
      <c r="AG48" s="1428"/>
      <c r="AH48" s="1428"/>
      <c r="AI48" s="1428"/>
      <c r="AJ48" s="1428"/>
      <c r="AK48" s="1428"/>
      <c r="AL48" s="1428"/>
      <c r="AM48" s="1428"/>
      <c r="AN48" s="1428"/>
      <c r="AO48" s="1428"/>
      <c r="AP48" s="1428"/>
      <c r="AQ48" s="1428"/>
      <c r="AR48" s="1428"/>
      <c r="AS48" s="1428"/>
      <c r="AT48" s="1428"/>
      <c r="AU48" s="1428"/>
      <c r="AV48" s="1428"/>
      <c r="AW48" s="1428"/>
      <c r="AX48" s="1428"/>
      <c r="AY48" s="1428"/>
      <c r="AZ48" s="1428"/>
      <c r="BA48" s="1428"/>
      <c r="BB48" s="1428"/>
      <c r="BC48" s="1428"/>
      <c r="BD48" s="1428"/>
      <c r="BE48" s="1428"/>
      <c r="BF48" s="1428"/>
      <c r="BG48" s="1428"/>
      <c r="BH48" s="1428"/>
      <c r="BI48" s="1428"/>
      <c r="BJ48" s="1428"/>
      <c r="BK48" s="1428"/>
      <c r="BL48" s="1428"/>
      <c r="BM48" s="1428"/>
      <c r="BN48" s="1428"/>
      <c r="BO48" s="1428"/>
      <c r="BP48" s="1428"/>
      <c r="BQ48" s="1428"/>
      <c r="BR48" s="1428"/>
      <c r="BS48" s="1428"/>
      <c r="BT48" s="1428"/>
      <c r="BU48" s="1428"/>
      <c r="BV48" s="1428"/>
      <c r="BW48" s="1428"/>
      <c r="BX48" s="1428"/>
      <c r="BY48" s="1428"/>
      <c r="BZ48" s="1428"/>
      <c r="CA48" s="1428"/>
      <c r="CB48" s="1428"/>
      <c r="CC48" s="1428"/>
      <c r="CD48" s="1428"/>
      <c r="CE48" s="1428"/>
      <c r="CF48" s="1428"/>
      <c r="CG48" s="1428"/>
      <c r="CH48" s="1428"/>
      <c r="CI48" s="1428"/>
      <c r="CJ48" s="1428"/>
      <c r="CK48" s="1428"/>
      <c r="CL48" s="1428"/>
      <c r="CM48" s="1428"/>
      <c r="CN48" s="1428"/>
      <c r="CO48" s="1428"/>
      <c r="CP48" s="1428"/>
      <c r="CQ48" s="1428"/>
      <c r="CR48" s="1428"/>
      <c r="CS48" s="1428"/>
      <c r="CT48" s="1428"/>
      <c r="CU48" s="1428"/>
      <c r="CV48" s="1428"/>
      <c r="CW48" s="1428"/>
      <c r="CX48" s="1428"/>
      <c r="CY48" s="1428"/>
      <c r="CZ48" s="1428"/>
      <c r="DA48" s="1428"/>
      <c r="DB48" s="1428"/>
      <c r="DC48" s="1428"/>
      <c r="DD48" s="1428"/>
      <c r="DE48" s="1428"/>
      <c r="DF48" s="1428"/>
      <c r="DG48" s="1428"/>
      <c r="DH48" s="1428"/>
      <c r="DI48" s="1428"/>
      <c r="DJ48" s="1428"/>
      <c r="DK48" s="1428"/>
      <c r="DL48" s="1428"/>
      <c r="DM48" s="1428"/>
      <c r="DN48" s="1428"/>
      <c r="DO48" s="1428"/>
      <c r="DP48" s="1428"/>
      <c r="DQ48" s="1428"/>
      <c r="DR48" s="1382"/>
      <c r="DS48" s="1382"/>
      <c r="DT48" s="1382"/>
    </row>
    <row r="49" spans="2:124" s="1377" customFormat="1">
      <c r="B49" s="1370">
        <v>43101</v>
      </c>
      <c r="C49" s="1428">
        <v>94159842</v>
      </c>
      <c r="D49" s="1428">
        <v>94159842</v>
      </c>
      <c r="E49" s="1428">
        <v>72261790</v>
      </c>
      <c r="F49" s="1428">
        <v>21898052</v>
      </c>
      <c r="G49" s="1428"/>
      <c r="H49" s="1428"/>
      <c r="I49" s="1428"/>
      <c r="J49" s="1428"/>
      <c r="K49" s="1428"/>
      <c r="L49" s="1428"/>
      <c r="M49" s="1428"/>
      <c r="N49" s="1428"/>
      <c r="O49" s="1428">
        <v>48317822</v>
      </c>
      <c r="P49" s="1428">
        <v>22915699</v>
      </c>
      <c r="Q49" s="1428">
        <v>1571024</v>
      </c>
      <c r="R49" s="1428">
        <v>1044293</v>
      </c>
      <c r="S49" s="1428">
        <v>526731</v>
      </c>
      <c r="T49" s="1428"/>
      <c r="U49" s="1428">
        <v>21344675</v>
      </c>
      <c r="V49" s="1428">
        <v>6479299</v>
      </c>
      <c r="W49" s="1428">
        <v>14865376</v>
      </c>
      <c r="X49" s="1428"/>
      <c r="Y49" s="1428">
        <v>0</v>
      </c>
      <c r="Z49" s="1428"/>
      <c r="AA49" s="1428"/>
      <c r="AB49" s="1428"/>
      <c r="AC49" s="1428">
        <v>0</v>
      </c>
      <c r="AD49" s="1428"/>
      <c r="AE49" s="1428">
        <v>0</v>
      </c>
      <c r="AF49" s="1428"/>
      <c r="AG49" s="1428">
        <v>10167844</v>
      </c>
      <c r="AH49" s="1428">
        <v>8746945</v>
      </c>
      <c r="AI49" s="1428">
        <v>1420899</v>
      </c>
      <c r="AJ49" s="1428"/>
      <c r="AK49" s="1428">
        <v>5949059</v>
      </c>
      <c r="AL49" s="1428">
        <v>5949059</v>
      </c>
      <c r="AM49" s="1428"/>
      <c r="AN49" s="1428"/>
      <c r="AO49" s="1428">
        <v>4823860</v>
      </c>
      <c r="AP49" s="1428">
        <v>4770618</v>
      </c>
      <c r="AQ49" s="1428">
        <v>53242</v>
      </c>
      <c r="AR49" s="1428"/>
      <c r="AS49" s="1428">
        <v>4461360</v>
      </c>
      <c r="AT49" s="1428">
        <v>1503369</v>
      </c>
      <c r="AU49" s="1428">
        <v>2957991</v>
      </c>
      <c r="AV49" s="1428"/>
      <c r="AW49" s="1428">
        <v>0</v>
      </c>
      <c r="AX49" s="1428"/>
      <c r="AY49" s="1428"/>
      <c r="AZ49" s="1428"/>
      <c r="BA49" s="1428"/>
      <c r="BB49" s="1428">
        <v>0</v>
      </c>
      <c r="BC49" s="1428">
        <v>0</v>
      </c>
      <c r="BD49" s="1428"/>
      <c r="BE49" s="1428">
        <v>0</v>
      </c>
      <c r="BF49" s="1428"/>
      <c r="BG49" s="1428"/>
      <c r="BH49" s="1428"/>
      <c r="BI49" s="1428"/>
      <c r="BJ49" s="1428">
        <v>0</v>
      </c>
      <c r="BK49" s="1428"/>
      <c r="BL49" s="1428">
        <v>0</v>
      </c>
      <c r="BM49" s="1428"/>
      <c r="BN49" s="1428"/>
      <c r="BO49" s="1428"/>
      <c r="BP49" s="1428"/>
      <c r="BQ49" s="1428">
        <v>0</v>
      </c>
      <c r="BR49" s="1428"/>
      <c r="BS49" s="1428">
        <v>0</v>
      </c>
      <c r="BT49" s="1428"/>
      <c r="BU49" s="1428"/>
      <c r="BV49" s="1428"/>
      <c r="BW49" s="1428"/>
      <c r="BX49" s="1428">
        <v>0</v>
      </c>
      <c r="BY49" s="1428"/>
      <c r="BZ49" s="1428"/>
      <c r="CA49" s="1428"/>
      <c r="CB49" s="1428"/>
      <c r="CC49" s="1428"/>
      <c r="CD49" s="1428">
        <v>0</v>
      </c>
      <c r="CE49" s="1428">
        <v>0</v>
      </c>
      <c r="CF49" s="1428"/>
      <c r="CG49" s="1428"/>
      <c r="CH49" s="1428">
        <v>0</v>
      </c>
      <c r="CI49" s="1428"/>
      <c r="CJ49" s="1428"/>
      <c r="CK49" s="1428"/>
      <c r="CL49" s="1428">
        <v>0</v>
      </c>
      <c r="CM49" s="1428"/>
      <c r="CN49" s="1428"/>
      <c r="CO49" s="1428"/>
      <c r="CP49" s="1428"/>
      <c r="CQ49" s="1428">
        <v>0</v>
      </c>
      <c r="CR49" s="1428">
        <v>0</v>
      </c>
      <c r="CS49" s="1428"/>
      <c r="CT49" s="1428"/>
      <c r="CU49" s="1428">
        <v>0</v>
      </c>
      <c r="CV49" s="1428"/>
      <c r="CW49" s="1428"/>
      <c r="CX49" s="1428"/>
      <c r="CY49" s="1428">
        <v>0</v>
      </c>
      <c r="CZ49" s="1428"/>
      <c r="DA49" s="1428">
        <v>0</v>
      </c>
      <c r="DB49" s="1428">
        <v>0</v>
      </c>
      <c r="DC49" s="1428"/>
      <c r="DD49" s="1428"/>
      <c r="DE49" s="1428"/>
      <c r="DF49" s="1428"/>
      <c r="DG49" s="1428"/>
      <c r="DH49" s="1428">
        <v>51379435</v>
      </c>
      <c r="DI49" s="1428">
        <v>8090978</v>
      </c>
      <c r="DJ49" s="1428">
        <v>5468095</v>
      </c>
      <c r="DK49" s="1428">
        <v>1262958</v>
      </c>
      <c r="DL49" s="1428">
        <v>36557404</v>
      </c>
      <c r="DM49" s="1428"/>
      <c r="DN49" s="1428">
        <v>11516495.610000014</v>
      </c>
      <c r="DO49" s="1428"/>
      <c r="DP49" s="1428"/>
      <c r="DQ49" s="1428">
        <v>205373594.61000001</v>
      </c>
      <c r="DR49" s="1382"/>
      <c r="DS49" s="1382"/>
      <c r="DT49" s="1382"/>
    </row>
    <row r="50" spans="2:124" s="1377" customFormat="1">
      <c r="B50" s="1370">
        <v>43132</v>
      </c>
      <c r="C50" s="1428">
        <v>101419610</v>
      </c>
      <c r="D50" s="1428">
        <v>101419610</v>
      </c>
      <c r="E50" s="1428">
        <v>77228117</v>
      </c>
      <c r="F50" s="1428">
        <v>24191493</v>
      </c>
      <c r="G50" s="1428"/>
      <c r="H50" s="1428"/>
      <c r="I50" s="1428"/>
      <c r="J50" s="1428"/>
      <c r="K50" s="1428"/>
      <c r="L50" s="1428"/>
      <c r="M50" s="1428"/>
      <c r="N50" s="1428"/>
      <c r="O50" s="1428">
        <v>52663419</v>
      </c>
      <c r="P50" s="1428">
        <v>24953608</v>
      </c>
      <c r="Q50" s="1428">
        <v>2743444</v>
      </c>
      <c r="R50" s="1428">
        <v>1191061</v>
      </c>
      <c r="S50" s="1428">
        <v>1552383</v>
      </c>
      <c r="T50" s="1428"/>
      <c r="U50" s="1428">
        <v>22210164</v>
      </c>
      <c r="V50" s="1428">
        <v>6949589</v>
      </c>
      <c r="W50" s="1428">
        <v>15260575</v>
      </c>
      <c r="X50" s="1428"/>
      <c r="Y50" s="1428">
        <v>0</v>
      </c>
      <c r="Z50" s="1428"/>
      <c r="AA50" s="1428"/>
      <c r="AB50" s="1428"/>
      <c r="AC50" s="1428">
        <v>0</v>
      </c>
      <c r="AD50" s="1428"/>
      <c r="AE50" s="1428">
        <v>0</v>
      </c>
      <c r="AF50" s="1428"/>
      <c r="AG50" s="1428">
        <v>10690137</v>
      </c>
      <c r="AH50" s="1428">
        <v>7696953</v>
      </c>
      <c r="AI50" s="1428">
        <v>2993184</v>
      </c>
      <c r="AJ50" s="1428"/>
      <c r="AK50" s="1428">
        <v>5829055</v>
      </c>
      <c r="AL50" s="1428">
        <v>5717199</v>
      </c>
      <c r="AM50" s="1428">
        <v>111856</v>
      </c>
      <c r="AN50" s="1428"/>
      <c r="AO50" s="1428">
        <v>5907690</v>
      </c>
      <c r="AP50" s="1428">
        <v>4233145</v>
      </c>
      <c r="AQ50" s="1428">
        <v>1674545</v>
      </c>
      <c r="AR50" s="1428"/>
      <c r="AS50" s="1428">
        <v>5282929</v>
      </c>
      <c r="AT50" s="1428">
        <v>1633272</v>
      </c>
      <c r="AU50" s="1428">
        <v>3649657</v>
      </c>
      <c r="AV50" s="1428"/>
      <c r="AW50" s="1428">
        <v>0</v>
      </c>
      <c r="AX50" s="1428"/>
      <c r="AY50" s="1428"/>
      <c r="AZ50" s="1428"/>
      <c r="BA50" s="1428"/>
      <c r="BB50" s="1428">
        <v>0</v>
      </c>
      <c r="BC50" s="1428">
        <v>0</v>
      </c>
      <c r="BD50" s="1428"/>
      <c r="BE50" s="1428">
        <v>0</v>
      </c>
      <c r="BF50" s="1428"/>
      <c r="BG50" s="1428"/>
      <c r="BH50" s="1428"/>
      <c r="BI50" s="1428"/>
      <c r="BJ50" s="1428">
        <v>0</v>
      </c>
      <c r="BK50" s="1428"/>
      <c r="BL50" s="1428">
        <v>0</v>
      </c>
      <c r="BM50" s="1428"/>
      <c r="BN50" s="1428"/>
      <c r="BO50" s="1428"/>
      <c r="BP50" s="1428"/>
      <c r="BQ50" s="1428">
        <v>0</v>
      </c>
      <c r="BR50" s="1428"/>
      <c r="BS50" s="1428">
        <v>0</v>
      </c>
      <c r="BT50" s="1428"/>
      <c r="BU50" s="1428"/>
      <c r="BV50" s="1428"/>
      <c r="BW50" s="1428"/>
      <c r="BX50" s="1428">
        <v>0</v>
      </c>
      <c r="BY50" s="1428"/>
      <c r="BZ50" s="1428"/>
      <c r="CA50" s="1428"/>
      <c r="CB50" s="1428"/>
      <c r="CC50" s="1428"/>
      <c r="CD50" s="1428">
        <v>0</v>
      </c>
      <c r="CE50" s="1428">
        <v>0</v>
      </c>
      <c r="CF50" s="1428"/>
      <c r="CG50" s="1428"/>
      <c r="CH50" s="1428">
        <v>0</v>
      </c>
      <c r="CI50" s="1428"/>
      <c r="CJ50" s="1428"/>
      <c r="CK50" s="1428"/>
      <c r="CL50" s="1428">
        <v>0</v>
      </c>
      <c r="CM50" s="1428"/>
      <c r="CN50" s="1428"/>
      <c r="CO50" s="1428"/>
      <c r="CP50" s="1428"/>
      <c r="CQ50" s="1428">
        <v>0</v>
      </c>
      <c r="CR50" s="1428">
        <v>0</v>
      </c>
      <c r="CS50" s="1428"/>
      <c r="CT50" s="1428"/>
      <c r="CU50" s="1428">
        <v>0</v>
      </c>
      <c r="CV50" s="1428"/>
      <c r="CW50" s="1428"/>
      <c r="CX50" s="1428"/>
      <c r="CY50" s="1428">
        <v>0</v>
      </c>
      <c r="CZ50" s="1428"/>
      <c r="DA50" s="1428">
        <v>0</v>
      </c>
      <c r="DB50" s="1428">
        <v>0</v>
      </c>
      <c r="DC50" s="1428"/>
      <c r="DD50" s="1428"/>
      <c r="DE50" s="1428"/>
      <c r="DF50" s="1428"/>
      <c r="DG50" s="1428"/>
      <c r="DH50" s="1428">
        <v>52267461</v>
      </c>
      <c r="DI50" s="1428">
        <v>7453639</v>
      </c>
      <c r="DJ50" s="1428">
        <v>6221399</v>
      </c>
      <c r="DK50" s="1428">
        <v>2138147</v>
      </c>
      <c r="DL50" s="1428">
        <v>36454276</v>
      </c>
      <c r="DM50" s="1428"/>
      <c r="DN50" s="1428">
        <v>11794863.919999987</v>
      </c>
      <c r="DO50" s="1428"/>
      <c r="DP50" s="1428"/>
      <c r="DQ50" s="1428">
        <v>218145353.91999999</v>
      </c>
      <c r="DR50" s="1382"/>
      <c r="DS50" s="1382"/>
      <c r="DT50" s="1382"/>
    </row>
    <row r="51" spans="2:124" s="1377" customFormat="1">
      <c r="B51" s="1370">
        <v>43160</v>
      </c>
      <c r="C51" s="1428">
        <v>103537422</v>
      </c>
      <c r="D51" s="1428">
        <v>103537422</v>
      </c>
      <c r="E51" s="1428">
        <v>76002643</v>
      </c>
      <c r="F51" s="1428">
        <v>27534779</v>
      </c>
      <c r="G51" s="1428"/>
      <c r="H51" s="1428"/>
      <c r="I51" s="1428"/>
      <c r="J51" s="1428"/>
      <c r="K51" s="1428"/>
      <c r="L51" s="1428"/>
      <c r="M51" s="1428"/>
      <c r="N51" s="1428"/>
      <c r="O51" s="1428">
        <v>47012822</v>
      </c>
      <c r="P51" s="1428">
        <v>18212835</v>
      </c>
      <c r="Q51" s="1428">
        <v>1724433</v>
      </c>
      <c r="R51" s="1428">
        <v>1544239</v>
      </c>
      <c r="S51" s="1428">
        <v>180194</v>
      </c>
      <c r="T51" s="1428"/>
      <c r="U51" s="1428">
        <v>16488402</v>
      </c>
      <c r="V51" s="1428">
        <v>10899705</v>
      </c>
      <c r="W51" s="1428">
        <v>5588697</v>
      </c>
      <c r="X51" s="1428"/>
      <c r="Y51" s="1428">
        <v>0</v>
      </c>
      <c r="Z51" s="1428"/>
      <c r="AA51" s="1428"/>
      <c r="AB51" s="1428"/>
      <c r="AC51" s="1428">
        <v>0</v>
      </c>
      <c r="AD51" s="1428"/>
      <c r="AE51" s="1428">
        <v>0</v>
      </c>
      <c r="AF51" s="1428"/>
      <c r="AG51" s="1428">
        <v>13962753</v>
      </c>
      <c r="AH51" s="1428">
        <v>11337660</v>
      </c>
      <c r="AI51" s="1428">
        <v>2625093</v>
      </c>
      <c r="AJ51" s="1428"/>
      <c r="AK51" s="1428">
        <v>5798769</v>
      </c>
      <c r="AL51" s="1428">
        <v>5686528</v>
      </c>
      <c r="AM51" s="1428">
        <v>112241</v>
      </c>
      <c r="AN51" s="1428"/>
      <c r="AO51" s="1428">
        <v>5097824</v>
      </c>
      <c r="AP51" s="1428">
        <v>4661108</v>
      </c>
      <c r="AQ51" s="1428">
        <v>436716</v>
      </c>
      <c r="AR51" s="1428"/>
      <c r="AS51" s="1428">
        <v>3940641</v>
      </c>
      <c r="AT51" s="1428">
        <v>2289794</v>
      </c>
      <c r="AU51" s="1428">
        <v>1650847</v>
      </c>
      <c r="AV51" s="1428"/>
      <c r="AW51" s="1428">
        <v>0</v>
      </c>
      <c r="AX51" s="1428"/>
      <c r="AY51" s="1428"/>
      <c r="AZ51" s="1428"/>
      <c r="BA51" s="1428"/>
      <c r="BB51" s="1428">
        <v>0</v>
      </c>
      <c r="BC51" s="1428">
        <v>0</v>
      </c>
      <c r="BD51" s="1428"/>
      <c r="BE51" s="1428">
        <v>0</v>
      </c>
      <c r="BF51" s="1428"/>
      <c r="BG51" s="1428"/>
      <c r="BH51" s="1428"/>
      <c r="BI51" s="1428"/>
      <c r="BJ51" s="1428">
        <v>0</v>
      </c>
      <c r="BK51" s="1428"/>
      <c r="BL51" s="1428">
        <v>0</v>
      </c>
      <c r="BM51" s="1428"/>
      <c r="BN51" s="1428"/>
      <c r="BO51" s="1428"/>
      <c r="BP51" s="1428"/>
      <c r="BQ51" s="1428">
        <v>0</v>
      </c>
      <c r="BR51" s="1428"/>
      <c r="BS51" s="1428">
        <v>0</v>
      </c>
      <c r="BT51" s="1428"/>
      <c r="BU51" s="1428"/>
      <c r="BV51" s="1428"/>
      <c r="BW51" s="1428"/>
      <c r="BX51" s="1428">
        <v>0</v>
      </c>
      <c r="BY51" s="1428"/>
      <c r="BZ51" s="1428"/>
      <c r="CA51" s="1428"/>
      <c r="CB51" s="1428"/>
      <c r="CC51" s="1428"/>
      <c r="CD51" s="1428">
        <v>0</v>
      </c>
      <c r="CE51" s="1428">
        <v>0</v>
      </c>
      <c r="CF51" s="1428"/>
      <c r="CG51" s="1428"/>
      <c r="CH51" s="1428">
        <v>0</v>
      </c>
      <c r="CI51" s="1428"/>
      <c r="CJ51" s="1428"/>
      <c r="CK51" s="1428"/>
      <c r="CL51" s="1428">
        <v>0</v>
      </c>
      <c r="CM51" s="1428"/>
      <c r="CN51" s="1428"/>
      <c r="CO51" s="1428"/>
      <c r="CP51" s="1428"/>
      <c r="CQ51" s="1428">
        <v>0</v>
      </c>
      <c r="CR51" s="1428">
        <v>0</v>
      </c>
      <c r="CS51" s="1428"/>
      <c r="CT51" s="1428"/>
      <c r="CU51" s="1428">
        <v>0</v>
      </c>
      <c r="CV51" s="1428"/>
      <c r="CW51" s="1428"/>
      <c r="CX51" s="1428"/>
      <c r="CY51" s="1428">
        <v>0</v>
      </c>
      <c r="CZ51" s="1428"/>
      <c r="DA51" s="1428">
        <v>0</v>
      </c>
      <c r="DB51" s="1428">
        <v>0</v>
      </c>
      <c r="DC51" s="1428"/>
      <c r="DD51" s="1428"/>
      <c r="DE51" s="1428"/>
      <c r="DF51" s="1428"/>
      <c r="DG51" s="1428"/>
      <c r="DH51" s="1428">
        <v>53176904</v>
      </c>
      <c r="DI51" s="1428">
        <v>7972999</v>
      </c>
      <c r="DJ51" s="1428">
        <v>6165707</v>
      </c>
      <c r="DK51" s="1428">
        <v>2921781</v>
      </c>
      <c r="DL51" s="1428">
        <v>36116417</v>
      </c>
      <c r="DM51" s="1428"/>
      <c r="DN51" s="1428">
        <v>14643797.479999989</v>
      </c>
      <c r="DO51" s="1428"/>
      <c r="DP51" s="1428"/>
      <c r="DQ51" s="1428">
        <v>218370945.47999999</v>
      </c>
      <c r="DR51" s="1382"/>
      <c r="DS51" s="1382"/>
      <c r="DT51" s="1382"/>
    </row>
    <row r="52" spans="2:124" s="1377" customFormat="1">
      <c r="B52" s="1370">
        <v>43191</v>
      </c>
      <c r="C52" s="1428">
        <v>104276397</v>
      </c>
      <c r="D52" s="1428">
        <v>104276397</v>
      </c>
      <c r="E52" s="1428">
        <v>77136703</v>
      </c>
      <c r="F52" s="1428">
        <v>27139694</v>
      </c>
      <c r="G52" s="1428"/>
      <c r="H52" s="1428"/>
      <c r="I52" s="1428"/>
      <c r="J52" s="1428"/>
      <c r="K52" s="1428"/>
      <c r="L52" s="1428"/>
      <c r="M52" s="1428"/>
      <c r="N52" s="1428"/>
      <c r="O52" s="1428">
        <v>41804426</v>
      </c>
      <c r="P52" s="1428">
        <v>14993227</v>
      </c>
      <c r="Q52" s="1428">
        <v>1490403</v>
      </c>
      <c r="R52" s="1428">
        <v>1143172</v>
      </c>
      <c r="S52" s="1428">
        <v>347231</v>
      </c>
      <c r="T52" s="1428"/>
      <c r="U52" s="1428">
        <v>13502824</v>
      </c>
      <c r="V52" s="1428">
        <v>1493404</v>
      </c>
      <c r="W52" s="1428">
        <v>12009420</v>
      </c>
      <c r="X52" s="1428"/>
      <c r="Y52" s="1428">
        <v>0</v>
      </c>
      <c r="Z52" s="1428"/>
      <c r="AA52" s="1428"/>
      <c r="AB52" s="1428"/>
      <c r="AC52" s="1428">
        <v>0</v>
      </c>
      <c r="AD52" s="1428"/>
      <c r="AE52" s="1428">
        <v>0</v>
      </c>
      <c r="AF52" s="1428"/>
      <c r="AG52" s="1428">
        <v>14283735</v>
      </c>
      <c r="AH52" s="1428">
        <v>11619137</v>
      </c>
      <c r="AI52" s="1428">
        <v>2664598</v>
      </c>
      <c r="AJ52" s="1428"/>
      <c r="AK52" s="1428">
        <v>5786801</v>
      </c>
      <c r="AL52" s="1428">
        <v>5786801</v>
      </c>
      <c r="AM52" s="1428">
        <v>0</v>
      </c>
      <c r="AN52" s="1428"/>
      <c r="AO52" s="1428">
        <v>4043872</v>
      </c>
      <c r="AP52" s="1428">
        <v>4043872</v>
      </c>
      <c r="AQ52" s="1428">
        <v>0</v>
      </c>
      <c r="AR52" s="1428"/>
      <c r="AS52" s="1428">
        <v>2696791</v>
      </c>
      <c r="AT52" s="1428">
        <v>992126</v>
      </c>
      <c r="AU52" s="1428">
        <v>1704665</v>
      </c>
      <c r="AV52" s="1428"/>
      <c r="AW52" s="1428">
        <v>0</v>
      </c>
      <c r="AX52" s="1428"/>
      <c r="AY52" s="1428"/>
      <c r="AZ52" s="1428"/>
      <c r="BA52" s="1428"/>
      <c r="BB52" s="1428">
        <v>0</v>
      </c>
      <c r="BC52" s="1428">
        <v>0</v>
      </c>
      <c r="BD52" s="1428"/>
      <c r="BE52" s="1428">
        <v>0</v>
      </c>
      <c r="BF52" s="1428"/>
      <c r="BG52" s="1428"/>
      <c r="BH52" s="1428"/>
      <c r="BI52" s="1428"/>
      <c r="BJ52" s="1428">
        <v>0</v>
      </c>
      <c r="BK52" s="1428"/>
      <c r="BL52" s="1428">
        <v>0</v>
      </c>
      <c r="BM52" s="1428"/>
      <c r="BN52" s="1428"/>
      <c r="BO52" s="1428"/>
      <c r="BP52" s="1428"/>
      <c r="BQ52" s="1428">
        <v>0</v>
      </c>
      <c r="BR52" s="1428"/>
      <c r="BS52" s="1428">
        <v>0</v>
      </c>
      <c r="BT52" s="1428"/>
      <c r="BU52" s="1428"/>
      <c r="BV52" s="1428"/>
      <c r="BW52" s="1428"/>
      <c r="BX52" s="1428">
        <v>0</v>
      </c>
      <c r="BY52" s="1428"/>
      <c r="BZ52" s="1428"/>
      <c r="CA52" s="1428"/>
      <c r="CB52" s="1428"/>
      <c r="CC52" s="1428"/>
      <c r="CD52" s="1428">
        <v>0</v>
      </c>
      <c r="CE52" s="1428">
        <v>0</v>
      </c>
      <c r="CF52" s="1428"/>
      <c r="CG52" s="1428"/>
      <c r="CH52" s="1428">
        <v>0</v>
      </c>
      <c r="CI52" s="1428"/>
      <c r="CJ52" s="1428"/>
      <c r="CK52" s="1428"/>
      <c r="CL52" s="1428">
        <v>0</v>
      </c>
      <c r="CM52" s="1428"/>
      <c r="CN52" s="1428"/>
      <c r="CO52" s="1428"/>
      <c r="CP52" s="1428"/>
      <c r="CQ52" s="1428">
        <v>0</v>
      </c>
      <c r="CR52" s="1428">
        <v>0</v>
      </c>
      <c r="CS52" s="1428"/>
      <c r="CT52" s="1428"/>
      <c r="CU52" s="1428">
        <v>0</v>
      </c>
      <c r="CV52" s="1428"/>
      <c r="CW52" s="1428"/>
      <c r="CX52" s="1428"/>
      <c r="CY52" s="1428">
        <v>0</v>
      </c>
      <c r="CZ52" s="1428"/>
      <c r="DA52" s="1428">
        <v>0</v>
      </c>
      <c r="DB52" s="1428">
        <v>0</v>
      </c>
      <c r="DC52" s="1428"/>
      <c r="DD52" s="1428"/>
      <c r="DE52" s="1428"/>
      <c r="DF52" s="1428"/>
      <c r="DG52" s="1428"/>
      <c r="DH52" s="1428">
        <v>54891366</v>
      </c>
      <c r="DI52" s="1428">
        <v>8009063</v>
      </c>
      <c r="DJ52" s="1428">
        <v>6273826</v>
      </c>
      <c r="DK52" s="1428">
        <v>4121652</v>
      </c>
      <c r="DL52" s="1428">
        <v>36486825</v>
      </c>
      <c r="DM52" s="1428"/>
      <c r="DN52" s="1428">
        <v>11843736</v>
      </c>
      <c r="DO52" s="1428"/>
      <c r="DP52" s="1428"/>
      <c r="DQ52" s="1428">
        <v>212815925</v>
      </c>
      <c r="DR52" s="1382"/>
      <c r="DS52" s="1382"/>
      <c r="DT52" s="1382"/>
    </row>
    <row r="53" spans="2:124" s="1383" customFormat="1">
      <c r="B53" s="1370">
        <v>43221</v>
      </c>
      <c r="C53" s="1420">
        <v>108252670</v>
      </c>
      <c r="D53" s="1420">
        <v>108252670</v>
      </c>
      <c r="E53" s="1420">
        <v>80086517</v>
      </c>
      <c r="F53" s="1420">
        <v>28166153</v>
      </c>
      <c r="G53" s="1420"/>
      <c r="H53" s="1420"/>
      <c r="I53" s="1420"/>
      <c r="J53" s="1420"/>
      <c r="K53" s="1420"/>
      <c r="L53" s="1420"/>
      <c r="M53" s="1420"/>
      <c r="N53" s="1420"/>
      <c r="O53" s="1420">
        <v>44576170</v>
      </c>
      <c r="P53" s="1420">
        <v>17472842</v>
      </c>
      <c r="Q53" s="1420">
        <v>1610292</v>
      </c>
      <c r="R53" s="1420">
        <v>1311812</v>
      </c>
      <c r="S53" s="1420">
        <v>298480</v>
      </c>
      <c r="T53" s="1420"/>
      <c r="U53" s="1420">
        <v>15862550</v>
      </c>
      <c r="V53" s="1420">
        <v>4104424</v>
      </c>
      <c r="W53" s="1420">
        <v>11758126</v>
      </c>
      <c r="X53" s="1420"/>
      <c r="Y53" s="1420">
        <v>0</v>
      </c>
      <c r="Z53" s="1420"/>
      <c r="AA53" s="1420"/>
      <c r="AB53" s="1420"/>
      <c r="AC53" s="1420">
        <v>0</v>
      </c>
      <c r="AD53" s="1420"/>
      <c r="AE53" s="1420">
        <v>0</v>
      </c>
      <c r="AF53" s="1420"/>
      <c r="AG53" s="1420">
        <v>13924346</v>
      </c>
      <c r="AH53" s="1420">
        <v>11158908</v>
      </c>
      <c r="AI53" s="1420">
        <v>2765438</v>
      </c>
      <c r="AJ53" s="1420"/>
      <c r="AK53" s="1420">
        <v>5778654</v>
      </c>
      <c r="AL53" s="1420">
        <v>5778654</v>
      </c>
      <c r="AM53" s="1420">
        <v>0</v>
      </c>
      <c r="AN53" s="1420"/>
      <c r="AO53" s="1420">
        <v>5850216</v>
      </c>
      <c r="AP53" s="1420">
        <v>5248349</v>
      </c>
      <c r="AQ53" s="1420">
        <v>601867</v>
      </c>
      <c r="AR53" s="1420"/>
      <c r="AS53" s="1420">
        <v>1550112</v>
      </c>
      <c r="AT53" s="1420">
        <v>1196381</v>
      </c>
      <c r="AU53" s="1420">
        <v>353731</v>
      </c>
      <c r="AV53" s="1420"/>
      <c r="AW53" s="1420">
        <v>0</v>
      </c>
      <c r="AX53" s="1420"/>
      <c r="AY53" s="1420"/>
      <c r="AZ53" s="1420"/>
      <c r="BA53" s="1420"/>
      <c r="BB53" s="1420">
        <v>0</v>
      </c>
      <c r="BC53" s="1420">
        <v>0</v>
      </c>
      <c r="BD53" s="1420"/>
      <c r="BE53" s="1420">
        <v>0</v>
      </c>
      <c r="BF53" s="1420"/>
      <c r="BG53" s="1420"/>
      <c r="BH53" s="1420"/>
      <c r="BI53" s="1420"/>
      <c r="BJ53" s="1420">
        <v>0</v>
      </c>
      <c r="BK53" s="1420"/>
      <c r="BL53" s="1420">
        <v>0</v>
      </c>
      <c r="BM53" s="1420"/>
      <c r="BN53" s="1420"/>
      <c r="BO53" s="1420"/>
      <c r="BP53" s="1420"/>
      <c r="BQ53" s="1420">
        <v>0</v>
      </c>
      <c r="BR53" s="1420"/>
      <c r="BS53" s="1420">
        <v>0</v>
      </c>
      <c r="BT53" s="1420"/>
      <c r="BU53" s="1420"/>
      <c r="BV53" s="1420"/>
      <c r="BW53" s="1420"/>
      <c r="BX53" s="1420">
        <v>0</v>
      </c>
      <c r="BY53" s="1420"/>
      <c r="BZ53" s="1420"/>
      <c r="CA53" s="1420"/>
      <c r="CB53" s="1420"/>
      <c r="CC53" s="1420"/>
      <c r="CD53" s="1420">
        <v>0</v>
      </c>
      <c r="CE53" s="1420">
        <v>0</v>
      </c>
      <c r="CF53" s="1420"/>
      <c r="CG53" s="1420"/>
      <c r="CH53" s="1420">
        <v>0</v>
      </c>
      <c r="CI53" s="1420"/>
      <c r="CJ53" s="1420"/>
      <c r="CK53" s="1420"/>
      <c r="CL53" s="1420">
        <v>0</v>
      </c>
      <c r="CM53" s="1420"/>
      <c r="CN53" s="1420"/>
      <c r="CO53" s="1420"/>
      <c r="CP53" s="1420"/>
      <c r="CQ53" s="1420">
        <v>0</v>
      </c>
      <c r="CR53" s="1420">
        <v>0</v>
      </c>
      <c r="CS53" s="1420"/>
      <c r="CT53" s="1420"/>
      <c r="CU53" s="1420">
        <v>0</v>
      </c>
      <c r="CV53" s="1420"/>
      <c r="CW53" s="1420"/>
      <c r="CX53" s="1420"/>
      <c r="CY53" s="1420">
        <v>0</v>
      </c>
      <c r="CZ53" s="1420"/>
      <c r="DA53" s="1420">
        <v>0</v>
      </c>
      <c r="DB53" s="1420">
        <v>0</v>
      </c>
      <c r="DC53" s="1420"/>
      <c r="DD53" s="1420"/>
      <c r="DE53" s="1420"/>
      <c r="DF53" s="1420"/>
      <c r="DG53" s="1420"/>
      <c r="DH53" s="1420">
        <v>56806550</v>
      </c>
      <c r="DI53" s="1420">
        <v>9828996</v>
      </c>
      <c r="DJ53" s="1420">
        <v>4305573</v>
      </c>
      <c r="DK53" s="1420">
        <v>7294547</v>
      </c>
      <c r="DL53" s="1420">
        <v>35377434</v>
      </c>
      <c r="DM53" s="1420"/>
      <c r="DN53" s="1420">
        <v>12538606.680000007</v>
      </c>
      <c r="DO53" s="1420"/>
      <c r="DP53" s="1420"/>
      <c r="DQ53" s="1420">
        <v>222173996.68000001</v>
      </c>
      <c r="DR53" s="1382"/>
      <c r="DS53" s="1382"/>
      <c r="DT53" s="1382"/>
    </row>
    <row r="54" spans="2:124" s="1377" customFormat="1">
      <c r="B54" s="1370">
        <v>43252</v>
      </c>
      <c r="C54" s="1428">
        <v>111841107</v>
      </c>
      <c r="D54" s="1428">
        <v>111841107</v>
      </c>
      <c r="E54" s="1428">
        <v>83615943</v>
      </c>
      <c r="F54" s="1428">
        <v>28225164</v>
      </c>
      <c r="G54" s="1428"/>
      <c r="H54" s="1428"/>
      <c r="I54" s="1428"/>
      <c r="J54" s="1428"/>
      <c r="K54" s="1428"/>
      <c r="L54" s="1428"/>
      <c r="M54" s="1428"/>
      <c r="N54" s="1428"/>
      <c r="O54" s="1428">
        <v>48532758</v>
      </c>
      <c r="P54" s="1428">
        <v>21060651</v>
      </c>
      <c r="Q54" s="1428">
        <v>1430073</v>
      </c>
      <c r="R54" s="1428">
        <v>1187737</v>
      </c>
      <c r="S54" s="1428">
        <v>242336</v>
      </c>
      <c r="T54" s="1428"/>
      <c r="U54" s="1428">
        <v>19630578</v>
      </c>
      <c r="V54" s="1428">
        <v>1504859</v>
      </c>
      <c r="W54" s="1428">
        <v>18125719</v>
      </c>
      <c r="X54" s="1428"/>
      <c r="Y54" s="1428">
        <v>0</v>
      </c>
      <c r="Z54" s="1428"/>
      <c r="AA54" s="1428"/>
      <c r="AB54" s="1428"/>
      <c r="AC54" s="1428">
        <v>0</v>
      </c>
      <c r="AD54" s="1428"/>
      <c r="AE54" s="1428">
        <v>0</v>
      </c>
      <c r="AF54" s="1428"/>
      <c r="AG54" s="1428">
        <v>14754274</v>
      </c>
      <c r="AH54" s="1428">
        <v>10574959</v>
      </c>
      <c r="AI54" s="1428">
        <v>4179315</v>
      </c>
      <c r="AJ54" s="1428"/>
      <c r="AK54" s="1428">
        <v>5956498</v>
      </c>
      <c r="AL54" s="1428">
        <v>5956498</v>
      </c>
      <c r="AM54" s="1428">
        <v>0</v>
      </c>
      <c r="AN54" s="1428"/>
      <c r="AO54" s="1428">
        <v>5429942</v>
      </c>
      <c r="AP54" s="1428">
        <v>5429942</v>
      </c>
      <c r="AQ54" s="1428">
        <v>0</v>
      </c>
      <c r="AR54" s="1428"/>
      <c r="AS54" s="1428">
        <v>1331393</v>
      </c>
      <c r="AT54" s="1428">
        <v>727776</v>
      </c>
      <c r="AU54" s="1428">
        <v>603617</v>
      </c>
      <c r="AV54" s="1428"/>
      <c r="AW54" s="1428">
        <v>0</v>
      </c>
      <c r="AX54" s="1428"/>
      <c r="AY54" s="1428"/>
      <c r="AZ54" s="1428"/>
      <c r="BA54" s="1428"/>
      <c r="BB54" s="1428">
        <v>0</v>
      </c>
      <c r="BC54" s="1428">
        <v>0</v>
      </c>
      <c r="BD54" s="1428"/>
      <c r="BE54" s="1428">
        <v>0</v>
      </c>
      <c r="BF54" s="1428"/>
      <c r="BG54" s="1428"/>
      <c r="BH54" s="1428"/>
      <c r="BI54" s="1428"/>
      <c r="BJ54" s="1428">
        <v>0</v>
      </c>
      <c r="BK54" s="1428"/>
      <c r="BL54" s="1428">
        <v>0</v>
      </c>
      <c r="BM54" s="1428"/>
      <c r="BN54" s="1428"/>
      <c r="BO54" s="1428"/>
      <c r="BP54" s="1428"/>
      <c r="BQ54" s="1428">
        <v>0</v>
      </c>
      <c r="BR54" s="1428"/>
      <c r="BS54" s="1428">
        <v>0</v>
      </c>
      <c r="BT54" s="1428"/>
      <c r="BU54" s="1428"/>
      <c r="BV54" s="1428"/>
      <c r="BW54" s="1428"/>
      <c r="BX54" s="1428">
        <v>0</v>
      </c>
      <c r="BY54" s="1428"/>
      <c r="BZ54" s="1428"/>
      <c r="CA54" s="1428"/>
      <c r="CB54" s="1428"/>
      <c r="CC54" s="1428"/>
      <c r="CD54" s="1428">
        <v>0</v>
      </c>
      <c r="CE54" s="1428">
        <v>0</v>
      </c>
      <c r="CF54" s="1428"/>
      <c r="CG54" s="1428"/>
      <c r="CH54" s="1428">
        <v>0</v>
      </c>
      <c r="CI54" s="1428"/>
      <c r="CJ54" s="1428"/>
      <c r="CK54" s="1428"/>
      <c r="CL54" s="1428">
        <v>0</v>
      </c>
      <c r="CM54" s="1428"/>
      <c r="CN54" s="1428"/>
      <c r="CO54" s="1428"/>
      <c r="CP54" s="1428"/>
      <c r="CQ54" s="1428">
        <v>0</v>
      </c>
      <c r="CR54" s="1428">
        <v>0</v>
      </c>
      <c r="CS54" s="1428"/>
      <c r="CT54" s="1428"/>
      <c r="CU54" s="1428">
        <v>0</v>
      </c>
      <c r="CV54" s="1428"/>
      <c r="CW54" s="1428"/>
      <c r="CX54" s="1428"/>
      <c r="CY54" s="1428">
        <v>0</v>
      </c>
      <c r="CZ54" s="1428"/>
      <c r="DA54" s="1428">
        <v>0</v>
      </c>
      <c r="DB54" s="1428">
        <v>0</v>
      </c>
      <c r="DC54" s="1428"/>
      <c r="DD54" s="1428"/>
      <c r="DE54" s="1428"/>
      <c r="DF54" s="1428"/>
      <c r="DG54" s="1428"/>
      <c r="DH54" s="1428">
        <v>57708404</v>
      </c>
      <c r="DI54" s="1428">
        <v>9934672</v>
      </c>
      <c r="DJ54" s="1428">
        <v>4309333</v>
      </c>
      <c r="DK54" s="1428">
        <v>8113696</v>
      </c>
      <c r="DL54" s="1428">
        <v>35350703</v>
      </c>
      <c r="DM54" s="1428"/>
      <c r="DN54" s="1428">
        <v>14509761</v>
      </c>
      <c r="DO54" s="1428"/>
      <c r="DP54" s="1428"/>
      <c r="DQ54" s="1428">
        <v>232592030</v>
      </c>
      <c r="DR54" s="1382"/>
      <c r="DS54" s="1382"/>
      <c r="DT54" s="1382">
        <v>0</v>
      </c>
    </row>
    <row r="55" spans="2:124">
      <c r="B55" s="1370">
        <v>43282</v>
      </c>
      <c r="C55" s="1220">
        <v>118145762</v>
      </c>
      <c r="D55" s="1220">
        <v>118145762</v>
      </c>
      <c r="E55" s="1220">
        <v>91481385</v>
      </c>
      <c r="F55" s="1220">
        <v>26664377</v>
      </c>
      <c r="G55" s="1220"/>
      <c r="H55" s="1220"/>
      <c r="I55" s="1220"/>
      <c r="J55" s="1220"/>
      <c r="K55" s="1220"/>
      <c r="L55" s="1220"/>
      <c r="M55" s="1220"/>
      <c r="N55" s="1220"/>
      <c r="O55" s="1220">
        <v>52241074</v>
      </c>
      <c r="P55" s="1220">
        <v>22529296</v>
      </c>
      <c r="Q55" s="1220">
        <v>1464314</v>
      </c>
      <c r="R55" s="1220">
        <v>1137078</v>
      </c>
      <c r="S55" s="1220">
        <v>327236</v>
      </c>
      <c r="T55" s="1220"/>
      <c r="U55" s="1220">
        <v>21064982</v>
      </c>
      <c r="V55" s="1220">
        <v>5532912</v>
      </c>
      <c r="W55" s="1220">
        <v>15532070</v>
      </c>
      <c r="X55" s="1220"/>
      <c r="Y55" s="1220">
        <v>0</v>
      </c>
      <c r="Z55" s="1220"/>
      <c r="AA55" s="1220"/>
      <c r="AB55" s="1220"/>
      <c r="AC55" s="1220">
        <v>0</v>
      </c>
      <c r="AD55" s="1220"/>
      <c r="AE55" s="1220">
        <v>0</v>
      </c>
      <c r="AF55" s="1220"/>
      <c r="AG55" s="1220">
        <v>13529069</v>
      </c>
      <c r="AH55" s="1220">
        <v>11440852</v>
      </c>
      <c r="AI55" s="1220">
        <v>2088217</v>
      </c>
      <c r="AJ55" s="1220"/>
      <c r="AK55" s="1220">
        <v>5933628</v>
      </c>
      <c r="AL55" s="1220">
        <v>5933628</v>
      </c>
      <c r="AM55" s="1220">
        <v>0</v>
      </c>
      <c r="AN55" s="1220"/>
      <c r="AO55" s="1220">
        <v>6740063</v>
      </c>
      <c r="AP55" s="1220">
        <v>6740063</v>
      </c>
      <c r="AQ55" s="1220">
        <v>0</v>
      </c>
      <c r="AR55" s="1220"/>
      <c r="AS55" s="1220">
        <v>3509018</v>
      </c>
      <c r="AT55" s="1220">
        <v>343228</v>
      </c>
      <c r="AU55" s="1220">
        <v>3165790</v>
      </c>
      <c r="AV55" s="1220"/>
      <c r="AW55" s="1220">
        <v>0</v>
      </c>
      <c r="AX55" s="1220"/>
      <c r="AY55" s="1220"/>
      <c r="AZ55" s="1220"/>
      <c r="BA55" s="1220"/>
      <c r="BB55" s="1220">
        <v>0</v>
      </c>
      <c r="BC55" s="1220">
        <v>0</v>
      </c>
      <c r="BD55" s="1220"/>
      <c r="BE55" s="1220">
        <v>0</v>
      </c>
      <c r="BF55" s="1220"/>
      <c r="BG55" s="1220"/>
      <c r="BH55" s="1220"/>
      <c r="BI55" s="1220"/>
      <c r="BJ55" s="1220">
        <v>0</v>
      </c>
      <c r="BK55" s="1220"/>
      <c r="BL55" s="1220">
        <v>0</v>
      </c>
      <c r="BM55" s="1220"/>
      <c r="BN55" s="1220"/>
      <c r="BO55" s="1220"/>
      <c r="BP55" s="1220"/>
      <c r="BQ55" s="1220">
        <v>0</v>
      </c>
      <c r="BR55" s="1220"/>
      <c r="BS55" s="1220">
        <v>0</v>
      </c>
      <c r="BT55" s="1220"/>
      <c r="BU55" s="1220"/>
      <c r="BV55" s="1220"/>
      <c r="BW55" s="1220"/>
      <c r="BX55" s="1220">
        <v>0</v>
      </c>
      <c r="BY55" s="1220"/>
      <c r="BZ55" s="1220"/>
      <c r="CA55" s="1220"/>
      <c r="CB55" s="1220"/>
      <c r="CC55" s="1220"/>
      <c r="CD55" s="1220">
        <v>0</v>
      </c>
      <c r="CE55" s="1220">
        <v>0</v>
      </c>
      <c r="CF55" s="1220"/>
      <c r="CG55" s="1220"/>
      <c r="CH55" s="1220">
        <v>0</v>
      </c>
      <c r="CI55" s="1220"/>
      <c r="CJ55" s="1220"/>
      <c r="CK55" s="1220"/>
      <c r="CL55" s="1220">
        <v>0</v>
      </c>
      <c r="CM55" s="1220"/>
      <c r="CN55" s="1220"/>
      <c r="CO55" s="1220"/>
      <c r="CP55" s="1220"/>
      <c r="CQ55" s="1220">
        <v>0</v>
      </c>
      <c r="CR55" s="1220">
        <v>0</v>
      </c>
      <c r="CS55" s="1220"/>
      <c r="CT55" s="1220"/>
      <c r="CU55" s="1220">
        <v>0</v>
      </c>
      <c r="CV55" s="1220"/>
      <c r="CW55" s="1220"/>
      <c r="CX55" s="1220"/>
      <c r="CY55" s="1220">
        <v>0</v>
      </c>
      <c r="CZ55" s="1220"/>
      <c r="DA55" s="1220">
        <v>0</v>
      </c>
      <c r="DB55" s="1220">
        <v>0</v>
      </c>
      <c r="DC55" s="1220"/>
      <c r="DD55" s="1220"/>
      <c r="DE55" s="1220"/>
      <c r="DF55" s="1220"/>
      <c r="DG55" s="1220"/>
      <c r="DH55" s="1220">
        <v>59534970</v>
      </c>
      <c r="DI55" s="1220">
        <v>10144069</v>
      </c>
      <c r="DJ55" s="1220">
        <v>4383042</v>
      </c>
      <c r="DK55" s="1220">
        <v>9425557</v>
      </c>
      <c r="DL55" s="1220">
        <v>35582302</v>
      </c>
      <c r="DM55" s="1220"/>
      <c r="DN55" s="1220">
        <v>13436790.110000014</v>
      </c>
      <c r="DO55" s="1220"/>
      <c r="DP55" s="1220"/>
      <c r="DQ55" s="1220">
        <v>243358596.11000001</v>
      </c>
      <c r="DT55" s="1026">
        <v>0</v>
      </c>
    </row>
    <row r="56" spans="2:124">
      <c r="B56" s="1370">
        <v>43313</v>
      </c>
      <c r="C56" s="1220">
        <v>118379958</v>
      </c>
      <c r="D56" s="1220">
        <v>118379958</v>
      </c>
      <c r="E56" s="1220">
        <v>90793066</v>
      </c>
      <c r="F56" s="1220">
        <v>27586892</v>
      </c>
      <c r="G56" s="1220"/>
      <c r="H56" s="1220"/>
      <c r="I56" s="1220"/>
      <c r="J56" s="1220"/>
      <c r="K56" s="1220"/>
      <c r="L56" s="1220"/>
      <c r="M56" s="1220"/>
      <c r="N56" s="1220"/>
      <c r="O56" s="1220">
        <v>53458162</v>
      </c>
      <c r="P56" s="1220">
        <v>21754881</v>
      </c>
      <c r="Q56" s="1220">
        <v>1461505</v>
      </c>
      <c r="R56" s="1220">
        <v>1201587</v>
      </c>
      <c r="S56" s="1220">
        <v>259918</v>
      </c>
      <c r="T56" s="1220"/>
      <c r="U56" s="1220">
        <v>20293376</v>
      </c>
      <c r="V56" s="1220">
        <v>5085780</v>
      </c>
      <c r="W56" s="1220">
        <v>15207596</v>
      </c>
      <c r="X56" s="1220"/>
      <c r="Y56" s="1220">
        <v>0</v>
      </c>
      <c r="Z56" s="1220"/>
      <c r="AA56" s="1220"/>
      <c r="AB56" s="1220"/>
      <c r="AC56" s="1220">
        <v>0</v>
      </c>
      <c r="AD56" s="1220"/>
      <c r="AE56" s="1220">
        <v>0</v>
      </c>
      <c r="AF56" s="1220"/>
      <c r="AG56" s="1220">
        <v>6682867</v>
      </c>
      <c r="AH56" s="1220">
        <v>5064739</v>
      </c>
      <c r="AI56" s="1220">
        <v>1618128</v>
      </c>
      <c r="AJ56" s="1220"/>
      <c r="AK56" s="1220">
        <v>5907436</v>
      </c>
      <c r="AL56" s="1220">
        <v>5907436</v>
      </c>
      <c r="AM56" s="1220">
        <v>0</v>
      </c>
      <c r="AN56" s="1220"/>
      <c r="AO56" s="1220">
        <v>6547910</v>
      </c>
      <c r="AP56" s="1220">
        <v>5815286</v>
      </c>
      <c r="AQ56" s="1220">
        <v>732624</v>
      </c>
      <c r="AR56" s="1220"/>
      <c r="AS56" s="1220">
        <v>12565068</v>
      </c>
      <c r="AT56" s="1220">
        <v>7437950</v>
      </c>
      <c r="AU56" s="1220">
        <v>5127118</v>
      </c>
      <c r="AV56" s="1220"/>
      <c r="AW56" s="1220">
        <v>0</v>
      </c>
      <c r="AX56" s="1220"/>
      <c r="AY56" s="1220"/>
      <c r="AZ56" s="1220"/>
      <c r="BA56" s="1220"/>
      <c r="BB56" s="1220">
        <v>0</v>
      </c>
      <c r="BC56" s="1220">
        <v>0</v>
      </c>
      <c r="BD56" s="1220"/>
      <c r="BE56" s="1220">
        <v>0</v>
      </c>
      <c r="BF56" s="1220"/>
      <c r="BG56" s="1220"/>
      <c r="BH56" s="1220"/>
      <c r="BI56" s="1220"/>
      <c r="BJ56" s="1220">
        <v>0</v>
      </c>
      <c r="BK56" s="1220"/>
      <c r="BL56" s="1220">
        <v>0</v>
      </c>
      <c r="BM56" s="1220"/>
      <c r="BN56" s="1220"/>
      <c r="BO56" s="1220"/>
      <c r="BP56" s="1220"/>
      <c r="BQ56" s="1220">
        <v>0</v>
      </c>
      <c r="BR56" s="1220"/>
      <c r="BS56" s="1220">
        <v>0</v>
      </c>
      <c r="BT56" s="1220"/>
      <c r="BU56" s="1220"/>
      <c r="BV56" s="1220"/>
      <c r="BW56" s="1220"/>
      <c r="BX56" s="1220">
        <v>0</v>
      </c>
      <c r="BY56" s="1220"/>
      <c r="BZ56" s="1220"/>
      <c r="CA56" s="1220"/>
      <c r="CB56" s="1220"/>
      <c r="CC56" s="1220"/>
      <c r="CD56" s="1220">
        <v>0</v>
      </c>
      <c r="CE56" s="1220">
        <v>0</v>
      </c>
      <c r="CF56" s="1220"/>
      <c r="CG56" s="1220"/>
      <c r="CH56" s="1220">
        <v>0</v>
      </c>
      <c r="CI56" s="1220"/>
      <c r="CJ56" s="1220"/>
      <c r="CK56" s="1220"/>
      <c r="CL56" s="1220">
        <v>0</v>
      </c>
      <c r="CM56" s="1220"/>
      <c r="CN56" s="1220"/>
      <c r="CO56" s="1220"/>
      <c r="CP56" s="1220"/>
      <c r="CQ56" s="1220">
        <v>0</v>
      </c>
      <c r="CR56" s="1220">
        <v>0</v>
      </c>
      <c r="CS56" s="1220"/>
      <c r="CT56" s="1220"/>
      <c r="CU56" s="1220">
        <v>0</v>
      </c>
      <c r="CV56" s="1220"/>
      <c r="CW56" s="1220"/>
      <c r="CX56" s="1220"/>
      <c r="CY56" s="1220">
        <v>0</v>
      </c>
      <c r="CZ56" s="1220"/>
      <c r="DA56" s="1220">
        <v>0</v>
      </c>
      <c r="DB56" s="1220">
        <v>0</v>
      </c>
      <c r="DC56" s="1220"/>
      <c r="DD56" s="1220"/>
      <c r="DE56" s="1220"/>
      <c r="DF56" s="1220"/>
      <c r="DG56" s="1220"/>
      <c r="DH56" s="1220">
        <v>60998072</v>
      </c>
      <c r="DI56" s="1220">
        <v>10482748</v>
      </c>
      <c r="DJ56" s="1220">
        <v>4412358</v>
      </c>
      <c r="DK56" s="1220">
        <v>10889456</v>
      </c>
      <c r="DL56" s="1220">
        <v>35213510</v>
      </c>
      <c r="DM56" s="1220"/>
      <c r="DN56" s="1220">
        <v>14489905.129999995</v>
      </c>
      <c r="DO56" s="1220"/>
      <c r="DP56" s="1220"/>
      <c r="DQ56" s="1220">
        <v>247326097.13</v>
      </c>
      <c r="DT56" s="1026">
        <v>0</v>
      </c>
    </row>
    <row r="57" spans="2:124">
      <c r="B57" s="1370">
        <v>43344</v>
      </c>
      <c r="C57" s="1220">
        <v>115473737</v>
      </c>
      <c r="D57" s="1220">
        <v>115473737</v>
      </c>
      <c r="E57" s="1220">
        <v>86737056</v>
      </c>
      <c r="F57" s="1220">
        <v>28736681</v>
      </c>
      <c r="G57" s="1220"/>
      <c r="H57" s="1220"/>
      <c r="I57" s="1220"/>
      <c r="J57" s="1220"/>
      <c r="K57" s="1220"/>
      <c r="L57" s="1220"/>
      <c r="M57" s="1220"/>
      <c r="N57" s="1220"/>
      <c r="O57" s="1220">
        <v>54289627</v>
      </c>
      <c r="P57" s="1220">
        <v>25518000</v>
      </c>
      <c r="Q57" s="1220">
        <v>1383288</v>
      </c>
      <c r="R57" s="1220">
        <v>1245533</v>
      </c>
      <c r="S57" s="1220">
        <v>137755</v>
      </c>
      <c r="T57" s="1220"/>
      <c r="U57" s="1220">
        <v>24134712</v>
      </c>
      <c r="V57" s="1220">
        <v>7577142</v>
      </c>
      <c r="W57" s="1220">
        <v>16557570</v>
      </c>
      <c r="X57" s="1220"/>
      <c r="Y57" s="1220">
        <v>0</v>
      </c>
      <c r="Z57" s="1220"/>
      <c r="AA57" s="1220"/>
      <c r="AB57" s="1220"/>
      <c r="AC57" s="1220">
        <v>0</v>
      </c>
      <c r="AD57" s="1220"/>
      <c r="AE57" s="1220">
        <v>0</v>
      </c>
      <c r="AF57" s="1220"/>
      <c r="AG57" s="1220">
        <v>4957980</v>
      </c>
      <c r="AH57" s="1220">
        <v>2912388</v>
      </c>
      <c r="AI57" s="1220">
        <v>2045592</v>
      </c>
      <c r="AJ57" s="1220"/>
      <c r="AK57" s="1220">
        <v>6058048</v>
      </c>
      <c r="AL57" s="1220">
        <v>2045548</v>
      </c>
      <c r="AM57" s="1220">
        <v>4012500</v>
      </c>
      <c r="AN57" s="1220"/>
      <c r="AO57" s="1220">
        <v>5892951</v>
      </c>
      <c r="AP57" s="1220">
        <v>5892951</v>
      </c>
      <c r="AQ57" s="1220">
        <v>0</v>
      </c>
      <c r="AR57" s="1220"/>
      <c r="AS57" s="1220">
        <v>11862648</v>
      </c>
      <c r="AT57" s="1220">
        <v>10077391</v>
      </c>
      <c r="AU57" s="1220">
        <v>1785257</v>
      </c>
      <c r="AV57" s="1220"/>
      <c r="AW57" s="1220">
        <v>0</v>
      </c>
      <c r="AX57" s="1220"/>
      <c r="AY57" s="1220"/>
      <c r="AZ57" s="1220"/>
      <c r="BA57" s="1220"/>
      <c r="BB57" s="1220">
        <v>0</v>
      </c>
      <c r="BC57" s="1220">
        <v>0</v>
      </c>
      <c r="BD57" s="1220"/>
      <c r="BE57" s="1220">
        <v>0</v>
      </c>
      <c r="BF57" s="1220"/>
      <c r="BG57" s="1220"/>
      <c r="BH57" s="1220"/>
      <c r="BI57" s="1220"/>
      <c r="BJ57" s="1220">
        <v>0</v>
      </c>
      <c r="BK57" s="1220"/>
      <c r="BL57" s="1220">
        <v>0</v>
      </c>
      <c r="BM57" s="1220"/>
      <c r="BN57" s="1220"/>
      <c r="BO57" s="1220"/>
      <c r="BP57" s="1220"/>
      <c r="BQ57" s="1220">
        <v>0</v>
      </c>
      <c r="BR57" s="1220"/>
      <c r="BS57" s="1220">
        <v>0</v>
      </c>
      <c r="BT57" s="1220"/>
      <c r="BU57" s="1220"/>
      <c r="BV57" s="1220"/>
      <c r="BW57" s="1220"/>
      <c r="BX57" s="1220">
        <v>0</v>
      </c>
      <c r="BY57" s="1220"/>
      <c r="BZ57" s="1220"/>
      <c r="CA57" s="1220"/>
      <c r="CB57" s="1220"/>
      <c r="CC57" s="1220"/>
      <c r="CD57" s="1220">
        <v>0</v>
      </c>
      <c r="CE57" s="1220">
        <v>0</v>
      </c>
      <c r="CF57" s="1220"/>
      <c r="CG57" s="1220"/>
      <c r="CH57" s="1220">
        <v>0</v>
      </c>
      <c r="CI57" s="1220"/>
      <c r="CJ57" s="1220"/>
      <c r="CK57" s="1220"/>
      <c r="CL57" s="1220">
        <v>0</v>
      </c>
      <c r="CM57" s="1220"/>
      <c r="CN57" s="1220"/>
      <c r="CO57" s="1220"/>
      <c r="CP57" s="1220"/>
      <c r="CQ57" s="1220">
        <v>0</v>
      </c>
      <c r="CR57" s="1220">
        <v>0</v>
      </c>
      <c r="CS57" s="1220"/>
      <c r="CT57" s="1220"/>
      <c r="CU57" s="1220">
        <v>0</v>
      </c>
      <c r="CV57" s="1220"/>
      <c r="CW57" s="1220"/>
      <c r="CX57" s="1220"/>
      <c r="CY57" s="1220">
        <v>0</v>
      </c>
      <c r="CZ57" s="1220"/>
      <c r="DA57" s="1220">
        <v>0</v>
      </c>
      <c r="DB57" s="1220">
        <v>0</v>
      </c>
      <c r="DC57" s="1220"/>
      <c r="DD57" s="1220"/>
      <c r="DE57" s="1220"/>
      <c r="DF57" s="1220"/>
      <c r="DG57" s="1220"/>
      <c r="DH57" s="1220">
        <v>62491622</v>
      </c>
      <c r="DI57" s="1220">
        <v>10516307</v>
      </c>
      <c r="DJ57" s="1220">
        <v>4317575</v>
      </c>
      <c r="DK57" s="1220">
        <v>12414829</v>
      </c>
      <c r="DL57" s="1220">
        <v>35242911</v>
      </c>
      <c r="DM57" s="1220"/>
      <c r="DN57" s="1220">
        <v>15996793.01</v>
      </c>
      <c r="DO57" s="1220"/>
      <c r="DP57" s="1220"/>
      <c r="DQ57" s="1220">
        <v>248251779.00999999</v>
      </c>
      <c r="DT57" s="1026">
        <v>0</v>
      </c>
    </row>
    <row r="58" spans="2:124" s="1" customFormat="1">
      <c r="B58" s="1419">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419">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419">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75" customFormat="1" ht="15.75">
      <c r="B63" s="1419">
        <v>43466</v>
      </c>
      <c r="C63" s="1375">
        <v>104266912</v>
      </c>
      <c r="D63" s="1375">
        <v>104266912</v>
      </c>
      <c r="E63" s="1375">
        <v>78882696</v>
      </c>
      <c r="F63" s="1375">
        <v>25384216</v>
      </c>
      <c r="O63" s="1375">
        <v>52414491</v>
      </c>
      <c r="P63" s="1375">
        <v>20760375</v>
      </c>
      <c r="Q63" s="1375">
        <v>2012902</v>
      </c>
      <c r="R63" s="1375">
        <v>1738512</v>
      </c>
      <c r="S63" s="1375">
        <v>274390</v>
      </c>
      <c r="U63" s="1375">
        <v>18747473</v>
      </c>
      <c r="V63" s="1375">
        <v>6525267</v>
      </c>
      <c r="W63" s="1375">
        <v>12222206</v>
      </c>
      <c r="Y63" s="1375">
        <v>0</v>
      </c>
      <c r="AC63" s="1375">
        <v>0</v>
      </c>
      <c r="AE63" s="1375">
        <v>0</v>
      </c>
      <c r="AG63" s="1375">
        <v>4518770</v>
      </c>
      <c r="AH63" s="1375">
        <v>3497784</v>
      </c>
      <c r="AI63" s="1375">
        <v>1020986</v>
      </c>
      <c r="AK63" s="1375">
        <v>6637900</v>
      </c>
      <c r="AL63" s="1375">
        <v>2563900</v>
      </c>
      <c r="AM63" s="1375">
        <v>4074000</v>
      </c>
      <c r="AO63" s="1375">
        <v>8102982</v>
      </c>
      <c r="AP63" s="1375">
        <v>8102982</v>
      </c>
      <c r="AQ63" s="1375">
        <v>0</v>
      </c>
      <c r="AS63" s="1375">
        <v>12394464</v>
      </c>
      <c r="AT63" s="1375">
        <v>11788747</v>
      </c>
      <c r="AU63" s="1375">
        <v>605717</v>
      </c>
      <c r="AW63" s="1375">
        <v>0</v>
      </c>
      <c r="BB63" s="1375">
        <v>25987</v>
      </c>
      <c r="BC63" s="1375">
        <v>25987</v>
      </c>
      <c r="BD63" s="1375">
        <v>25987</v>
      </c>
      <c r="BE63" s="1375">
        <v>0</v>
      </c>
      <c r="BJ63" s="1375">
        <v>0</v>
      </c>
      <c r="BL63" s="1375">
        <v>0</v>
      </c>
      <c r="BQ63" s="1375">
        <v>0</v>
      </c>
      <c r="BS63" s="1375">
        <v>0</v>
      </c>
      <c r="BX63" s="1375">
        <v>0</v>
      </c>
      <c r="CD63" s="1375">
        <v>0</v>
      </c>
      <c r="CE63" s="1375">
        <v>0</v>
      </c>
      <c r="CH63" s="1375">
        <v>0</v>
      </c>
      <c r="CL63" s="1375">
        <v>0</v>
      </c>
      <c r="CQ63" s="1375">
        <v>0</v>
      </c>
      <c r="CR63" s="1375">
        <v>0</v>
      </c>
      <c r="CU63" s="1375">
        <v>0</v>
      </c>
      <c r="CY63" s="1375">
        <v>0</v>
      </c>
      <c r="DA63" s="1375">
        <v>0</v>
      </c>
      <c r="DB63" s="1375">
        <v>0</v>
      </c>
      <c r="DH63" s="1375">
        <v>71524223</v>
      </c>
      <c r="DI63" s="1375">
        <v>11215050</v>
      </c>
      <c r="DJ63" s="1375">
        <v>4385850</v>
      </c>
      <c r="DK63" s="1375">
        <v>1413399</v>
      </c>
      <c r="DL63" s="1375">
        <v>54509924</v>
      </c>
      <c r="DN63" s="1375">
        <v>13066400</v>
      </c>
      <c r="DQ63" s="1375">
        <v>241298013</v>
      </c>
    </row>
    <row r="64" spans="2:124" ht="15.75">
      <c r="B64" s="1419">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419">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419">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419">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419">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419">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419">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419">
        <v>43709</v>
      </c>
      <c r="C71" s="1220">
        <v>137665092</v>
      </c>
      <c r="D71" s="1220">
        <v>137665092</v>
      </c>
      <c r="E71" s="1220">
        <v>92166323</v>
      </c>
      <c r="F71" s="1220">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220" customFormat="1" ht="15.75">
      <c r="B72" s="1419">
        <v>43739</v>
      </c>
      <c r="C72" s="1220">
        <v>171795947</v>
      </c>
      <c r="D72" s="1220">
        <v>171795947</v>
      </c>
      <c r="E72" s="1220">
        <v>118869891</v>
      </c>
      <c r="F72" s="1220">
        <v>52926056</v>
      </c>
      <c r="O72" s="1220">
        <v>45440924</v>
      </c>
      <c r="P72" s="1220">
        <v>10259194</v>
      </c>
      <c r="Q72" s="1220">
        <v>1303997</v>
      </c>
      <c r="R72" s="1220">
        <v>1097618</v>
      </c>
      <c r="S72" s="1220">
        <v>206379</v>
      </c>
      <c r="U72" s="1220">
        <v>8955197</v>
      </c>
      <c r="V72" s="1220">
        <v>3325931</v>
      </c>
      <c r="W72" s="1220">
        <v>5629266</v>
      </c>
      <c r="Y72" s="1220">
        <v>0</v>
      </c>
      <c r="AC72" s="1220">
        <v>0</v>
      </c>
      <c r="AE72" s="1220">
        <v>0</v>
      </c>
      <c r="AG72" s="1220">
        <v>0</v>
      </c>
      <c r="AH72" s="1220">
        <v>0</v>
      </c>
      <c r="AI72" s="1220">
        <v>0</v>
      </c>
      <c r="AK72" s="1220">
        <v>6231165</v>
      </c>
      <c r="AL72" s="1220">
        <v>1734006</v>
      </c>
      <c r="AM72" s="1220">
        <v>4497159</v>
      </c>
      <c r="AO72" s="1220">
        <v>5795748</v>
      </c>
      <c r="AP72" s="1220">
        <v>5795748</v>
      </c>
      <c r="AQ72" s="1220">
        <v>0</v>
      </c>
      <c r="AS72" s="1220">
        <v>23154817</v>
      </c>
      <c r="AT72" s="1220">
        <v>15597884</v>
      </c>
      <c r="AU72" s="1220">
        <v>7556933</v>
      </c>
      <c r="AW72" s="1220">
        <v>0</v>
      </c>
      <c r="BB72" s="1220">
        <v>8024682</v>
      </c>
      <c r="BC72" s="1220">
        <v>8024682</v>
      </c>
      <c r="BD72" s="1220">
        <v>8024682</v>
      </c>
      <c r="BE72" s="1220">
        <v>0</v>
      </c>
      <c r="BJ72" s="1220">
        <v>0</v>
      </c>
      <c r="BL72" s="1220">
        <v>0</v>
      </c>
      <c r="BQ72" s="1220">
        <v>0</v>
      </c>
      <c r="BS72" s="1220">
        <v>0</v>
      </c>
      <c r="BX72" s="1220">
        <v>0</v>
      </c>
      <c r="CD72" s="1220">
        <v>0</v>
      </c>
      <c r="CE72" s="1220">
        <v>0</v>
      </c>
      <c r="CH72" s="1220">
        <v>0</v>
      </c>
      <c r="CL72" s="1220">
        <v>0</v>
      </c>
      <c r="CQ72" s="1220">
        <v>0</v>
      </c>
      <c r="CR72" s="1220">
        <v>0</v>
      </c>
      <c r="CU72" s="1220">
        <v>0</v>
      </c>
      <c r="CY72" s="1220">
        <v>0</v>
      </c>
      <c r="DA72" s="1220">
        <v>0</v>
      </c>
      <c r="DB72" s="1220">
        <v>0</v>
      </c>
      <c r="DH72" s="1220">
        <v>151353806</v>
      </c>
      <c r="DI72" s="1220">
        <v>11641910</v>
      </c>
      <c r="DJ72" s="1220">
        <v>1647698</v>
      </c>
      <c r="DK72" s="1220">
        <v>39443667</v>
      </c>
      <c r="DL72" s="1220">
        <v>98620531</v>
      </c>
      <c r="DN72" s="1220">
        <v>40000634</v>
      </c>
      <c r="DQ72" s="1220">
        <v>416615993</v>
      </c>
    </row>
    <row r="73" spans="2:168" ht="15.75">
      <c r="B73" s="1419">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419">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90">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90">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90">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90">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90">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90">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90">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90">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90">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90">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90">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90">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90">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90">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90">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90">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90">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90">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90">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90">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90">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90">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90">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90">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90">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90">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90">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90">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90">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90">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90">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90">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90">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90">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90">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90">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90">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90">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89CA84C2-78F5-4B05-8F1D-B7C5F97BCB4E}" topLeftCell="A36">
      <selection activeCell="A46" sqref="A46:XFD46"/>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705E0D18-9A83-42CA-8732-90923BE2EC7D}" topLeftCell="A39">
      <selection activeCell="B51" sqref="B51:B53"/>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2060"/>
    <pageSetUpPr autoPageBreaks="0" fitToPage="1"/>
  </sheetPr>
  <dimension ref="A1:Z298"/>
  <sheetViews>
    <sheetView showGridLines="0" tabSelected="1" showOutlineSymbols="0" zoomScale="62" zoomScaleNormal="50" zoomScaleSheetLayoutView="100" workbookViewId="0">
      <pane xSplit="2" ySplit="11" topLeftCell="C161" activePane="bottomRight" state="frozen"/>
      <selection pane="topRight" activeCell="C1" sqref="C1"/>
      <selection pane="bottomLeft" activeCell="A12" sqref="A12"/>
      <selection pane="bottomRight" activeCell="Z170" sqref="Z170"/>
    </sheetView>
  </sheetViews>
  <sheetFormatPr defaultColWidth="8.6640625" defaultRowHeight="15"/>
  <cols>
    <col min="1" max="1" width="10.109375" style="614" customWidth="1"/>
    <col min="2" max="2" width="8.77734375" style="614" customWidth="1"/>
    <col min="3" max="3" width="10.6640625" style="614" customWidth="1"/>
    <col min="4" max="4" width="17" style="614" customWidth="1"/>
    <col min="5" max="5" width="16.44140625" style="614" customWidth="1"/>
    <col min="6" max="6" width="15.77734375" style="614" bestFit="1" customWidth="1"/>
    <col min="7" max="7" width="14.109375" style="614" bestFit="1" customWidth="1"/>
    <col min="8" max="8" width="15.77734375" style="614" bestFit="1" customWidth="1"/>
    <col min="9" max="9" width="16.21875" style="614" customWidth="1"/>
    <col min="10" max="10" width="13.6640625" style="614" customWidth="1"/>
    <col min="11" max="11" width="15" style="614" customWidth="1"/>
    <col min="12" max="12" width="15.21875" style="614" customWidth="1"/>
    <col min="13" max="13" width="11.5546875" style="614" bestFit="1" customWidth="1"/>
    <col min="14" max="14" width="13" style="614" customWidth="1"/>
    <col min="15" max="15" width="12.6640625" style="614" bestFit="1" customWidth="1"/>
    <col min="16" max="16" width="10.6640625" style="614" bestFit="1" customWidth="1"/>
    <col min="17" max="17" width="21.5546875" style="614" bestFit="1" customWidth="1"/>
    <col min="18" max="18" width="19.21875" style="614" bestFit="1" customWidth="1"/>
    <col min="19" max="19" width="15.77734375" style="614" customWidth="1"/>
    <col min="20" max="20" width="17.44140625" style="614" bestFit="1" customWidth="1"/>
    <col min="21" max="21" width="16.77734375" style="614" customWidth="1"/>
    <col min="22" max="23" width="17.21875" style="614" bestFit="1" customWidth="1"/>
    <col min="24" max="24" width="17.5546875" style="614" customWidth="1"/>
    <col min="25" max="25" width="7.21875" style="1073" customWidth="1"/>
    <col min="26" max="26" width="9.21875" style="1030" bestFit="1" customWidth="1"/>
    <col min="27" max="16384" width="8.6640625" style="614"/>
  </cols>
  <sheetData>
    <row r="1" spans="1:26" ht="27" customHeight="1">
      <c r="B1" s="1851" t="s">
        <v>1752</v>
      </c>
      <c r="C1" s="1851"/>
      <c r="D1" s="1851"/>
      <c r="E1" s="1851"/>
      <c r="F1" s="1851"/>
      <c r="G1" s="1851"/>
      <c r="H1" s="1851"/>
      <c r="I1" s="1851"/>
      <c r="J1" s="1851"/>
      <c r="K1" s="1851"/>
      <c r="L1" s="1851"/>
      <c r="M1" s="1851"/>
      <c r="N1" s="1851"/>
      <c r="O1" s="1851"/>
      <c r="P1" s="1851"/>
      <c r="Q1" s="1851"/>
      <c r="R1" s="1851"/>
      <c r="S1" s="1851"/>
      <c r="T1" s="1851"/>
      <c r="U1" s="1851"/>
      <c r="V1" s="1851"/>
      <c r="W1" s="1851"/>
    </row>
    <row r="2" spans="1:26" ht="13.9" customHeight="1">
      <c r="A2" s="616"/>
      <c r="B2" s="957"/>
      <c r="C2" s="957"/>
      <c r="D2" s="957"/>
      <c r="E2" s="957"/>
      <c r="F2" s="957"/>
      <c r="G2" s="957"/>
      <c r="H2" s="957"/>
      <c r="I2" s="957"/>
      <c r="J2" s="957"/>
      <c r="K2" s="957"/>
      <c r="L2" s="957"/>
      <c r="M2" s="957"/>
      <c r="N2" s="957"/>
      <c r="O2" s="957"/>
      <c r="P2" s="957"/>
      <c r="Q2" s="957"/>
      <c r="R2" s="957"/>
      <c r="S2" s="957"/>
      <c r="T2" s="957"/>
      <c r="U2" s="957"/>
      <c r="V2" s="957"/>
      <c r="W2" s="957"/>
    </row>
    <row r="3" spans="1:26" ht="19.5" customHeight="1">
      <c r="A3" s="615"/>
      <c r="B3" s="1852" t="s">
        <v>1799</v>
      </c>
      <c r="C3" s="1852"/>
      <c r="D3" s="1852"/>
      <c r="E3" s="1852"/>
      <c r="F3" s="1852"/>
      <c r="G3" s="1852"/>
      <c r="H3" s="1852"/>
      <c r="I3" s="1852"/>
      <c r="J3" s="1852"/>
      <c r="K3" s="1852"/>
      <c r="L3" s="1852"/>
      <c r="M3" s="1852"/>
      <c r="N3" s="1852"/>
      <c r="O3" s="1852"/>
      <c r="P3" s="1852"/>
      <c r="Q3" s="1852"/>
      <c r="R3" s="1852"/>
      <c r="S3" s="1852"/>
      <c r="T3" s="1852"/>
      <c r="U3" s="1852"/>
      <c r="V3" s="1852"/>
      <c r="W3" s="1852"/>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c r="V4" s="752"/>
      <c r="W4" s="752"/>
    </row>
    <row r="5" spans="1:26" ht="15" customHeight="1" thickTop="1">
      <c r="B5" s="1031"/>
      <c r="C5" s="1032"/>
      <c r="D5" s="1033"/>
      <c r="E5" s="1034"/>
      <c r="F5" s="1034"/>
      <c r="G5" s="1035"/>
      <c r="H5" s="1034"/>
      <c r="I5" s="1033"/>
      <c r="J5" s="1034"/>
      <c r="K5" s="1034"/>
      <c r="L5" s="1035"/>
      <c r="M5" s="1866"/>
      <c r="N5" s="1867"/>
      <c r="O5" s="1867"/>
      <c r="P5" s="1867"/>
      <c r="Q5" s="1867"/>
      <c r="R5" s="1868"/>
      <c r="S5" s="1036"/>
      <c r="T5" s="1036"/>
      <c r="U5" s="1036"/>
      <c r="V5" s="1036"/>
      <c r="W5" s="1036"/>
    </row>
    <row r="6" spans="1:26" ht="19.5" customHeight="1" thickBot="1">
      <c r="B6" s="1037"/>
      <c r="C6" s="1038"/>
      <c r="D6" s="1853"/>
      <c r="E6" s="1854"/>
      <c r="F6" s="1854"/>
      <c r="G6" s="1855"/>
      <c r="H6" s="1039"/>
      <c r="I6" s="1856"/>
      <c r="J6" s="1857"/>
      <c r="K6" s="1857"/>
      <c r="L6" s="1858"/>
      <c r="M6" s="1869"/>
      <c r="N6" s="1870"/>
      <c r="O6" s="1870"/>
      <c r="P6" s="1870"/>
      <c r="Q6" s="1870"/>
      <c r="R6" s="1871"/>
      <c r="S6" s="1040"/>
      <c r="T6" s="1040"/>
      <c r="U6" s="1040"/>
      <c r="V6" s="1040"/>
      <c r="W6" s="1040"/>
    </row>
    <row r="7" spans="1:26" ht="15" customHeight="1" thickTop="1" thickBot="1">
      <c r="B7" s="1171"/>
      <c r="C7" s="1171"/>
      <c r="E7" s="1162"/>
      <c r="F7" s="1162"/>
      <c r="G7" s="1162"/>
      <c r="H7" s="1172"/>
      <c r="I7" s="1859" t="s">
        <v>1694</v>
      </c>
      <c r="J7" s="1860"/>
      <c r="K7" s="1860"/>
      <c r="L7" s="1861"/>
      <c r="M7" s="1862" t="s">
        <v>1695</v>
      </c>
      <c r="N7" s="1863"/>
      <c r="O7" s="1863"/>
      <c r="P7" s="1864"/>
      <c r="Q7" s="1864"/>
      <c r="R7" s="1865"/>
      <c r="S7" s="1162"/>
      <c r="U7" s="1040"/>
      <c r="W7" s="1173" t="s">
        <v>287</v>
      </c>
    </row>
    <row r="8" spans="1:26" ht="16.5" customHeight="1" thickTop="1">
      <c r="B8" s="1162" t="s">
        <v>32</v>
      </c>
      <c r="C8" s="1162"/>
      <c r="D8" s="1162" t="s">
        <v>35</v>
      </c>
      <c r="E8" s="1162"/>
      <c r="F8" s="1162"/>
      <c r="G8" s="1162"/>
      <c r="H8" s="1162"/>
      <c r="I8" s="1824"/>
      <c r="J8" s="1825"/>
      <c r="K8" s="1825"/>
      <c r="L8" s="1826"/>
      <c r="M8" s="1827"/>
      <c r="N8" s="1828"/>
      <c r="O8" s="1829"/>
      <c r="P8" s="1845" t="s">
        <v>1796</v>
      </c>
      <c r="Q8" s="1846"/>
      <c r="R8" s="1847"/>
      <c r="S8" s="1163"/>
      <c r="T8" s="1162"/>
      <c r="U8" s="1162"/>
      <c r="W8" s="1162"/>
    </row>
    <row r="9" spans="1:26" ht="18" customHeight="1">
      <c r="B9" s="1171"/>
      <c r="C9" s="1162" t="s">
        <v>1326</v>
      </c>
      <c r="D9" s="1162" t="s">
        <v>998</v>
      </c>
      <c r="E9" s="1162" t="s">
        <v>999</v>
      </c>
      <c r="F9" s="1162" t="s">
        <v>1697</v>
      </c>
      <c r="G9" s="1162" t="s">
        <v>999</v>
      </c>
      <c r="H9" s="1162" t="s">
        <v>1698</v>
      </c>
      <c r="I9" s="1828"/>
      <c r="J9" s="1830"/>
      <c r="K9" s="1830"/>
      <c r="L9" s="1831"/>
      <c r="M9" s="1827"/>
      <c r="N9" s="1828" t="s">
        <v>1732</v>
      </c>
      <c r="O9" s="1829" t="s">
        <v>1733</v>
      </c>
      <c r="P9" s="1848"/>
      <c r="Q9" s="1849"/>
      <c r="R9" s="1850"/>
      <c r="S9" s="1163"/>
      <c r="T9" s="1162" t="s">
        <v>1735</v>
      </c>
      <c r="U9" s="1162"/>
      <c r="V9" s="1162" t="s">
        <v>1164</v>
      </c>
      <c r="W9" s="1162"/>
    </row>
    <row r="10" spans="1:26" ht="17.25" customHeight="1" thickBot="1">
      <c r="B10" s="1171"/>
      <c r="C10" s="1162" t="s">
        <v>1351</v>
      </c>
      <c r="D10" s="1162" t="s">
        <v>766</v>
      </c>
      <c r="E10" s="1162" t="s">
        <v>1001</v>
      </c>
      <c r="F10" s="1162" t="s">
        <v>1699</v>
      </c>
      <c r="G10" s="1162" t="s">
        <v>1001</v>
      </c>
      <c r="H10" s="1162" t="s">
        <v>1700</v>
      </c>
      <c r="I10" s="1830" t="s">
        <v>1800</v>
      </c>
      <c r="J10" s="1830" t="s">
        <v>1702</v>
      </c>
      <c r="K10" s="1828" t="s">
        <v>1141</v>
      </c>
      <c r="L10" s="1831" t="s">
        <v>1801</v>
      </c>
      <c r="M10" s="1827" t="s">
        <v>64</v>
      </c>
      <c r="N10" s="1828" t="s">
        <v>64</v>
      </c>
      <c r="O10" s="1829" t="s">
        <v>1734</v>
      </c>
      <c r="P10" s="1848"/>
      <c r="Q10" s="1849"/>
      <c r="R10" s="1850"/>
      <c r="S10" s="1163" t="s">
        <v>1722</v>
      </c>
      <c r="T10" s="1162" t="s">
        <v>1026</v>
      </c>
      <c r="U10" s="1162" t="s">
        <v>1479</v>
      </c>
      <c r="V10" s="1162" t="s">
        <v>1026</v>
      </c>
      <c r="W10" s="1162"/>
    </row>
    <row r="11" spans="1:26" ht="18.75" customHeight="1" thickBot="1">
      <c r="B11" s="1174"/>
      <c r="C11" s="1175" t="s">
        <v>1324</v>
      </c>
      <c r="D11" s="1162" t="s">
        <v>1004</v>
      </c>
      <c r="E11" s="1176" t="s">
        <v>1005</v>
      </c>
      <c r="F11" s="1176" t="s">
        <v>1706</v>
      </c>
      <c r="G11" s="1176" t="s">
        <v>1187</v>
      </c>
      <c r="H11" s="1176" t="s">
        <v>1707</v>
      </c>
      <c r="I11" s="1832" t="s">
        <v>1163</v>
      </c>
      <c r="J11" s="1833" t="s">
        <v>1708</v>
      </c>
      <c r="K11" s="1833"/>
      <c r="L11" s="1834"/>
      <c r="M11" s="1835"/>
      <c r="N11" s="1832"/>
      <c r="O11" s="1829"/>
      <c r="P11" s="1836" t="s">
        <v>1797</v>
      </c>
      <c r="Q11" s="1837" t="s">
        <v>1798</v>
      </c>
      <c r="R11" s="1838" t="s">
        <v>37</v>
      </c>
      <c r="S11" s="1796"/>
      <c r="T11" s="1176"/>
      <c r="U11" s="1176"/>
      <c r="V11" s="1176"/>
      <c r="W11" s="1176"/>
    </row>
    <row r="12" spans="1:26" ht="15" customHeight="1" thickTop="1">
      <c r="B12" s="1051"/>
      <c r="C12" s="1051"/>
      <c r="D12" s="1044"/>
      <c r="E12" s="1040"/>
      <c r="F12" s="1040"/>
      <c r="G12" s="1040"/>
      <c r="H12" s="1040"/>
      <c r="I12" s="1044"/>
      <c r="J12" s="1046"/>
      <c r="K12" s="1046"/>
      <c r="L12" s="1046"/>
      <c r="M12" s="1040"/>
      <c r="N12" s="1040"/>
      <c r="O12" s="1160"/>
      <c r="P12" s="1461"/>
      <c r="Q12" s="1461"/>
      <c r="R12" s="1040"/>
      <c r="S12" s="1040"/>
      <c r="T12" s="1040"/>
      <c r="U12" s="1040"/>
      <c r="V12" s="1040"/>
      <c r="W12" s="1040"/>
    </row>
    <row r="13" spans="1:26" ht="15" hidden="1" customHeight="1">
      <c r="B13" s="1161">
        <v>2015</v>
      </c>
      <c r="C13" s="1161"/>
      <c r="D13" s="1162"/>
      <c r="E13" s="1162"/>
      <c r="F13" s="1162"/>
      <c r="G13" s="1162"/>
      <c r="H13" s="1162"/>
      <c r="I13" s="1162"/>
      <c r="J13" s="1163"/>
      <c r="K13" s="1163"/>
      <c r="L13" s="1163"/>
      <c r="M13" s="1162"/>
      <c r="N13" s="1162"/>
      <c r="O13" s="1162"/>
      <c r="P13" s="1794"/>
      <c r="Q13" s="1794"/>
      <c r="R13" s="1162"/>
      <c r="S13" s="1162"/>
      <c r="T13" s="1162"/>
      <c r="U13" s="1162"/>
      <c r="V13" s="1162"/>
      <c r="W13" s="1162"/>
    </row>
    <row r="14" spans="1:26" ht="15" hidden="1" customHeight="1">
      <c r="B14" s="1164" t="s">
        <v>1170</v>
      </c>
      <c r="C14" s="1165">
        <v>0.56694593000000004</v>
      </c>
      <c r="D14" s="1166">
        <v>219.29290920999998</v>
      </c>
      <c r="E14" s="1166">
        <v>554.09626300000002</v>
      </c>
      <c r="F14" s="1166">
        <v>158.49816372000001</v>
      </c>
      <c r="G14" s="1167">
        <v>123.29803926</v>
      </c>
      <c r="H14" s="1167">
        <v>61.578197000000003</v>
      </c>
      <c r="I14" s="1167">
        <v>395.09584745000001</v>
      </c>
      <c r="J14" s="1168">
        <v>0</v>
      </c>
      <c r="K14" s="1168">
        <v>0</v>
      </c>
      <c r="L14" s="1168">
        <v>89.714111329999994</v>
      </c>
      <c r="M14" s="1167">
        <v>142.21219600000001</v>
      </c>
      <c r="N14" s="1167">
        <v>17.715889490000002</v>
      </c>
      <c r="O14" s="1167">
        <v>97.885136000000003</v>
      </c>
      <c r="P14" s="1795"/>
      <c r="Q14" s="1795"/>
      <c r="R14" s="1167">
        <v>2628.8731458299999</v>
      </c>
      <c r="S14" s="1167">
        <v>9.8538530000000009</v>
      </c>
      <c r="T14" s="1167">
        <v>529.79374413999994</v>
      </c>
      <c r="U14" s="1167">
        <v>281.45697897000002</v>
      </c>
      <c r="V14" s="1167">
        <v>370.07310184000005</v>
      </c>
      <c r="W14" s="1169">
        <v>5680.0045221700002</v>
      </c>
      <c r="Y14" s="1061" t="e">
        <v>#REF!</v>
      </c>
      <c r="Z14" s="1030" t="e">
        <v>#REF!</v>
      </c>
    </row>
    <row r="15" spans="1:26" ht="15" hidden="1" customHeight="1">
      <c r="B15" s="1164" t="s">
        <v>1172</v>
      </c>
      <c r="C15" s="1165">
        <v>0.42634881000000002</v>
      </c>
      <c r="D15" s="1166">
        <v>214.64046734999999</v>
      </c>
      <c r="E15" s="1166">
        <v>523.89349730000004</v>
      </c>
      <c r="F15" s="1166">
        <v>149.62583838999998</v>
      </c>
      <c r="G15" s="1167">
        <v>133.62192995000001</v>
      </c>
      <c r="H15" s="1167">
        <v>50.643382000000003</v>
      </c>
      <c r="I15" s="1167">
        <v>371.28872003999999</v>
      </c>
      <c r="J15" s="1168">
        <v>0</v>
      </c>
      <c r="K15" s="1168">
        <v>5.342778</v>
      </c>
      <c r="L15" s="1168">
        <v>87.626636930000004</v>
      </c>
      <c r="M15" s="1167">
        <v>137.63123200000001</v>
      </c>
      <c r="N15" s="1167">
        <v>17.308927740000001</v>
      </c>
      <c r="O15" s="1167">
        <v>99.445143000000002</v>
      </c>
      <c r="P15" s="1795"/>
      <c r="Q15" s="1795"/>
      <c r="R15" s="1167">
        <v>2617.21922735</v>
      </c>
      <c r="S15" s="1167">
        <v>9.7480519999999995</v>
      </c>
      <c r="T15" s="1167">
        <v>535.05053525999995</v>
      </c>
      <c r="U15" s="1167">
        <v>260.83574519999996</v>
      </c>
      <c r="V15" s="1167">
        <v>356.79711745999998</v>
      </c>
      <c r="W15" s="1169">
        <v>5571.1455787799996</v>
      </c>
      <c r="Y15" s="1061" t="e">
        <v>#REF!</v>
      </c>
      <c r="Z15" s="1030" t="e">
        <v>#REF!</v>
      </c>
    </row>
    <row r="16" spans="1:26" ht="15" hidden="1" customHeight="1">
      <c r="B16" s="1164" t="s">
        <v>1173</v>
      </c>
      <c r="C16" s="1165">
        <v>0.58156415000000006</v>
      </c>
      <c r="D16" s="1166">
        <v>246.90296856000001</v>
      </c>
      <c r="E16" s="1166">
        <v>477.68398248</v>
      </c>
      <c r="F16" s="1166">
        <v>147.78527004</v>
      </c>
      <c r="G16" s="1167">
        <v>158.67407231000001</v>
      </c>
      <c r="H16" s="1167">
        <v>63.476548999999999</v>
      </c>
      <c r="I16" s="1167">
        <v>376.41914373000003</v>
      </c>
      <c r="J16" s="1168">
        <v>0</v>
      </c>
      <c r="K16" s="1168">
        <v>5.3899169999999996</v>
      </c>
      <c r="L16" s="1168">
        <v>83.202850670000004</v>
      </c>
      <c r="M16" s="1167">
        <v>122.45244700000001</v>
      </c>
      <c r="N16" s="1167">
        <v>11.617811</v>
      </c>
      <c r="O16" s="1167">
        <v>64.426882000000006</v>
      </c>
      <c r="P16" s="1795"/>
      <c r="Q16" s="1795"/>
      <c r="R16" s="1167">
        <v>2761.19407245</v>
      </c>
      <c r="S16" s="1167">
        <v>26.519293999999999</v>
      </c>
      <c r="T16" s="1167">
        <v>527.21874876999993</v>
      </c>
      <c r="U16" s="1167">
        <v>290.95397156000001</v>
      </c>
      <c r="V16" s="1167">
        <v>361.97190949999998</v>
      </c>
      <c r="W16" s="1169">
        <v>5726.4714542200009</v>
      </c>
      <c r="Y16" s="1061" t="e">
        <v>#REF!</v>
      </c>
      <c r="Z16" s="1030" t="e">
        <v>#REF!</v>
      </c>
    </row>
    <row r="17" spans="2:26" ht="15" hidden="1" customHeight="1">
      <c r="B17" s="1164" t="s">
        <v>1174</v>
      </c>
      <c r="C17" s="1165">
        <v>0.72192398000000013</v>
      </c>
      <c r="D17" s="1166">
        <v>205.49121696</v>
      </c>
      <c r="E17" s="1166">
        <v>510.95039061</v>
      </c>
      <c r="F17" s="1166">
        <v>158.60236703999999</v>
      </c>
      <c r="G17" s="1167">
        <v>193.02295305000001</v>
      </c>
      <c r="H17" s="1167">
        <v>25.504653999999999</v>
      </c>
      <c r="I17" s="1167">
        <v>369.73065552000003</v>
      </c>
      <c r="J17" s="1168">
        <v>0</v>
      </c>
      <c r="K17" s="1168">
        <v>5.4363338399999996</v>
      </c>
      <c r="L17" s="1168">
        <v>77.35306525</v>
      </c>
      <c r="M17" s="1167">
        <v>128.927269</v>
      </c>
      <c r="N17" s="1167">
        <v>16.62137697</v>
      </c>
      <c r="O17" s="1167">
        <v>95.306522000000001</v>
      </c>
      <c r="P17" s="1795"/>
      <c r="Q17" s="1795"/>
      <c r="R17" s="1167">
        <v>2730.6398834899996</v>
      </c>
      <c r="S17" s="1167">
        <v>57.640788000000001</v>
      </c>
      <c r="T17" s="1167">
        <v>527.11888409000005</v>
      </c>
      <c r="U17" s="1167">
        <v>303.53292919</v>
      </c>
      <c r="V17" s="1167">
        <v>385.41554473000002</v>
      </c>
      <c r="W17" s="1169">
        <v>5792.01675772</v>
      </c>
      <c r="Y17" s="1061" t="e">
        <v>#REF!</v>
      </c>
      <c r="Z17" s="1030" t="e">
        <v>#REF!</v>
      </c>
    </row>
    <row r="18" spans="2:26" ht="15" hidden="1" customHeight="1">
      <c r="B18" s="1164" t="s">
        <v>1165</v>
      </c>
      <c r="C18" s="1165">
        <v>0.72361205000000006</v>
      </c>
      <c r="D18" s="1166">
        <v>237.31999743</v>
      </c>
      <c r="E18" s="1166">
        <v>513.80532466</v>
      </c>
      <c r="F18" s="1166">
        <v>135.07083553000001</v>
      </c>
      <c r="G18" s="1167">
        <v>155.9202176</v>
      </c>
      <c r="H18" s="1167">
        <v>25.040576000000001</v>
      </c>
      <c r="I18" s="1167">
        <v>660.96504447000007</v>
      </c>
      <c r="J18" s="1168">
        <v>0</v>
      </c>
      <c r="K18" s="1168">
        <v>5.4899159299999996</v>
      </c>
      <c r="L18" s="1168">
        <v>63.068097000000002</v>
      </c>
      <c r="M18" s="1167">
        <v>123.284716</v>
      </c>
      <c r="N18" s="1167">
        <v>16.318673280000002</v>
      </c>
      <c r="O18" s="1167">
        <v>96.946061999999998</v>
      </c>
      <c r="P18" s="1795"/>
      <c r="Q18" s="1795"/>
      <c r="R18" s="1167">
        <v>2737.6632636299996</v>
      </c>
      <c r="S18" s="1167">
        <v>76.006703999999999</v>
      </c>
      <c r="T18" s="1167">
        <v>525.71072257000003</v>
      </c>
      <c r="U18" s="1167">
        <v>306.70743467</v>
      </c>
      <c r="V18" s="1167">
        <v>384.2587658999999</v>
      </c>
      <c r="W18" s="1169">
        <v>6064.2999627200006</v>
      </c>
      <c r="Y18" s="1061" t="e">
        <v>#REF!</v>
      </c>
      <c r="Z18" s="1030" t="e">
        <v>#REF!</v>
      </c>
    </row>
    <row r="19" spans="2:26" ht="15" hidden="1" customHeight="1">
      <c r="B19" s="1164" t="s">
        <v>1175</v>
      </c>
      <c r="C19" s="1165">
        <v>0.7872711446666667</v>
      </c>
      <c r="D19" s="1166">
        <v>245.65922318593334</v>
      </c>
      <c r="E19" s="1166">
        <v>599.6999322117</v>
      </c>
      <c r="F19" s="1166">
        <v>155.12915428970001</v>
      </c>
      <c r="G19" s="1167">
        <v>119.50247587519388</v>
      </c>
      <c r="H19" s="1167">
        <v>25.153434499999999</v>
      </c>
      <c r="I19" s="1167">
        <v>791.12898248989995</v>
      </c>
      <c r="J19" s="1168">
        <v>0</v>
      </c>
      <c r="K19" s="1168">
        <v>4.3797052999999995</v>
      </c>
      <c r="L19" s="1168">
        <v>49.779743000000003</v>
      </c>
      <c r="M19" s="1167">
        <v>112.804649</v>
      </c>
      <c r="N19" s="1167">
        <v>15.77860678</v>
      </c>
      <c r="O19" s="1167">
        <v>46.874259000000002</v>
      </c>
      <c r="P19" s="1795"/>
      <c r="Q19" s="1795"/>
      <c r="R19" s="1167">
        <v>2692.9019487949599</v>
      </c>
      <c r="S19" s="1167">
        <v>74.041585799999993</v>
      </c>
      <c r="T19" s="1167">
        <v>498.44792678250724</v>
      </c>
      <c r="U19" s="1167">
        <v>281.13141384167824</v>
      </c>
      <c r="V19" s="1167">
        <v>386.20920323999991</v>
      </c>
      <c r="W19" s="1169">
        <v>6099.4095152362388</v>
      </c>
      <c r="Y19" s="1061" t="e">
        <v>#REF!</v>
      </c>
      <c r="Z19" s="1030" t="e">
        <v>#REF!</v>
      </c>
    </row>
    <row r="20" spans="2:26" ht="15" hidden="1" customHeight="1">
      <c r="B20" s="1164" t="s">
        <v>1176</v>
      </c>
      <c r="C20" s="1165">
        <v>0.92511275000000004</v>
      </c>
      <c r="D20" s="1166">
        <v>226.04417111000001</v>
      </c>
      <c r="E20" s="1166">
        <v>569.77883027999997</v>
      </c>
      <c r="F20" s="1166">
        <v>137.28589253000001</v>
      </c>
      <c r="G20" s="1167">
        <v>110.04287248</v>
      </c>
      <c r="H20" s="1167">
        <v>25.258697999999999</v>
      </c>
      <c r="I20" s="1167">
        <v>816.08250672999986</v>
      </c>
      <c r="J20" s="1168">
        <v>0</v>
      </c>
      <c r="K20" s="1168">
        <v>0</v>
      </c>
      <c r="L20" s="1168">
        <v>45.290246000000003</v>
      </c>
      <c r="M20" s="1167">
        <v>33.450823</v>
      </c>
      <c r="N20" s="1167">
        <v>15.680016539999999</v>
      </c>
      <c r="O20" s="1167">
        <v>46.510334999999998</v>
      </c>
      <c r="P20" s="1795"/>
      <c r="Q20" s="1795"/>
      <c r="R20" s="1167">
        <v>2706.9780921500001</v>
      </c>
      <c r="S20" s="1167">
        <v>74.420865000000006</v>
      </c>
      <c r="T20" s="1167">
        <v>504.14914328999998</v>
      </c>
      <c r="U20" s="1167">
        <v>297.8808866</v>
      </c>
      <c r="V20" s="1167">
        <v>388.76575912999994</v>
      </c>
      <c r="W20" s="1169">
        <v>5998.54425059</v>
      </c>
      <c r="Y20" s="1061" t="e">
        <v>#REF!</v>
      </c>
      <c r="Z20" s="1030" t="e">
        <v>#REF!</v>
      </c>
    </row>
    <row r="21" spans="2:26" ht="15" hidden="1" customHeight="1">
      <c r="B21" s="1164" t="s">
        <v>1177</v>
      </c>
      <c r="C21" s="1165">
        <v>0.99669406000000005</v>
      </c>
      <c r="D21" s="1166">
        <v>233.96708985999996</v>
      </c>
      <c r="E21" s="1166">
        <v>552.43221413000003</v>
      </c>
      <c r="F21" s="1166">
        <v>104.32556040999999</v>
      </c>
      <c r="G21" s="1167">
        <v>168.70803119999999</v>
      </c>
      <c r="H21" s="1167">
        <v>25.946432999999999</v>
      </c>
      <c r="I21" s="1167">
        <v>826.67351726000004</v>
      </c>
      <c r="J21" s="1168">
        <v>0</v>
      </c>
      <c r="K21" s="1168">
        <v>5.0845507699999999</v>
      </c>
      <c r="L21" s="1168">
        <v>33.080532740000002</v>
      </c>
      <c r="M21" s="1167">
        <v>28.903646999999999</v>
      </c>
      <c r="N21" s="1167">
        <v>20.324645329999999</v>
      </c>
      <c r="O21" s="1167">
        <v>48.045639999999999</v>
      </c>
      <c r="P21" s="1795"/>
      <c r="Q21" s="1795"/>
      <c r="R21" s="1167">
        <v>2693.3957900699997</v>
      </c>
      <c r="S21" s="1167">
        <v>73.141198000000003</v>
      </c>
      <c r="T21" s="1167">
        <v>535.18379902000004</v>
      </c>
      <c r="U21" s="1167">
        <v>288.95636411000004</v>
      </c>
      <c r="V21" s="1167">
        <v>390.47588303999999</v>
      </c>
      <c r="W21" s="1169">
        <v>6029.6415900000002</v>
      </c>
      <c r="Y21" s="1061" t="e">
        <v>#REF!</v>
      </c>
      <c r="Z21" s="1030" t="e">
        <v>#REF!</v>
      </c>
    </row>
    <row r="22" spans="2:26" ht="15" hidden="1" customHeight="1">
      <c r="B22" s="1164" t="s">
        <v>1178</v>
      </c>
      <c r="C22" s="1165">
        <v>0.98628269999999996</v>
      </c>
      <c r="D22" s="1166">
        <v>255.23195437999999</v>
      </c>
      <c r="E22" s="1166">
        <v>579.77109720999999</v>
      </c>
      <c r="F22" s="1166">
        <v>114.80694443</v>
      </c>
      <c r="G22" s="1167">
        <v>167.63762441349277</v>
      </c>
      <c r="H22" s="1167">
        <v>25.253903999999999</v>
      </c>
      <c r="I22" s="1167">
        <v>805.24889267999993</v>
      </c>
      <c r="J22" s="1168">
        <v>0</v>
      </c>
      <c r="K22" s="1168">
        <v>5.1258262699999992</v>
      </c>
      <c r="L22" s="1168">
        <v>20.61860759</v>
      </c>
      <c r="M22" s="1167">
        <v>29.14963625</v>
      </c>
      <c r="N22" s="1167">
        <v>21.86375718</v>
      </c>
      <c r="O22" s="1167">
        <v>45.661877310000001</v>
      </c>
      <c r="P22" s="1795"/>
      <c r="Q22" s="1795"/>
      <c r="R22" s="1167">
        <v>2786.4993934111076</v>
      </c>
      <c r="S22" s="1167">
        <v>73.16446418000001</v>
      </c>
      <c r="T22" s="1167">
        <v>599.19664738999995</v>
      </c>
      <c r="U22" s="1167">
        <v>295.15363324065135</v>
      </c>
      <c r="V22" s="1167">
        <v>392.31017686000001</v>
      </c>
      <c r="W22" s="1169">
        <v>6217.6807194952526</v>
      </c>
      <c r="Y22" s="1061" t="e">
        <v>#REF!</v>
      </c>
      <c r="Z22" s="1030" t="e">
        <v>#REF!</v>
      </c>
    </row>
    <row r="23" spans="2:26" ht="15" hidden="1" customHeight="1">
      <c r="B23" s="1164" t="s">
        <v>1179</v>
      </c>
      <c r="C23" s="1165">
        <v>0.88442494000000005</v>
      </c>
      <c r="D23" s="1166">
        <v>215.72795145399999</v>
      </c>
      <c r="E23" s="1166">
        <v>562.73555551169989</v>
      </c>
      <c r="F23" s="1166">
        <v>143.67563662969999</v>
      </c>
      <c r="G23" s="1167">
        <v>146.43324233770002</v>
      </c>
      <c r="H23" s="1167">
        <v>25.040291</v>
      </c>
      <c r="I23" s="1167">
        <v>853.50588599690013</v>
      </c>
      <c r="J23" s="1168">
        <v>0</v>
      </c>
      <c r="K23" s="1168">
        <v>5.1691875899999999</v>
      </c>
      <c r="L23" s="1168">
        <v>33.931483739999997</v>
      </c>
      <c r="M23" s="1167">
        <v>32.046033000000001</v>
      </c>
      <c r="N23" s="1167">
        <v>21.10564089</v>
      </c>
      <c r="O23" s="1167">
        <v>48.178766000000003</v>
      </c>
      <c r="P23" s="1795"/>
      <c r="Q23" s="1795"/>
      <c r="R23" s="1167">
        <v>2765.969061162617</v>
      </c>
      <c r="S23" s="1167">
        <v>74.831714000000005</v>
      </c>
      <c r="T23" s="1167">
        <v>599.33266299074842</v>
      </c>
      <c r="U23" s="1167">
        <v>297.00505607590003</v>
      </c>
      <c r="V23" s="1167">
        <v>391.45157359000001</v>
      </c>
      <c r="W23" s="1169">
        <v>6217.0241669092666</v>
      </c>
      <c r="Y23" s="1061" t="e">
        <v>#REF!</v>
      </c>
      <c r="Z23" s="1030" t="e">
        <v>#REF!</v>
      </c>
    </row>
    <row r="24" spans="2:26" ht="15" hidden="1" customHeight="1">
      <c r="B24" s="1164" t="s">
        <v>1180</v>
      </c>
      <c r="C24" s="1165">
        <v>1.1542073199999998</v>
      </c>
      <c r="D24" s="1166">
        <v>186.92768609230001</v>
      </c>
      <c r="E24" s="1166">
        <v>552.70621963170004</v>
      </c>
      <c r="F24" s="1166">
        <v>135.90030052294904</v>
      </c>
      <c r="G24" s="1167">
        <v>98.427575252508817</v>
      </c>
      <c r="H24" s="1167">
        <v>25.03896039</v>
      </c>
      <c r="I24" s="1167">
        <v>921.41197375976299</v>
      </c>
      <c r="J24" s="1168">
        <v>0</v>
      </c>
      <c r="K24" s="1168">
        <v>5.2118544199999999</v>
      </c>
      <c r="L24" s="1168">
        <v>20.401278740000002</v>
      </c>
      <c r="M24" s="1167">
        <v>28.652607</v>
      </c>
      <c r="N24" s="1167">
        <v>20.44583824</v>
      </c>
      <c r="O24" s="1167">
        <v>47.292653999999999</v>
      </c>
      <c r="P24" s="1795"/>
      <c r="Q24" s="1795"/>
      <c r="R24" s="1167">
        <v>2811.8826078763846</v>
      </c>
      <c r="S24" s="1167">
        <v>74.80697948000001</v>
      </c>
      <c r="T24" s="1167">
        <v>603.61777945662607</v>
      </c>
      <c r="U24" s="1167">
        <v>308.04280845359762</v>
      </c>
      <c r="V24" s="1167">
        <v>393.56092907999999</v>
      </c>
      <c r="W24" s="1169">
        <v>6235.4822597158309</v>
      </c>
      <c r="Y24" s="1061" t="e">
        <v>#REF!</v>
      </c>
      <c r="Z24" s="1030" t="e">
        <v>#REF!</v>
      </c>
    </row>
    <row r="25" spans="2:26" ht="15" hidden="1" customHeight="1">
      <c r="B25" s="1164" t="s">
        <v>1181</v>
      </c>
      <c r="C25" s="1165">
        <v>0.73696269999999997</v>
      </c>
      <c r="D25" s="1166">
        <v>181.56893906230002</v>
      </c>
      <c r="E25" s="1166">
        <v>563.67375004170003</v>
      </c>
      <c r="F25" s="1166">
        <v>127.53988080226065</v>
      </c>
      <c r="G25" s="1167">
        <v>93.579648768667283</v>
      </c>
      <c r="H25" s="1167">
        <v>25.039524929999999</v>
      </c>
      <c r="I25" s="1167">
        <v>1093.5350167767494</v>
      </c>
      <c r="J25" s="1168">
        <v>0</v>
      </c>
      <c r="K25" s="1168">
        <v>5.2118544199999999</v>
      </c>
      <c r="L25" s="1168">
        <v>17.451385740000003</v>
      </c>
      <c r="M25" s="1167">
        <v>25.99371</v>
      </c>
      <c r="N25" s="1167">
        <v>15.931582429999999</v>
      </c>
      <c r="O25" s="1167">
        <v>54.990951769999995</v>
      </c>
      <c r="P25" s="1795"/>
      <c r="Q25" s="1795"/>
      <c r="R25" s="1167">
        <v>2720.1127062924488</v>
      </c>
      <c r="S25" s="1167">
        <v>60.962729539999998</v>
      </c>
      <c r="T25" s="1167">
        <v>582.00459599013891</v>
      </c>
      <c r="U25" s="1167">
        <v>295.36665545883869</v>
      </c>
      <c r="V25" s="1167">
        <v>396.67803449000002</v>
      </c>
      <c r="W25" s="1169">
        <v>6260.3779292131039</v>
      </c>
      <c r="Y25" s="1061" t="e">
        <v>#REF!</v>
      </c>
      <c r="Z25" s="1030" t="e">
        <v>#REF!</v>
      </c>
    </row>
    <row r="26" spans="2:26" ht="15" customHeight="1">
      <c r="B26" s="1170"/>
      <c r="C26" s="1798"/>
      <c r="D26" s="1799"/>
      <c r="E26" s="1799"/>
      <c r="F26" s="1799"/>
      <c r="G26" s="1800"/>
      <c r="H26" s="1800"/>
      <c r="I26" s="1800"/>
      <c r="J26" s="1801"/>
      <c r="K26" s="1801"/>
      <c r="L26" s="1801"/>
      <c r="M26" s="1800"/>
      <c r="N26" s="1800"/>
      <c r="O26" s="1800"/>
      <c r="P26" s="1802"/>
      <c r="Q26" s="1802"/>
      <c r="R26" s="1800"/>
      <c r="S26" s="1800"/>
      <c r="T26" s="1800"/>
      <c r="U26" s="1800"/>
      <c r="V26" s="1800"/>
      <c r="W26" s="1803"/>
      <c r="Y26" s="1177"/>
    </row>
    <row r="27" spans="2:26" ht="15" hidden="1" customHeight="1">
      <c r="B27" s="1211">
        <v>2016</v>
      </c>
      <c r="C27" s="1804"/>
      <c r="D27" s="1805"/>
      <c r="E27" s="1805"/>
      <c r="F27" s="1805"/>
      <c r="G27" s="1806"/>
      <c r="H27" s="1806"/>
      <c r="I27" s="1806"/>
      <c r="J27" s="1807"/>
      <c r="K27" s="1807"/>
      <c r="L27" s="1807"/>
      <c r="M27" s="1806"/>
      <c r="N27" s="1806"/>
      <c r="O27" s="1806"/>
      <c r="P27" s="1808"/>
      <c r="Q27" s="1808"/>
      <c r="R27" s="1806"/>
      <c r="S27" s="1806"/>
      <c r="T27" s="1806"/>
      <c r="U27" s="1806"/>
      <c r="V27" s="1806"/>
      <c r="W27" s="1809"/>
      <c r="Y27" s="1177"/>
    </row>
    <row r="28" spans="2:26" ht="15" hidden="1" customHeight="1">
      <c r="B28" s="1213" t="s">
        <v>345</v>
      </c>
      <c r="C28" s="1804">
        <v>1.0474226979999999</v>
      </c>
      <c r="D28" s="1805">
        <v>171.98443696430002</v>
      </c>
      <c r="E28" s="1805">
        <v>667.53472377169987</v>
      </c>
      <c r="F28" s="1805">
        <v>119.1952387597</v>
      </c>
      <c r="G28" s="1806">
        <v>105.63218750362371</v>
      </c>
      <c r="H28" s="1806">
        <v>25.038319999999999</v>
      </c>
      <c r="I28" s="1806">
        <v>1039.3891917337357</v>
      </c>
      <c r="J28" s="1807">
        <v>0</v>
      </c>
      <c r="K28" s="1807">
        <v>5.22269673</v>
      </c>
      <c r="L28" s="1807">
        <v>19.085629000000001</v>
      </c>
      <c r="M28" s="1806">
        <v>28.5147683</v>
      </c>
      <c r="N28" s="1806">
        <v>15.63985516</v>
      </c>
      <c r="O28" s="1806">
        <v>62.62572815</v>
      </c>
      <c r="P28" s="1808"/>
      <c r="Q28" s="1808"/>
      <c r="R28" s="1806">
        <v>2703.9072550804722</v>
      </c>
      <c r="S28" s="1806">
        <v>61.490157140000001</v>
      </c>
      <c r="T28" s="1806">
        <v>582.75130776951482</v>
      </c>
      <c r="U28" s="1806">
        <v>278.82016564139997</v>
      </c>
      <c r="V28" s="1806">
        <v>396.55246525999996</v>
      </c>
      <c r="W28" s="1809">
        <v>6284.4315496624467</v>
      </c>
      <c r="Y28" s="1177" t="e">
        <v>#REF!</v>
      </c>
      <c r="Z28" s="1030" t="e">
        <v>#REF!</v>
      </c>
    </row>
    <row r="29" spans="2:26" ht="15" hidden="1" customHeight="1">
      <c r="B29" s="1215" t="s">
        <v>334</v>
      </c>
      <c r="C29" s="1804">
        <v>1.2093999654999998</v>
      </c>
      <c r="D29" s="1805">
        <v>140.74612773680002</v>
      </c>
      <c r="E29" s="1805">
        <v>702.1893174116999</v>
      </c>
      <c r="F29" s="1805">
        <v>96.277434186830106</v>
      </c>
      <c r="G29" s="1806">
        <v>93.072211062056127</v>
      </c>
      <c r="H29" s="1806">
        <v>25.038083579999999</v>
      </c>
      <c r="I29" s="1806">
        <v>1128.1232029599</v>
      </c>
      <c r="J29" s="1807">
        <v>0</v>
      </c>
      <c r="K29" s="1807">
        <v>5.1793040000000001</v>
      </c>
      <c r="L29" s="1807">
        <v>19.007518999999998</v>
      </c>
      <c r="M29" s="1806">
        <v>24.980537909999999</v>
      </c>
      <c r="N29" s="1806">
        <v>15.80160382</v>
      </c>
      <c r="O29" s="1806">
        <v>60.148714670000004</v>
      </c>
      <c r="P29" s="1808"/>
      <c r="Q29" s="1808"/>
      <c r="R29" s="1806">
        <v>2615.0458062247972</v>
      </c>
      <c r="S29" s="1806">
        <v>62.104994620800007</v>
      </c>
      <c r="T29" s="1806">
        <v>477.14552052691261</v>
      </c>
      <c r="U29" s="1806">
        <v>292.84071442089999</v>
      </c>
      <c r="V29" s="1806">
        <v>399.27576845999999</v>
      </c>
      <c r="W29" s="1809">
        <v>6158.1862605561946</v>
      </c>
      <c r="Y29" s="1177" t="e">
        <v>#REF!</v>
      </c>
      <c r="Z29" s="1030" t="e">
        <v>#REF!</v>
      </c>
    </row>
    <row r="30" spans="2:26" ht="15" hidden="1" customHeight="1">
      <c r="B30" s="1215" t="s">
        <v>335</v>
      </c>
      <c r="C30" s="1804">
        <v>1.3095436713999999</v>
      </c>
      <c r="D30" s="1805">
        <v>161.89955530089998</v>
      </c>
      <c r="E30" s="1805">
        <v>734.53262540169999</v>
      </c>
      <c r="F30" s="1805">
        <v>96.338996566247658</v>
      </c>
      <c r="G30" s="1806">
        <v>131.73992073499255</v>
      </c>
      <c r="H30" s="1806">
        <v>25.039335000000001</v>
      </c>
      <c r="I30" s="1806">
        <v>1143.3470037098998</v>
      </c>
      <c r="J30" s="1807">
        <v>0</v>
      </c>
      <c r="K30" s="1807">
        <v>5.1321250000000003</v>
      </c>
      <c r="L30" s="1807">
        <v>16.364352</v>
      </c>
      <c r="M30" s="1806">
        <v>22.582032229999999</v>
      </c>
      <c r="N30" s="1806">
        <v>14.240465650000001</v>
      </c>
      <c r="O30" s="1806">
        <v>102.93024582</v>
      </c>
      <c r="P30" s="1808"/>
      <c r="Q30" s="1808"/>
      <c r="R30" s="1806">
        <v>2618.9477191406309</v>
      </c>
      <c r="S30" s="1806">
        <v>62.644283078199997</v>
      </c>
      <c r="T30" s="1806">
        <v>470.95604003922534</v>
      </c>
      <c r="U30" s="1806">
        <v>298.0026207606</v>
      </c>
      <c r="V30" s="1806">
        <v>405.13850003999994</v>
      </c>
      <c r="W30" s="1809">
        <v>6311.1453641437956</v>
      </c>
      <c r="Y30" s="1177" t="e">
        <v>#REF!</v>
      </c>
      <c r="Z30" s="1030" t="e">
        <v>#REF!</v>
      </c>
    </row>
    <row r="31" spans="2:26" ht="15" hidden="1" customHeight="1">
      <c r="B31" s="1215" t="s">
        <v>336</v>
      </c>
      <c r="C31" s="1804">
        <v>1.3465734500000002</v>
      </c>
      <c r="D31" s="1805">
        <v>135.51367690000001</v>
      </c>
      <c r="E31" s="1805">
        <v>778.19438188999993</v>
      </c>
      <c r="F31" s="1805">
        <v>135.46741307969998</v>
      </c>
      <c r="G31" s="1806">
        <v>108.2945789</v>
      </c>
      <c r="H31" s="1806">
        <v>25.039470000000001</v>
      </c>
      <c r="I31" s="1806">
        <v>1200.94329862</v>
      </c>
      <c r="J31" s="1807">
        <v>0</v>
      </c>
      <c r="K31" s="1807">
        <v>5.0856690000000002</v>
      </c>
      <c r="L31" s="1807">
        <v>15.84911</v>
      </c>
      <c r="M31" s="1806">
        <v>25.061142699999998</v>
      </c>
      <c r="N31" s="1806">
        <v>14.96162692</v>
      </c>
      <c r="O31" s="1806">
        <v>101.48292606999999</v>
      </c>
      <c r="P31" s="1808"/>
      <c r="Q31" s="1808"/>
      <c r="R31" s="1806">
        <v>2573.6431655400002</v>
      </c>
      <c r="S31" s="1806">
        <v>69.573761210000015</v>
      </c>
      <c r="T31" s="1806">
        <v>413.71047123</v>
      </c>
      <c r="U31" s="1806">
        <v>309.73658696000001</v>
      </c>
      <c r="V31" s="1806">
        <v>404.70037194000008</v>
      </c>
      <c r="W31" s="1809">
        <v>6318.6042244096998</v>
      </c>
      <c r="Y31" s="1177" t="e">
        <v>#REF!</v>
      </c>
      <c r="Z31" s="1030" t="e">
        <v>#REF!</v>
      </c>
    </row>
    <row r="32" spans="2:26" ht="15" hidden="1" customHeight="1">
      <c r="B32" s="1215" t="s">
        <v>337</v>
      </c>
      <c r="C32" s="1804">
        <v>1.3764242169999998</v>
      </c>
      <c r="D32" s="1805">
        <v>89.56685469300001</v>
      </c>
      <c r="E32" s="1805">
        <v>891.43836949999991</v>
      </c>
      <c r="F32" s="1805">
        <v>130.5180807978077</v>
      </c>
      <c r="G32" s="1806">
        <v>85.325228638037203</v>
      </c>
      <c r="H32" s="1806">
        <v>25.039100000000001</v>
      </c>
      <c r="I32" s="1806">
        <v>1229.48264195</v>
      </c>
      <c r="J32" s="1807">
        <v>0</v>
      </c>
      <c r="K32" s="1807">
        <v>5.0368170000000001</v>
      </c>
      <c r="L32" s="1807">
        <v>16.628885</v>
      </c>
      <c r="M32" s="1806">
        <v>12.2877557</v>
      </c>
      <c r="N32" s="1806">
        <v>14.74906818</v>
      </c>
      <c r="O32" s="1806">
        <v>100.05150286999999</v>
      </c>
      <c r="P32" s="1808"/>
      <c r="Q32" s="1808"/>
      <c r="R32" s="1806">
        <v>2534.1857069504767</v>
      </c>
      <c r="S32" s="1806">
        <v>64.035365380000002</v>
      </c>
      <c r="T32" s="1806">
        <v>397.00229246806668</v>
      </c>
      <c r="U32" s="1806">
        <v>302.21718654</v>
      </c>
      <c r="V32" s="1806">
        <v>413.8156415900001</v>
      </c>
      <c r="W32" s="1809">
        <v>6312.7569214743889</v>
      </c>
      <c r="Y32" s="1177" t="e">
        <v>#REF!</v>
      </c>
      <c r="Z32" s="1030" t="e">
        <v>#REF!</v>
      </c>
    </row>
    <row r="33" spans="2:26" ht="15" hidden="1" customHeight="1">
      <c r="B33" s="1215" t="s">
        <v>338</v>
      </c>
      <c r="C33" s="1804">
        <v>1.41963857</v>
      </c>
      <c r="D33" s="1805">
        <v>108.53011759230002</v>
      </c>
      <c r="E33" s="1805">
        <v>934.42058122952892</v>
      </c>
      <c r="F33" s="1805">
        <v>84.646854086479408</v>
      </c>
      <c r="G33" s="1806">
        <v>123.21872805918618</v>
      </c>
      <c r="H33" s="1806">
        <v>25.037852000000001</v>
      </c>
      <c r="I33" s="1806">
        <v>1279.0213224299</v>
      </c>
      <c r="J33" s="1807">
        <v>0</v>
      </c>
      <c r="K33" s="1807">
        <v>0</v>
      </c>
      <c r="L33" s="1807">
        <v>16.419430429999998</v>
      </c>
      <c r="M33" s="1806">
        <v>28.07940821</v>
      </c>
      <c r="N33" s="1806">
        <v>14.57283739</v>
      </c>
      <c r="O33" s="1806">
        <v>97.861232520000016</v>
      </c>
      <c r="P33" s="1808"/>
      <c r="Q33" s="1808"/>
      <c r="R33" s="1806">
        <v>2523.6757467643806</v>
      </c>
      <c r="S33" s="1806">
        <v>64.125496689999991</v>
      </c>
      <c r="T33" s="1806">
        <v>407.69533586455083</v>
      </c>
      <c r="U33" s="1806">
        <v>298.97686003186561</v>
      </c>
      <c r="V33" s="1806">
        <v>431.62646099</v>
      </c>
      <c r="W33" s="1809">
        <v>6439.327902858191</v>
      </c>
      <c r="Y33" s="1177" t="e">
        <v>#REF!</v>
      </c>
      <c r="Z33" s="1030" t="e">
        <v>#REF!</v>
      </c>
    </row>
    <row r="34" spans="2:26" ht="15" hidden="1" customHeight="1">
      <c r="B34" s="1215" t="s">
        <v>339</v>
      </c>
      <c r="C34" s="1804">
        <v>1.4518472400000002</v>
      </c>
      <c r="D34" s="1805">
        <v>101.7401969923</v>
      </c>
      <c r="E34" s="1805">
        <v>977.62969578170009</v>
      </c>
      <c r="F34" s="1805">
        <v>79.499246059699999</v>
      </c>
      <c r="G34" s="1806">
        <v>141.27005319561047</v>
      </c>
      <c r="H34" s="1806">
        <v>25.037567199999998</v>
      </c>
      <c r="I34" s="1806">
        <v>1316.8650618899001</v>
      </c>
      <c r="J34" s="1807">
        <v>0</v>
      </c>
      <c r="K34" s="1807">
        <v>0</v>
      </c>
      <c r="L34" s="1807">
        <v>16.21002</v>
      </c>
      <c r="M34" s="1806">
        <v>26.560466640000001</v>
      </c>
      <c r="N34" s="1806">
        <v>15.37217223</v>
      </c>
      <c r="O34" s="1806">
        <v>99.711673709999999</v>
      </c>
      <c r="P34" s="1808"/>
      <c r="Q34" s="1808"/>
      <c r="R34" s="1806">
        <v>2414.7413257383769</v>
      </c>
      <c r="S34" s="1806">
        <v>65.716627639999999</v>
      </c>
      <c r="T34" s="1806">
        <v>393.12728124983909</v>
      </c>
      <c r="U34" s="1806">
        <v>284.01415187118914</v>
      </c>
      <c r="V34" s="1806">
        <v>440.68517188999999</v>
      </c>
      <c r="W34" s="1809">
        <v>6399.6325593286156</v>
      </c>
      <c r="Y34" s="1177" t="e">
        <v>#REF!</v>
      </c>
      <c r="Z34" s="1030" t="e">
        <v>#REF!</v>
      </c>
    </row>
    <row r="35" spans="2:26" ht="15" hidden="1" customHeight="1">
      <c r="B35" s="1215" t="s">
        <v>340</v>
      </c>
      <c r="C35" s="1804">
        <v>1.3552565400000001</v>
      </c>
      <c r="D35" s="1805">
        <v>140.23202054000001</v>
      </c>
      <c r="E35" s="1805">
        <v>1074.4694257000001</v>
      </c>
      <c r="F35" s="1805">
        <v>97.531985609999992</v>
      </c>
      <c r="G35" s="1806">
        <v>131.87967639000001</v>
      </c>
      <c r="H35" s="1806">
        <v>25.024455</v>
      </c>
      <c r="I35" s="1806">
        <v>1297.4436296900001</v>
      </c>
      <c r="J35" s="1807">
        <v>0</v>
      </c>
      <c r="K35" s="1807">
        <v>0</v>
      </c>
      <c r="L35" s="1807">
        <v>11.316049</v>
      </c>
      <c r="M35" s="1806">
        <v>22.894730249999999</v>
      </c>
      <c r="N35" s="1806">
        <v>15.37266574</v>
      </c>
      <c r="O35" s="1806">
        <v>99.545599449999983</v>
      </c>
      <c r="P35" s="1808"/>
      <c r="Q35" s="1808"/>
      <c r="R35" s="1806">
        <v>2414.8256961100001</v>
      </c>
      <c r="S35" s="1806">
        <v>67.255912540000011</v>
      </c>
      <c r="T35" s="1806">
        <v>390.15579482999999</v>
      </c>
      <c r="U35" s="1806">
        <v>313.59208361000003</v>
      </c>
      <c r="V35" s="1806">
        <v>447.33853725</v>
      </c>
      <c r="W35" s="1809">
        <v>6550.2335182500001</v>
      </c>
      <c r="Y35" s="1177" t="e">
        <v>#REF!</v>
      </c>
      <c r="Z35" s="1030" t="e">
        <v>#REF!</v>
      </c>
    </row>
    <row r="36" spans="2:26" ht="15" hidden="1" customHeight="1">
      <c r="B36" s="1215" t="s">
        <v>341</v>
      </c>
      <c r="C36" s="1804">
        <v>1.3976632499999999</v>
      </c>
      <c r="D36" s="1805">
        <v>91.626822512299995</v>
      </c>
      <c r="E36" s="1805">
        <v>1122.6652133717</v>
      </c>
      <c r="F36" s="1805">
        <v>143.91462657969998</v>
      </c>
      <c r="G36" s="1806">
        <v>169.62363350769999</v>
      </c>
      <c r="H36" s="1806">
        <v>25.011838000000001</v>
      </c>
      <c r="I36" s="1806">
        <v>1331.8771837498998</v>
      </c>
      <c r="J36" s="1807">
        <v>0</v>
      </c>
      <c r="K36" s="1807">
        <v>5.404064</v>
      </c>
      <c r="L36" s="1807">
        <v>3.2428180000000002</v>
      </c>
      <c r="M36" s="1806">
        <v>27.279846579999997</v>
      </c>
      <c r="N36" s="1806">
        <v>14.544005609999999</v>
      </c>
      <c r="O36" s="1806">
        <v>87.295904739999997</v>
      </c>
      <c r="P36" s="1808"/>
      <c r="Q36" s="1808"/>
      <c r="R36" s="1806">
        <v>2451.9205716200004</v>
      </c>
      <c r="S36" s="1806">
        <v>71.390368540000011</v>
      </c>
      <c r="T36" s="1806">
        <v>382.31225025825972</v>
      </c>
      <c r="U36" s="1806">
        <v>317.25977051610005</v>
      </c>
      <c r="V36" s="1806">
        <v>455.87306184000005</v>
      </c>
      <c r="W36" s="1809">
        <v>6702.6396426756601</v>
      </c>
      <c r="Y36" s="1177" t="e">
        <v>#REF!</v>
      </c>
      <c r="Z36" s="1030" t="e">
        <v>#REF!</v>
      </c>
    </row>
    <row r="37" spans="2:26" ht="15" hidden="1" customHeight="1">
      <c r="B37" s="1215" t="s">
        <v>342</v>
      </c>
      <c r="C37" s="1804">
        <v>1.27459229</v>
      </c>
      <c r="D37" s="1805">
        <v>81.034441470000004</v>
      </c>
      <c r="E37" s="1805">
        <v>1090.4353180599999</v>
      </c>
      <c r="F37" s="1805">
        <v>130.20280129</v>
      </c>
      <c r="G37" s="1806">
        <v>155.10956845999999</v>
      </c>
      <c r="H37" s="1806">
        <v>27.022425999999999</v>
      </c>
      <c r="I37" s="1806">
        <v>1376.20267322</v>
      </c>
      <c r="J37" s="1807">
        <v>0</v>
      </c>
      <c r="K37" s="1807">
        <v>15.445392</v>
      </c>
      <c r="L37" s="1807">
        <v>3.892115</v>
      </c>
      <c r="M37" s="1806">
        <v>28.736145</v>
      </c>
      <c r="N37" s="1806">
        <v>15.457660779999999</v>
      </c>
      <c r="O37" s="1806">
        <v>87.08869614999999</v>
      </c>
      <c r="P37" s="1808"/>
      <c r="Q37" s="1808"/>
      <c r="R37" s="1806">
        <v>2472.1041691199998</v>
      </c>
      <c r="S37" s="1806">
        <v>66.005315039999999</v>
      </c>
      <c r="T37" s="1806">
        <v>397.17807607999998</v>
      </c>
      <c r="U37" s="1806">
        <v>293.20010844000001</v>
      </c>
      <c r="V37" s="1806">
        <v>458.21587810999995</v>
      </c>
      <c r="W37" s="1809">
        <v>6698.6053765099996</v>
      </c>
      <c r="Y37" s="1177" t="e">
        <v>#REF!</v>
      </c>
      <c r="Z37" s="1030" t="e">
        <v>#REF!</v>
      </c>
    </row>
    <row r="38" spans="2:26" ht="15" hidden="1" customHeight="1">
      <c r="B38" s="1215" t="s">
        <v>343</v>
      </c>
      <c r="C38" s="1804">
        <v>4.2362066600000006</v>
      </c>
      <c r="D38" s="1805">
        <v>69.446761289999998</v>
      </c>
      <c r="E38" s="1805">
        <v>1242.1193844899999</v>
      </c>
      <c r="F38" s="1805">
        <v>103.16716980612695</v>
      </c>
      <c r="G38" s="1806">
        <v>136.33100057387304</v>
      </c>
      <c r="H38" s="1806">
        <v>27.022337</v>
      </c>
      <c r="I38" s="1806">
        <v>1349.82188152</v>
      </c>
      <c r="J38" s="1807">
        <v>0</v>
      </c>
      <c r="K38" s="1807">
        <v>15.482654</v>
      </c>
      <c r="L38" s="1807">
        <v>4.6021770000000002</v>
      </c>
      <c r="M38" s="1806">
        <v>17.627693000000001</v>
      </c>
      <c r="N38" s="1806">
        <v>15.439528730000001</v>
      </c>
      <c r="O38" s="1806">
        <v>85.177418410000001</v>
      </c>
      <c r="P38" s="1808"/>
      <c r="Q38" s="1808"/>
      <c r="R38" s="1806">
        <v>2510.9524845200003</v>
      </c>
      <c r="S38" s="1806">
        <v>68.47820904000001</v>
      </c>
      <c r="T38" s="1806">
        <v>350.50690121986366</v>
      </c>
      <c r="U38" s="1806">
        <v>285.63735398000028</v>
      </c>
      <c r="V38" s="1806">
        <v>466.16720749000001</v>
      </c>
      <c r="W38" s="1809">
        <v>6752.2163687298653</v>
      </c>
      <c r="Y38" s="1177" t="e">
        <v>#REF!</v>
      </c>
      <c r="Z38" s="1030" t="e">
        <v>#REF!</v>
      </c>
    </row>
    <row r="39" spans="2:26" ht="15" hidden="1" customHeight="1">
      <c r="B39" s="1215" t="s">
        <v>344</v>
      </c>
      <c r="C39" s="1804">
        <v>14.06625846</v>
      </c>
      <c r="D39" s="1805">
        <v>98.951052102299997</v>
      </c>
      <c r="E39" s="1805">
        <v>1306.9059532516999</v>
      </c>
      <c r="F39" s="1805">
        <v>134.35122947434772</v>
      </c>
      <c r="G39" s="1806">
        <v>156.67081501546153</v>
      </c>
      <c r="H39" s="1806">
        <v>27.022394999999999</v>
      </c>
      <c r="I39" s="1806">
        <v>1415.9897372799001</v>
      </c>
      <c r="J39" s="1807">
        <v>0</v>
      </c>
      <c r="K39" s="1807">
        <v>15.341118960000001</v>
      </c>
      <c r="L39" s="1807">
        <v>4.9419510000000004</v>
      </c>
      <c r="M39" s="1806">
        <v>17.793823</v>
      </c>
      <c r="N39" s="1806">
        <v>13.240949379999998</v>
      </c>
      <c r="O39" s="1806">
        <v>70.369215370000006</v>
      </c>
      <c r="P39" s="1808"/>
      <c r="Q39" s="1808"/>
      <c r="R39" s="1806">
        <v>2380.1215533382842</v>
      </c>
      <c r="S39" s="1806">
        <v>273.77574654</v>
      </c>
      <c r="T39" s="1806">
        <v>376.74725877473753</v>
      </c>
      <c r="U39" s="1806">
        <v>274.16097840559991</v>
      </c>
      <c r="V39" s="1806">
        <v>473.36445388000004</v>
      </c>
      <c r="W39" s="1809">
        <v>7053.8144892323317</v>
      </c>
      <c r="Y39" s="1177" t="e">
        <v>#REF!</v>
      </c>
      <c r="Z39" s="1030" t="e">
        <v>#REF!</v>
      </c>
    </row>
    <row r="40" spans="2:26" ht="15" customHeight="1">
      <c r="B40" s="1212"/>
      <c r="C40" s="1804"/>
      <c r="D40" s="1805"/>
      <c r="E40" s="1805"/>
      <c r="F40" s="1805"/>
      <c r="G40" s="1806"/>
      <c r="H40" s="1806"/>
      <c r="I40" s="1806"/>
      <c r="J40" s="1807"/>
      <c r="K40" s="1807"/>
      <c r="L40" s="1807"/>
      <c r="M40" s="1806"/>
      <c r="N40" s="1806"/>
      <c r="O40" s="1806"/>
      <c r="P40" s="1808"/>
      <c r="Q40" s="1808"/>
      <c r="R40" s="1806"/>
      <c r="S40" s="1806"/>
      <c r="T40" s="1806"/>
      <c r="U40" s="1806"/>
      <c r="V40" s="1806"/>
      <c r="W40" s="1809"/>
      <c r="Y40" s="1177"/>
    </row>
    <row r="41" spans="2:26" ht="15" customHeight="1">
      <c r="B41" s="1216">
        <v>2017</v>
      </c>
      <c r="C41" s="1804"/>
      <c r="D41" s="1805"/>
      <c r="E41" s="1805"/>
      <c r="F41" s="1805"/>
      <c r="G41" s="1806"/>
      <c r="H41" s="1806"/>
      <c r="I41" s="1806"/>
      <c r="J41" s="1807"/>
      <c r="K41" s="1807"/>
      <c r="L41" s="1807"/>
      <c r="M41" s="1806"/>
      <c r="N41" s="1806"/>
      <c r="O41" s="1806"/>
      <c r="P41" s="1808"/>
      <c r="Q41" s="1808"/>
      <c r="R41" s="1806"/>
      <c r="S41" s="1806"/>
      <c r="T41" s="1806"/>
      <c r="U41" s="1806"/>
      <c r="V41" s="1806"/>
      <c r="W41" s="1809"/>
      <c r="Y41" s="1177"/>
    </row>
    <row r="42" spans="2:26" ht="15" hidden="1" customHeight="1">
      <c r="B42" s="1212" t="s">
        <v>345</v>
      </c>
      <c r="C42" s="1810">
        <v>17.719062670000003</v>
      </c>
      <c r="D42" s="1811">
        <v>103.7542866723</v>
      </c>
      <c r="E42" s="1811">
        <v>1322.3811501417001</v>
      </c>
      <c r="F42" s="1811">
        <v>81.888622288832948</v>
      </c>
      <c r="G42" s="1811">
        <v>128.20668442856706</v>
      </c>
      <c r="H42" s="1811">
        <v>27.022455000000001</v>
      </c>
      <c r="I42" s="1811">
        <v>1484.9597176099001</v>
      </c>
      <c r="J42" s="1812">
        <v>0</v>
      </c>
      <c r="K42" s="1812">
        <v>15.449965000000001</v>
      </c>
      <c r="L42" s="1812">
        <v>3.6451880000000001</v>
      </c>
      <c r="M42" s="1811">
        <v>15.885876</v>
      </c>
      <c r="N42" s="1811">
        <v>15.10820249</v>
      </c>
      <c r="O42" s="1811">
        <v>68.567446319999988</v>
      </c>
      <c r="P42" s="1813"/>
      <c r="Q42" s="1813"/>
      <c r="R42" s="1811">
        <v>2467.7082701199997</v>
      </c>
      <c r="S42" s="1811">
        <v>53.855364039999998</v>
      </c>
      <c r="T42" s="1811">
        <v>395.72233977084448</v>
      </c>
      <c r="U42" s="1811">
        <v>251.9228050360999</v>
      </c>
      <c r="V42" s="1811">
        <v>479.27541236000002</v>
      </c>
      <c r="W42" s="1814">
        <v>6933.0728479482432</v>
      </c>
      <c r="Y42" s="1061" t="e">
        <v>#REF!</v>
      </c>
      <c r="Z42" s="1030" t="e">
        <v>#REF!</v>
      </c>
    </row>
    <row r="43" spans="2:26" ht="15" hidden="1" customHeight="1">
      <c r="B43" s="1212" t="s">
        <v>334</v>
      </c>
      <c r="C43" s="1810">
        <v>16.29159971</v>
      </c>
      <c r="D43" s="1811">
        <v>89.436499430000012</v>
      </c>
      <c r="E43" s="1811">
        <v>1396.0727409200001</v>
      </c>
      <c r="F43" s="1811">
        <v>96.105604078449218</v>
      </c>
      <c r="G43" s="1811">
        <v>137.33662609155076</v>
      </c>
      <c r="H43" s="1811">
        <v>48.6116952</v>
      </c>
      <c r="I43" s="1811">
        <v>1502.5103994200001</v>
      </c>
      <c r="J43" s="1812">
        <v>0</v>
      </c>
      <c r="K43" s="1812">
        <v>15.548707</v>
      </c>
      <c r="L43" s="1812">
        <v>3.2377630000000002</v>
      </c>
      <c r="M43" s="1811">
        <v>14.96855</v>
      </c>
      <c r="N43" s="1811">
        <v>14.900994539999999</v>
      </c>
      <c r="O43" s="1811">
        <v>68.169878260000004</v>
      </c>
      <c r="P43" s="1813"/>
      <c r="Q43" s="1813"/>
      <c r="R43" s="1811">
        <v>2238.9200344400001</v>
      </c>
      <c r="S43" s="1811">
        <v>239.71558916000001</v>
      </c>
      <c r="T43" s="1811">
        <v>398.50626927999997</v>
      </c>
      <c r="U43" s="1811">
        <v>266.01472541000004</v>
      </c>
      <c r="V43" s="1811">
        <v>480.08117767000005</v>
      </c>
      <c r="W43" s="1814">
        <v>7026.4288536100003</v>
      </c>
      <c r="Y43" s="1061" t="e">
        <v>#REF!</v>
      </c>
      <c r="Z43" s="1030" t="e">
        <v>#REF!</v>
      </c>
    </row>
    <row r="44" spans="2:26" ht="15" hidden="1" customHeight="1">
      <c r="B44" s="1212" t="s">
        <v>335</v>
      </c>
      <c r="C44" s="1810">
        <v>10.736170919999999</v>
      </c>
      <c r="D44" s="1811">
        <v>63.272396412300004</v>
      </c>
      <c r="E44" s="1811">
        <v>1421.4342344617</v>
      </c>
      <c r="F44" s="1811">
        <v>83.179707831678854</v>
      </c>
      <c r="G44" s="1811">
        <v>150.72890178572115</v>
      </c>
      <c r="H44" s="1811">
        <v>53.481777000000001</v>
      </c>
      <c r="I44" s="1811">
        <v>1578.6670363899002</v>
      </c>
      <c r="J44" s="1812">
        <v>0</v>
      </c>
      <c r="K44" s="1812">
        <v>15.658512999999999</v>
      </c>
      <c r="L44" s="1812">
        <v>3.8187039999999999</v>
      </c>
      <c r="M44" s="1811">
        <v>15.703196</v>
      </c>
      <c r="N44" s="1811">
        <v>15.65510373</v>
      </c>
      <c r="O44" s="1811">
        <v>69.892199719999994</v>
      </c>
      <c r="P44" s="1813"/>
      <c r="Q44" s="1813"/>
      <c r="R44" s="1811">
        <v>2554.2670112189548</v>
      </c>
      <c r="S44" s="1811">
        <v>23.664910539999997</v>
      </c>
      <c r="T44" s="1811">
        <v>422.42778071320862</v>
      </c>
      <c r="U44" s="1811">
        <v>314.46703179610006</v>
      </c>
      <c r="V44" s="1811">
        <v>483.97141116</v>
      </c>
      <c r="W44" s="1814">
        <v>7281.0260866795625</v>
      </c>
      <c r="Y44" s="1177"/>
    </row>
    <row r="45" spans="2:26" ht="15" hidden="1" customHeight="1">
      <c r="B45" s="1212" t="s">
        <v>336</v>
      </c>
      <c r="C45" s="1810">
        <v>9.8183661799999999</v>
      </c>
      <c r="D45" s="1811">
        <v>64.14122485</v>
      </c>
      <c r="E45" s="1811">
        <v>1383.4436237100001</v>
      </c>
      <c r="F45" s="1811">
        <v>75.917430019999998</v>
      </c>
      <c r="G45" s="1811">
        <v>209.03672606000001</v>
      </c>
      <c r="H45" s="1811">
        <v>51.432678000000003</v>
      </c>
      <c r="I45" s="1811">
        <v>1744.3766582400001</v>
      </c>
      <c r="J45" s="1812">
        <v>0</v>
      </c>
      <c r="K45" s="1812">
        <v>15.765273000000001</v>
      </c>
      <c r="L45" s="1812">
        <v>3.5991939999999998</v>
      </c>
      <c r="M45" s="1811">
        <v>15.821719999999999</v>
      </c>
      <c r="N45" s="1811">
        <v>16.930171119999997</v>
      </c>
      <c r="O45" s="1811">
        <v>73.964736329999994</v>
      </c>
      <c r="P45" s="1813"/>
      <c r="Q45" s="1813"/>
      <c r="R45" s="1811">
        <v>2493.3095816</v>
      </c>
      <c r="S45" s="1811">
        <v>26.381925989999999</v>
      </c>
      <c r="T45" s="1811">
        <v>489.06752321000005</v>
      </c>
      <c r="U45" s="1811">
        <v>263.68306799999999</v>
      </c>
      <c r="V45" s="1811">
        <v>492.58725117999995</v>
      </c>
      <c r="W45" s="1814">
        <v>7429.2771514900005</v>
      </c>
      <c r="Y45" s="1177"/>
    </row>
    <row r="46" spans="2:26" ht="15" hidden="1" customHeight="1">
      <c r="B46" s="1212" t="s">
        <v>337</v>
      </c>
      <c r="C46" s="1810">
        <v>12.362349050000001</v>
      </c>
      <c r="D46" s="1811">
        <v>52.629341752300007</v>
      </c>
      <c r="E46" s="1811">
        <v>1376.3002100281185</v>
      </c>
      <c r="F46" s="1811">
        <v>119.89270814808371</v>
      </c>
      <c r="G46" s="1811">
        <v>159.12360745931628</v>
      </c>
      <c r="H46" s="1811">
        <v>75.318404000000001</v>
      </c>
      <c r="I46" s="1811">
        <v>1739.7508710699001</v>
      </c>
      <c r="J46" s="1812">
        <v>0</v>
      </c>
      <c r="K46" s="1812">
        <v>15.732086000000001</v>
      </c>
      <c r="L46" s="1812">
        <v>33.613827999999998</v>
      </c>
      <c r="M46" s="1811">
        <v>16.746863000000001</v>
      </c>
      <c r="N46" s="1811">
        <v>16.29869454</v>
      </c>
      <c r="O46" s="1811">
        <v>72.399619789999988</v>
      </c>
      <c r="P46" s="1813"/>
      <c r="Q46" s="1813"/>
      <c r="R46" s="1811">
        <v>2528.2984007982845</v>
      </c>
      <c r="S46" s="1811">
        <v>28.372486600000002</v>
      </c>
      <c r="T46" s="1811">
        <v>486.11112339642261</v>
      </c>
      <c r="U46" s="1811">
        <v>290.65221571609999</v>
      </c>
      <c r="V46" s="1811">
        <v>492.01130351999996</v>
      </c>
      <c r="W46" s="1814">
        <v>7515.6141128685258</v>
      </c>
      <c r="Y46" s="1177"/>
    </row>
    <row r="47" spans="2:26" ht="15" customHeight="1">
      <c r="B47" s="1212" t="s">
        <v>338</v>
      </c>
      <c r="C47" s="1810">
        <v>7.0081753100000004</v>
      </c>
      <c r="D47" s="1811">
        <v>53.326710312299994</v>
      </c>
      <c r="E47" s="1811">
        <v>1578.5149488976688</v>
      </c>
      <c r="F47" s="1811">
        <v>141.41614220236826</v>
      </c>
      <c r="G47" s="1811">
        <v>82.206144065031751</v>
      </c>
      <c r="H47" s="1811">
        <v>110.554064</v>
      </c>
      <c r="I47" s="1811">
        <v>1786.8108860999</v>
      </c>
      <c r="J47" s="1812">
        <v>0</v>
      </c>
      <c r="K47" s="1812">
        <v>15.983896</v>
      </c>
      <c r="L47" s="1812">
        <v>34.951084000000002</v>
      </c>
      <c r="M47" s="1811">
        <v>47.922646999999998</v>
      </c>
      <c r="N47" s="1811">
        <v>16.536159430000001</v>
      </c>
      <c r="O47" s="1811">
        <v>82.23099959000001</v>
      </c>
      <c r="P47" s="1813"/>
      <c r="Q47" s="1813"/>
      <c r="R47" s="1811">
        <v>2583.5115248606089</v>
      </c>
      <c r="S47" s="1811">
        <v>23.928259820000001</v>
      </c>
      <c r="T47" s="1811">
        <v>533.46579674250893</v>
      </c>
      <c r="U47" s="1811">
        <v>273.56800291609994</v>
      </c>
      <c r="V47" s="1811">
        <v>497.28748192999996</v>
      </c>
      <c r="W47" s="1814">
        <v>7869.2229231764868</v>
      </c>
      <c r="Y47" s="1177"/>
    </row>
    <row r="48" spans="2:26" ht="15" customHeight="1">
      <c r="B48" s="1212" t="s">
        <v>339</v>
      </c>
      <c r="C48" s="1810">
        <v>6.7079648000000001</v>
      </c>
      <c r="D48" s="1811">
        <v>40.924082850000005</v>
      </c>
      <c r="E48" s="1811">
        <v>1684.4770168599998</v>
      </c>
      <c r="F48" s="1811">
        <v>137.62274144</v>
      </c>
      <c r="G48" s="1811">
        <v>53.715808530000004</v>
      </c>
      <c r="H48" s="1811">
        <v>103.61188199999999</v>
      </c>
      <c r="I48" s="1811">
        <v>1752.3546673100002</v>
      </c>
      <c r="J48" s="1812">
        <v>0</v>
      </c>
      <c r="K48" s="1812">
        <v>26.108315000000001</v>
      </c>
      <c r="L48" s="1812">
        <v>34.419798999999998</v>
      </c>
      <c r="M48" s="1811">
        <v>45.182505999999997</v>
      </c>
      <c r="N48" s="1811">
        <v>16.85303167</v>
      </c>
      <c r="O48" s="1811">
        <v>116.28377522</v>
      </c>
      <c r="P48" s="1813"/>
      <c r="Q48" s="1813"/>
      <c r="R48" s="1811">
        <v>2495.4308686700001</v>
      </c>
      <c r="S48" s="1811">
        <v>24.186495319999999</v>
      </c>
      <c r="T48" s="1811">
        <v>513.55037635999997</v>
      </c>
      <c r="U48" s="1811">
        <v>295.51029923000004</v>
      </c>
      <c r="V48" s="1811">
        <v>482.09091708999995</v>
      </c>
      <c r="W48" s="1814">
        <v>7829.0305473499993</v>
      </c>
      <c r="Y48" s="1177"/>
    </row>
    <row r="49" spans="2:25" ht="15" customHeight="1">
      <c r="B49" s="1212" t="s">
        <v>340</v>
      </c>
      <c r="C49" s="1810">
        <v>11.803724720000002</v>
      </c>
      <c r="D49" s="1811">
        <v>37.086595982299997</v>
      </c>
      <c r="E49" s="1811">
        <v>1882.3939067782719</v>
      </c>
      <c r="F49" s="1811">
        <v>124.33098917811549</v>
      </c>
      <c r="G49" s="1811">
        <v>161.21267784928449</v>
      </c>
      <c r="H49" s="1811">
        <v>7.899324</v>
      </c>
      <c r="I49" s="1811">
        <v>1856.1896263199001</v>
      </c>
      <c r="J49" s="1812">
        <v>0</v>
      </c>
      <c r="K49" s="1812">
        <v>26.285385000000002</v>
      </c>
      <c r="L49" s="1812">
        <v>64.588032999999996</v>
      </c>
      <c r="M49" s="1811">
        <v>41.318818</v>
      </c>
      <c r="N49" s="1811">
        <v>17.956699910000001</v>
      </c>
      <c r="O49" s="1811">
        <v>144.98790291</v>
      </c>
      <c r="P49" s="1813"/>
      <c r="Q49" s="1813"/>
      <c r="R49" s="1811">
        <v>2538.0647784473904</v>
      </c>
      <c r="S49" s="1811">
        <v>23.805733499999999</v>
      </c>
      <c r="T49" s="1811">
        <v>531.82202655579931</v>
      </c>
      <c r="U49" s="1811">
        <v>272.58648052610005</v>
      </c>
      <c r="V49" s="1811">
        <v>485.73129295999996</v>
      </c>
      <c r="W49" s="1814">
        <v>8228.0639956371615</v>
      </c>
      <c r="Y49" s="1177"/>
    </row>
    <row r="50" spans="2:25" ht="15" customHeight="1">
      <c r="B50" s="1212" t="s">
        <v>341</v>
      </c>
      <c r="C50" s="1810">
        <v>11.431577130000001</v>
      </c>
      <c r="D50" s="1811">
        <v>35.833208459999994</v>
      </c>
      <c r="E50" s="1811">
        <v>1961.7569357514844</v>
      </c>
      <c r="F50" s="1811">
        <v>109.58738982727182</v>
      </c>
      <c r="G50" s="1811">
        <v>172.66047137272818</v>
      </c>
      <c r="H50" s="1811">
        <v>31.285150000000002</v>
      </c>
      <c r="I50" s="1811">
        <v>1997.9635835899999</v>
      </c>
      <c r="J50" s="1812">
        <v>0</v>
      </c>
      <c r="K50" s="1812">
        <v>23.460965000000002</v>
      </c>
      <c r="L50" s="1812">
        <v>64.954280999999995</v>
      </c>
      <c r="M50" s="1811">
        <v>41.491148000000003</v>
      </c>
      <c r="N50" s="1811">
        <v>15.60344173</v>
      </c>
      <c r="O50" s="1811">
        <v>118.22995642000001</v>
      </c>
      <c r="P50" s="1813"/>
      <c r="Q50" s="1813"/>
      <c r="R50" s="1811">
        <v>2585.7293891800005</v>
      </c>
      <c r="S50" s="1811">
        <v>28.261756999999999</v>
      </c>
      <c r="T50" s="1811">
        <v>472.8301242</v>
      </c>
      <c r="U50" s="1811">
        <v>281.27230273000004</v>
      </c>
      <c r="V50" s="1811">
        <v>487.69557905000005</v>
      </c>
      <c r="W50" s="1814">
        <v>8440.0472604414845</v>
      </c>
      <c r="Y50" s="1177"/>
    </row>
    <row r="51" spans="2:25" ht="15" customHeight="1">
      <c r="B51" s="1212" t="s">
        <v>342</v>
      </c>
      <c r="C51" s="1810">
        <v>8.104792530000001</v>
      </c>
      <c r="D51" s="1811">
        <v>40.491952032299999</v>
      </c>
      <c r="E51" s="1811">
        <v>1961.82117469782</v>
      </c>
      <c r="F51" s="1811">
        <v>143.68455522738478</v>
      </c>
      <c r="G51" s="1811">
        <v>175.67122744802876</v>
      </c>
      <c r="H51" s="1811">
        <v>61.002667000000002</v>
      </c>
      <c r="I51" s="1811">
        <v>2106.5654485141458</v>
      </c>
      <c r="J51" s="1812">
        <v>0</v>
      </c>
      <c r="K51" s="1812">
        <v>24.437818</v>
      </c>
      <c r="L51" s="1812">
        <v>65.096613000000005</v>
      </c>
      <c r="M51" s="1811">
        <v>34.844946</v>
      </c>
      <c r="N51" s="1811">
        <v>17.79776416</v>
      </c>
      <c r="O51" s="1811">
        <v>99.132534295754198</v>
      </c>
      <c r="P51" s="1813"/>
      <c r="Q51" s="1813"/>
      <c r="R51" s="1811">
        <v>2606.9738669260437</v>
      </c>
      <c r="S51" s="1811">
        <v>29.368160629999998</v>
      </c>
      <c r="T51" s="1811">
        <v>432.36915462143554</v>
      </c>
      <c r="U51" s="1811">
        <v>287.82584646669994</v>
      </c>
      <c r="V51" s="1811">
        <v>508.94758343000001</v>
      </c>
      <c r="W51" s="1814">
        <v>8604.1361049796124</v>
      </c>
      <c r="Y51" s="1177"/>
    </row>
    <row r="52" spans="2:25" ht="15" customHeight="1">
      <c r="B52" s="1212" t="s">
        <v>343</v>
      </c>
      <c r="C52" s="1810">
        <v>9.0352560799999999</v>
      </c>
      <c r="D52" s="1811">
        <v>45.093165842299996</v>
      </c>
      <c r="E52" s="1811">
        <v>2126.7413524895132</v>
      </c>
      <c r="F52" s="1811">
        <v>161.14215223553751</v>
      </c>
      <c r="G52" s="1811">
        <v>174.7383749778875</v>
      </c>
      <c r="H52" s="1811">
        <v>74.261997390000019</v>
      </c>
      <c r="I52" s="1811">
        <v>2230.4225504699002</v>
      </c>
      <c r="J52" s="1812">
        <v>0</v>
      </c>
      <c r="K52" s="1812">
        <v>23.460965000000002</v>
      </c>
      <c r="L52" s="1812">
        <v>65.443734090000007</v>
      </c>
      <c r="M52" s="1811">
        <v>32.253377999999998</v>
      </c>
      <c r="N52" s="1811">
        <v>19.59994275</v>
      </c>
      <c r="O52" s="1811">
        <v>106.89566715000001</v>
      </c>
      <c r="P52" s="1813"/>
      <c r="Q52" s="1813"/>
      <c r="R52" s="1811">
        <v>2618.0517649050771</v>
      </c>
      <c r="S52" s="1811">
        <v>26.407389690000002</v>
      </c>
      <c r="T52" s="1811">
        <v>417.70735834788093</v>
      </c>
      <c r="U52" s="1811">
        <v>324.23436340568014</v>
      </c>
      <c r="V52" s="1811">
        <v>511.36118454999996</v>
      </c>
      <c r="W52" s="1814">
        <v>8966.8505973737774</v>
      </c>
      <c r="Y52" s="1177"/>
    </row>
    <row r="53" spans="2:25" ht="15" customHeight="1">
      <c r="B53" s="1212" t="s">
        <v>344</v>
      </c>
      <c r="C53" s="1810">
        <v>11.42868062</v>
      </c>
      <c r="D53" s="1811">
        <v>55.319870292300003</v>
      </c>
      <c r="E53" s="1811">
        <v>2373.9452746843108</v>
      </c>
      <c r="F53" s="1811">
        <v>141.47102232877933</v>
      </c>
      <c r="G53" s="1811">
        <v>203.53188979862068</v>
      </c>
      <c r="H53" s="1811">
        <v>66.552228999999997</v>
      </c>
      <c r="I53" s="1811">
        <v>2128.6864455799</v>
      </c>
      <c r="J53" s="1812">
        <v>0</v>
      </c>
      <c r="K53" s="1812">
        <v>23.460965000000002</v>
      </c>
      <c r="L53" s="1812">
        <v>66.32480984</v>
      </c>
      <c r="M53" s="1811">
        <v>29.415278000000001</v>
      </c>
      <c r="N53" s="1811">
        <v>19.368733241964605</v>
      </c>
      <c r="O53" s="1811">
        <v>145.02344314920003</v>
      </c>
      <c r="P53" s="1813"/>
      <c r="Q53" s="1813"/>
      <c r="R53" s="1811">
        <v>2579.8059338617563</v>
      </c>
      <c r="S53" s="1811">
        <v>40.0188104</v>
      </c>
      <c r="T53" s="1811">
        <v>508.32677349570514</v>
      </c>
      <c r="U53" s="1811">
        <v>324.52176257670021</v>
      </c>
      <c r="V53" s="1811">
        <v>536.37211463086305</v>
      </c>
      <c r="W53" s="1814">
        <v>9253.5740365001002</v>
      </c>
      <c r="Y53" s="1177"/>
    </row>
    <row r="54" spans="2:25" ht="15" customHeight="1">
      <c r="B54" s="1212"/>
      <c r="C54" s="1810"/>
      <c r="D54" s="1811"/>
      <c r="E54" s="1811"/>
      <c r="F54" s="1811"/>
      <c r="G54" s="1811"/>
      <c r="H54" s="1811"/>
      <c r="I54" s="1811"/>
      <c r="J54" s="1812"/>
      <c r="K54" s="1812"/>
      <c r="L54" s="1812"/>
      <c r="M54" s="1811"/>
      <c r="N54" s="1811"/>
      <c r="O54" s="1811"/>
      <c r="P54" s="1813"/>
      <c r="Q54" s="1813"/>
      <c r="R54" s="1811"/>
      <c r="S54" s="1811"/>
      <c r="T54" s="1811"/>
      <c r="U54" s="1811"/>
      <c r="V54" s="1811"/>
      <c r="W54" s="1814"/>
      <c r="Y54" s="1177"/>
    </row>
    <row r="55" spans="2:25" ht="15" customHeight="1">
      <c r="B55" s="1216">
        <v>2018</v>
      </c>
      <c r="C55" s="1810"/>
      <c r="D55" s="1811"/>
      <c r="E55" s="1811"/>
      <c r="F55" s="1811"/>
      <c r="G55" s="1811"/>
      <c r="H55" s="1811"/>
      <c r="I55" s="1811"/>
      <c r="J55" s="1812"/>
      <c r="K55" s="1812"/>
      <c r="L55" s="1812"/>
      <c r="M55" s="1811"/>
      <c r="N55" s="1811"/>
      <c r="O55" s="1811"/>
      <c r="P55" s="1813"/>
      <c r="Q55" s="1813"/>
      <c r="R55" s="1811"/>
      <c r="S55" s="1811"/>
      <c r="T55" s="1811"/>
      <c r="U55" s="1811"/>
      <c r="V55" s="1811"/>
      <c r="W55" s="1814"/>
      <c r="Y55" s="1177"/>
    </row>
    <row r="56" spans="2:25" ht="15" customHeight="1">
      <c r="B56" s="1212" t="s">
        <v>345</v>
      </c>
      <c r="C56" s="1810">
        <v>22.40009877</v>
      </c>
      <c r="D56" s="1811">
        <v>64.102215752299998</v>
      </c>
      <c r="E56" s="1811">
        <v>2294.4883011353995</v>
      </c>
      <c r="F56" s="1811">
        <v>192.08147187970002</v>
      </c>
      <c r="G56" s="1811">
        <v>103.41578218632314</v>
      </c>
      <c r="H56" s="1811">
        <v>81.911614999999998</v>
      </c>
      <c r="I56" s="1811">
        <v>2143.2309732262015</v>
      </c>
      <c r="J56" s="1812">
        <v>0</v>
      </c>
      <c r="K56" s="1812">
        <v>23.45</v>
      </c>
      <c r="L56" s="1812">
        <v>65.901426499999999</v>
      </c>
      <c r="M56" s="1811">
        <v>26.319329</v>
      </c>
      <c r="N56" s="1811">
        <v>20.590420170000002</v>
      </c>
      <c r="O56" s="1811">
        <v>154.84532385</v>
      </c>
      <c r="P56" s="1813"/>
      <c r="Q56" s="1813"/>
      <c r="R56" s="1811">
        <v>2451.1059795974206</v>
      </c>
      <c r="S56" s="1811">
        <v>28.676645049999998</v>
      </c>
      <c r="T56" s="1811">
        <v>500.95618001648239</v>
      </c>
      <c r="U56" s="1811">
        <v>294.21881371669997</v>
      </c>
      <c r="V56" s="1811">
        <v>538.92328786999985</v>
      </c>
      <c r="W56" s="1814">
        <v>9006.6178637205267</v>
      </c>
      <c r="Y56" s="1177"/>
    </row>
    <row r="57" spans="2:25" ht="15" customHeight="1">
      <c r="B57" s="1212" t="s">
        <v>334</v>
      </c>
      <c r="C57" s="1810">
        <v>18.342056449999998</v>
      </c>
      <c r="D57" s="1811">
        <v>43.9675790123</v>
      </c>
      <c r="E57" s="1811">
        <v>2296.7617450297034</v>
      </c>
      <c r="F57" s="1811">
        <v>223.72354567834174</v>
      </c>
      <c r="G57" s="1811">
        <v>108.28301291905828</v>
      </c>
      <c r="H57" s="1811">
        <v>96.168420999999995</v>
      </c>
      <c r="I57" s="1811">
        <v>2109.3398511759274</v>
      </c>
      <c r="J57" s="1812">
        <v>0</v>
      </c>
      <c r="K57" s="1812">
        <v>23.45</v>
      </c>
      <c r="L57" s="1812">
        <v>66.100318869999995</v>
      </c>
      <c r="M57" s="1811">
        <v>24.286016</v>
      </c>
      <c r="N57" s="1811">
        <v>21.106732369999996</v>
      </c>
      <c r="O57" s="1811">
        <v>145.02980128000002</v>
      </c>
      <c r="P57" s="1813"/>
      <c r="Q57" s="1813"/>
      <c r="R57" s="1811">
        <v>2461.4862582627984</v>
      </c>
      <c r="S57" s="1811">
        <v>28.665968929999998</v>
      </c>
      <c r="T57" s="1811">
        <v>507.81620508027265</v>
      </c>
      <c r="U57" s="1811">
        <v>290.62114208669999</v>
      </c>
      <c r="V57" s="1811">
        <v>536.34935696000002</v>
      </c>
      <c r="W57" s="1814">
        <v>9001.4980111051009</v>
      </c>
      <c r="Y57" s="1177"/>
    </row>
    <row r="58" spans="2:25" ht="15" customHeight="1">
      <c r="B58" s="1212" t="s">
        <v>335</v>
      </c>
      <c r="C58" s="1810">
        <v>14.80709062</v>
      </c>
      <c r="D58" s="1811">
        <v>53.620816502299995</v>
      </c>
      <c r="E58" s="1811">
        <v>2238.770499291631</v>
      </c>
      <c r="F58" s="1811">
        <v>240.66995431744192</v>
      </c>
      <c r="G58" s="1811">
        <v>124.48297314995807</v>
      </c>
      <c r="H58" s="1811">
        <v>99.509209999999996</v>
      </c>
      <c r="I58" s="1811">
        <v>2163.9960764389411</v>
      </c>
      <c r="J58" s="1812">
        <v>0</v>
      </c>
      <c r="K58" s="1812">
        <v>23.45</v>
      </c>
      <c r="L58" s="1812">
        <v>66.694305759999992</v>
      </c>
      <c r="M58" s="1811">
        <v>19.163340000000002</v>
      </c>
      <c r="N58" s="1811">
        <v>15.901291390000001</v>
      </c>
      <c r="O58" s="1811">
        <v>127.10111260999999</v>
      </c>
      <c r="P58" s="1813"/>
      <c r="Q58" s="1813"/>
      <c r="R58" s="1811">
        <v>2535.8157333590962</v>
      </c>
      <c r="S58" s="1811">
        <v>30.398528300000002</v>
      </c>
      <c r="T58" s="1811">
        <v>504.12690473780975</v>
      </c>
      <c r="U58" s="1811">
        <v>325.77591095007642</v>
      </c>
      <c r="V58" s="1811">
        <v>552.33767512999998</v>
      </c>
      <c r="W58" s="1814">
        <v>9136.6214225572548</v>
      </c>
      <c r="Y58" s="1177"/>
    </row>
    <row r="59" spans="2:25" ht="15" customHeight="1">
      <c r="B59" s="1212" t="s">
        <v>336</v>
      </c>
      <c r="C59" s="1810">
        <v>13.473017789999998</v>
      </c>
      <c r="D59" s="1811">
        <v>56.666748312300001</v>
      </c>
      <c r="E59" s="1811">
        <v>2207.9148164185408</v>
      </c>
      <c r="F59" s="1811">
        <v>274.97195145805972</v>
      </c>
      <c r="G59" s="1811">
        <v>116.74830273934033</v>
      </c>
      <c r="H59" s="1811">
        <v>78.503912</v>
      </c>
      <c r="I59" s="1811">
        <v>2314.9018693962016</v>
      </c>
      <c r="J59" s="1812">
        <v>0</v>
      </c>
      <c r="K59" s="1812">
        <v>24.748073999999999</v>
      </c>
      <c r="L59" s="1812">
        <v>66.971598659999998</v>
      </c>
      <c r="M59" s="1811">
        <v>13.437642</v>
      </c>
      <c r="N59" s="1811">
        <v>20.885908820000001</v>
      </c>
      <c r="O59" s="1811">
        <v>120.77112482</v>
      </c>
      <c r="P59" s="1813"/>
      <c r="Q59" s="1813"/>
      <c r="R59" s="1811">
        <v>2519.8119688245233</v>
      </c>
      <c r="S59" s="1811">
        <v>28.310532649999999</v>
      </c>
      <c r="T59" s="1811">
        <v>531.97813153726054</v>
      </c>
      <c r="U59" s="1811">
        <v>298.95678154669855</v>
      </c>
      <c r="V59" s="1811">
        <v>554.94669194999994</v>
      </c>
      <c r="W59" s="1814">
        <v>9243.9990729229248</v>
      </c>
      <c r="Y59" s="1177"/>
    </row>
    <row r="60" spans="2:25" ht="15" customHeight="1">
      <c r="B60" s="1212" t="s">
        <v>337</v>
      </c>
      <c r="C60" s="1810">
        <v>12.852146640000001</v>
      </c>
      <c r="D60" s="1811">
        <v>62.769137932299998</v>
      </c>
      <c r="E60" s="1811">
        <v>2308.9521459992975</v>
      </c>
      <c r="F60" s="1811">
        <v>339.50162993105715</v>
      </c>
      <c r="G60" s="1811">
        <v>130.13337113634284</v>
      </c>
      <c r="H60" s="1811">
        <v>85.736126999999996</v>
      </c>
      <c r="I60" s="1811">
        <v>2562.3553400459268</v>
      </c>
      <c r="J60" s="1812">
        <v>0</v>
      </c>
      <c r="K60" s="1812">
        <v>24.96818</v>
      </c>
      <c r="L60" s="1812">
        <v>66.935066680000006</v>
      </c>
      <c r="M60" s="1811">
        <v>8.437678</v>
      </c>
      <c r="N60" s="1811">
        <v>20.88007734</v>
      </c>
      <c r="O60" s="1811">
        <v>134.01263062000001</v>
      </c>
      <c r="P60" s="1813"/>
      <c r="Q60" s="1813"/>
      <c r="R60" s="1811">
        <v>2556.2459219809734</v>
      </c>
      <c r="S60" s="1811">
        <v>23.902989560000002</v>
      </c>
      <c r="T60" s="1811">
        <v>458.92687750790441</v>
      </c>
      <c r="U60" s="1811">
        <v>307.89640276670224</v>
      </c>
      <c r="V60" s="1811">
        <v>555.31283154999994</v>
      </c>
      <c r="W60" s="1814">
        <v>9659.8185546905042</v>
      </c>
      <c r="Y60" s="1177"/>
    </row>
    <row r="61" spans="2:25" ht="15" customHeight="1">
      <c r="B61" s="1212" t="s">
        <v>346</v>
      </c>
      <c r="C61" s="1810">
        <v>7.4802243799999992</v>
      </c>
      <c r="D61" s="1811">
        <v>52.610701332300003</v>
      </c>
      <c r="E61" s="1811">
        <v>2848.510908914378</v>
      </c>
      <c r="F61" s="1811">
        <v>331.76276231947605</v>
      </c>
      <c r="G61" s="1811">
        <v>117.25820032792394</v>
      </c>
      <c r="H61" s="1811">
        <v>84.054282999999998</v>
      </c>
      <c r="I61" s="1811">
        <v>2538.3216015148314</v>
      </c>
      <c r="J61" s="1812">
        <v>0</v>
      </c>
      <c r="K61" s="1812">
        <v>26.192688</v>
      </c>
      <c r="L61" s="1812">
        <v>66.547821049999996</v>
      </c>
      <c r="M61" s="1811">
        <v>7.4352640000000001</v>
      </c>
      <c r="N61" s="1811">
        <v>19.430274300000001</v>
      </c>
      <c r="O61" s="1811">
        <v>195.99781939000002</v>
      </c>
      <c r="P61" s="1813"/>
      <c r="Q61" s="1813"/>
      <c r="R61" s="1811">
        <v>2662.20892564511</v>
      </c>
      <c r="S61" s="1811">
        <v>25.463988560000001</v>
      </c>
      <c r="T61" s="1811">
        <v>551.39050065991353</v>
      </c>
      <c r="U61" s="1811">
        <v>302.93433016670014</v>
      </c>
      <c r="V61" s="1811">
        <v>563.40997005999998</v>
      </c>
      <c r="W61" s="1814">
        <v>10401.010263620632</v>
      </c>
      <c r="Y61" s="1177"/>
    </row>
    <row r="62" spans="2:25" ht="15" customHeight="1">
      <c r="B62" s="1212" t="s">
        <v>347</v>
      </c>
      <c r="C62" s="1810">
        <v>17.854450869999997</v>
      </c>
      <c r="D62" s="1811">
        <v>54.254459650000008</v>
      </c>
      <c r="E62" s="1811">
        <v>3189.6226000752054</v>
      </c>
      <c r="F62" s="1811">
        <v>281.13498599000002</v>
      </c>
      <c r="G62" s="1811">
        <v>109.30969506999999</v>
      </c>
      <c r="H62" s="1811">
        <v>95.426000999999999</v>
      </c>
      <c r="I62" s="1811">
        <v>2949.1521704347952</v>
      </c>
      <c r="J62" s="1812">
        <v>0</v>
      </c>
      <c r="K62" s="1812">
        <v>0</v>
      </c>
      <c r="L62" s="1812">
        <v>67.49196422</v>
      </c>
      <c r="M62" s="1811">
        <v>4.5120459999999998</v>
      </c>
      <c r="N62" s="1811">
        <v>21.007238709999999</v>
      </c>
      <c r="O62" s="1811">
        <v>181.98735012</v>
      </c>
      <c r="P62" s="1813"/>
      <c r="Q62" s="1813"/>
      <c r="R62" s="1811">
        <v>2414.5947334499997</v>
      </c>
      <c r="S62" s="1811">
        <v>26.02632156</v>
      </c>
      <c r="T62" s="1811">
        <v>611.35543159000008</v>
      </c>
      <c r="U62" s="1811">
        <v>322.52676803000003</v>
      </c>
      <c r="V62" s="1811">
        <v>565.14997246999997</v>
      </c>
      <c r="W62" s="1814">
        <v>10911.406189240002</v>
      </c>
      <c r="Y62" s="1177"/>
    </row>
    <row r="63" spans="2:25" ht="15" customHeight="1">
      <c r="B63" s="1212" t="s">
        <v>340</v>
      </c>
      <c r="C63" s="1810">
        <v>21.014284589999999</v>
      </c>
      <c r="D63" s="1811">
        <v>67.826272770000017</v>
      </c>
      <c r="E63" s="1811">
        <v>3196.7070113143841</v>
      </c>
      <c r="F63" s="1811">
        <v>232.33813286</v>
      </c>
      <c r="G63" s="1811">
        <v>102.46209039</v>
      </c>
      <c r="H63" s="1811">
        <v>66.262016000000003</v>
      </c>
      <c r="I63" s="1811">
        <v>3014.9038735656163</v>
      </c>
      <c r="J63" s="1812">
        <v>0</v>
      </c>
      <c r="K63" s="1812">
        <v>0</v>
      </c>
      <c r="L63" s="1812">
        <v>67.288203230000008</v>
      </c>
      <c r="M63" s="1811">
        <v>7.0511530000000002</v>
      </c>
      <c r="N63" s="1811">
        <v>20.619430490000003</v>
      </c>
      <c r="O63" s="1811">
        <v>186.73620409</v>
      </c>
      <c r="P63" s="1813"/>
      <c r="Q63" s="1813"/>
      <c r="R63" s="1811">
        <v>2490.9888666900001</v>
      </c>
      <c r="S63" s="1811">
        <v>29.819007120000002</v>
      </c>
      <c r="T63" s="1811">
        <v>647.67365322000001</v>
      </c>
      <c r="U63" s="1811">
        <v>329.41778206999999</v>
      </c>
      <c r="V63" s="1811">
        <v>566.32999005999989</v>
      </c>
      <c r="W63" s="1814">
        <v>11047.43797146</v>
      </c>
      <c r="Y63" s="1177"/>
    </row>
    <row r="64" spans="2:25" ht="15" customHeight="1">
      <c r="B64" s="1212" t="s">
        <v>341</v>
      </c>
      <c r="C64" s="1810">
        <v>16.251698859999998</v>
      </c>
      <c r="D64" s="1811">
        <v>58.185615412299995</v>
      </c>
      <c r="E64" s="1811">
        <v>3487.9106091142039</v>
      </c>
      <c r="F64" s="1811">
        <v>305.303086421025</v>
      </c>
      <c r="G64" s="1811">
        <v>137.83675836637499</v>
      </c>
      <c r="H64" s="1811">
        <v>78.005746000000002</v>
      </c>
      <c r="I64" s="1811">
        <v>2789.7759487999001</v>
      </c>
      <c r="J64" s="1812">
        <v>0</v>
      </c>
      <c r="K64" s="1812">
        <v>45.206273000000003</v>
      </c>
      <c r="L64" s="1812">
        <v>68.092966660000002</v>
      </c>
      <c r="M64" s="1811">
        <v>5.4234999999999998</v>
      </c>
      <c r="N64" s="1811">
        <v>20.386247240000003</v>
      </c>
      <c r="O64" s="1811">
        <v>212.16903697000001</v>
      </c>
      <c r="P64" s="1813"/>
      <c r="Q64" s="1813"/>
      <c r="R64" s="1811">
        <v>2577.0597176856045</v>
      </c>
      <c r="S64" s="1811">
        <v>36.677043170000005</v>
      </c>
      <c r="T64" s="1811">
        <v>637.41203837260036</v>
      </c>
      <c r="U64" s="1811">
        <v>357.42561562026469</v>
      </c>
      <c r="V64" s="1811">
        <v>571.82906187000003</v>
      </c>
      <c r="W64" s="1814">
        <v>11404.950963562273</v>
      </c>
      <c r="Y64" s="1177"/>
    </row>
    <row r="65" spans="2:25" ht="15" customHeight="1">
      <c r="B65" s="1212" t="s">
        <v>342</v>
      </c>
      <c r="C65" s="1810">
        <v>33.058976120000004</v>
      </c>
      <c r="D65" s="1811">
        <v>67.976504852299996</v>
      </c>
      <c r="E65" s="1811">
        <v>3505.8255215361423</v>
      </c>
      <c r="F65" s="1811">
        <v>272.1405221022199</v>
      </c>
      <c r="G65" s="1811">
        <v>173.1491806351801</v>
      </c>
      <c r="H65" s="1811">
        <v>51.445520000000002</v>
      </c>
      <c r="I65" s="1811">
        <v>2728.8345299826397</v>
      </c>
      <c r="J65" s="1812">
        <v>0</v>
      </c>
      <c r="K65" s="1812">
        <v>45.206273000000003</v>
      </c>
      <c r="L65" s="1812">
        <v>68.407741439999995</v>
      </c>
      <c r="M65" s="1811">
        <v>4.5875690000000002</v>
      </c>
      <c r="N65" s="1811">
        <v>9.3528520000000004</v>
      </c>
      <c r="O65" s="1811">
        <v>188.83019145999998</v>
      </c>
      <c r="P65" s="1813"/>
      <c r="Q65" s="1813"/>
      <c r="R65" s="1811">
        <v>2697.3745991866044</v>
      </c>
      <c r="S65" s="1811">
        <v>38.714535670000004</v>
      </c>
      <c r="T65" s="1811">
        <v>647.52492727260028</v>
      </c>
      <c r="U65" s="1811">
        <v>353.24261251669986</v>
      </c>
      <c r="V65" s="1811">
        <v>569.19973688000016</v>
      </c>
      <c r="W65" s="1814">
        <v>11454.871793654385</v>
      </c>
      <c r="Y65" s="1177"/>
    </row>
    <row r="66" spans="2:25" ht="15" customHeight="1">
      <c r="B66" s="1212" t="s">
        <v>343</v>
      </c>
      <c r="C66" s="1810">
        <v>25.839137640000001</v>
      </c>
      <c r="D66" s="1811">
        <v>81.417276842299998</v>
      </c>
      <c r="E66" s="1811">
        <v>3384.3766115672943</v>
      </c>
      <c r="F66" s="1811">
        <v>264.64301010322646</v>
      </c>
      <c r="G66" s="1811">
        <v>198.18107745812841</v>
      </c>
      <c r="H66" s="1811">
        <v>63.909079440000006</v>
      </c>
      <c r="I66" s="1811">
        <v>2793.8992941554361</v>
      </c>
      <c r="J66" s="1812">
        <v>0</v>
      </c>
      <c r="K66" s="1812">
        <v>45.206273000000003</v>
      </c>
      <c r="L66" s="1812">
        <v>68.65154566999999</v>
      </c>
      <c r="M66" s="1811">
        <v>6.9888950000000003</v>
      </c>
      <c r="N66" s="1811">
        <v>8.1348819999999993</v>
      </c>
      <c r="O66" s="1811">
        <v>217.69172091999999</v>
      </c>
      <c r="P66" s="1813"/>
      <c r="Q66" s="1813"/>
      <c r="R66" s="1811">
        <v>2672.3164429412586</v>
      </c>
      <c r="S66" s="1811">
        <v>46.058597364000001</v>
      </c>
      <c r="T66" s="1811">
        <v>633.21181108299902</v>
      </c>
      <c r="U66" s="1811">
        <v>406.55250270670018</v>
      </c>
      <c r="V66" s="1811">
        <v>569.81216200999995</v>
      </c>
      <c r="W66" s="1814">
        <v>11486.890319901344</v>
      </c>
      <c r="Y66" s="1177"/>
    </row>
    <row r="67" spans="2:25" ht="15" customHeight="1">
      <c r="B67" s="1212" t="s">
        <v>344</v>
      </c>
      <c r="C67" s="1810">
        <v>18.16754121</v>
      </c>
      <c r="D67" s="1811">
        <v>89.912233882300001</v>
      </c>
      <c r="E67" s="1811">
        <v>3736.9754321023061</v>
      </c>
      <c r="F67" s="1811">
        <v>317.34304575072605</v>
      </c>
      <c r="G67" s="1811">
        <v>224.43910954667399</v>
      </c>
      <c r="H67" s="1811">
        <v>74.844008000000002</v>
      </c>
      <c r="I67" s="1811">
        <v>2633.6929609342833</v>
      </c>
      <c r="J67" s="1812">
        <v>0</v>
      </c>
      <c r="K67" s="1812">
        <v>43.371932999999999</v>
      </c>
      <c r="L67" s="1812">
        <v>69.157905549999995</v>
      </c>
      <c r="M67" s="1811">
        <v>6.20303</v>
      </c>
      <c r="N67" s="1811">
        <v>9.1825960000000002</v>
      </c>
      <c r="O67" s="1811">
        <v>204.30560850000001</v>
      </c>
      <c r="P67" s="1813"/>
      <c r="Q67" s="1813"/>
      <c r="R67" s="1811">
        <v>2707.6009063010206</v>
      </c>
      <c r="S67" s="1811">
        <v>53.746415120000002</v>
      </c>
      <c r="T67" s="1811">
        <v>573.76064919294549</v>
      </c>
      <c r="U67" s="1811">
        <v>406.1576507317003</v>
      </c>
      <c r="V67" s="1811">
        <v>633.85183728000004</v>
      </c>
      <c r="W67" s="1814">
        <v>11802.712863101955</v>
      </c>
      <c r="Y67" s="1177"/>
    </row>
    <row r="68" spans="2:25" ht="15" customHeight="1">
      <c r="B68" s="1166"/>
      <c r="C68" s="1815"/>
      <c r="D68" s="1816"/>
      <c r="E68" s="1817"/>
      <c r="F68" s="1816"/>
      <c r="G68" s="1817"/>
      <c r="H68" s="1816"/>
      <c r="I68" s="1817"/>
      <c r="J68" s="1816"/>
      <c r="K68" s="1817"/>
      <c r="L68" s="1816"/>
      <c r="M68" s="1817"/>
      <c r="N68" s="1816"/>
      <c r="O68" s="1817"/>
      <c r="P68" s="1813"/>
      <c r="Q68" s="1817"/>
      <c r="R68" s="1816"/>
      <c r="S68" s="1817"/>
      <c r="T68" s="1816"/>
      <c r="U68" s="1817"/>
      <c r="V68" s="1816"/>
      <c r="W68" s="1818"/>
      <c r="X68" s="1792"/>
      <c r="Y68" s="1177"/>
    </row>
    <row r="69" spans="2:25" ht="15" customHeight="1">
      <c r="B69" s="1482">
        <v>2019</v>
      </c>
      <c r="C69" s="1815"/>
      <c r="D69" s="1805"/>
      <c r="E69" s="1817"/>
      <c r="F69" s="1805"/>
      <c r="G69" s="1817"/>
      <c r="H69" s="1805"/>
      <c r="I69" s="1817"/>
      <c r="J69" s="1805"/>
      <c r="K69" s="1817"/>
      <c r="L69" s="1805"/>
      <c r="M69" s="1817"/>
      <c r="N69" s="1805"/>
      <c r="O69" s="1817"/>
      <c r="P69" s="1813"/>
      <c r="Q69" s="1817"/>
      <c r="R69" s="1805"/>
      <c r="S69" s="1817"/>
      <c r="T69" s="1805"/>
      <c r="U69" s="1817"/>
      <c r="V69" s="1805"/>
      <c r="W69" s="1818"/>
      <c r="X69" s="1793"/>
      <c r="Y69" s="1177"/>
    </row>
    <row r="70" spans="2:25" ht="15" customHeight="1">
      <c r="B70" s="1214" t="s">
        <v>345</v>
      </c>
      <c r="C70" s="1819">
        <v>42.047230540000008</v>
      </c>
      <c r="D70" s="1820">
        <v>106.9149638423</v>
      </c>
      <c r="E70" s="1821">
        <v>3766.6958646109915</v>
      </c>
      <c r="F70" s="1820">
        <v>338.08772877382995</v>
      </c>
      <c r="G70" s="1821">
        <v>249.76507178323311</v>
      </c>
      <c r="H70" s="1820">
        <v>46.139206000000001</v>
      </c>
      <c r="I70" s="1821">
        <v>2621.1985107434161</v>
      </c>
      <c r="J70" s="1820">
        <v>0</v>
      </c>
      <c r="K70" s="1821">
        <v>61.020733999999997</v>
      </c>
      <c r="L70" s="1820">
        <v>68.66153645</v>
      </c>
      <c r="M70" s="1821">
        <v>4.4135510499999997</v>
      </c>
      <c r="N70" s="1820">
        <v>8.0560340000000004</v>
      </c>
      <c r="O70" s="1821">
        <v>189.15128197869808</v>
      </c>
      <c r="P70" s="1813"/>
      <c r="Q70" s="1821"/>
      <c r="R70" s="1820">
        <v>2594.5277336026256</v>
      </c>
      <c r="S70" s="1821">
        <v>33.841721040000003</v>
      </c>
      <c r="T70" s="1820">
        <v>517.24416762352053</v>
      </c>
      <c r="U70" s="1821">
        <v>428.8160258099993</v>
      </c>
      <c r="V70" s="1820">
        <v>649.93688777</v>
      </c>
      <c r="W70" s="1818">
        <v>11726.518249618617</v>
      </c>
      <c r="X70" s="1792"/>
      <c r="Y70" s="1177"/>
    </row>
    <row r="71" spans="2:25" ht="15" customHeight="1">
      <c r="B71" s="1214" t="s">
        <v>334</v>
      </c>
      <c r="C71" s="1819">
        <v>52.627360459999998</v>
      </c>
      <c r="D71" s="1820">
        <v>238.66726412416003</v>
      </c>
      <c r="E71" s="1821">
        <v>3601.9364220417001</v>
      </c>
      <c r="F71" s="1820">
        <v>293.36413829970002</v>
      </c>
      <c r="G71" s="1821">
        <v>549.58551703696639</v>
      </c>
      <c r="H71" s="1820">
        <v>205.65379091937004</v>
      </c>
      <c r="I71" s="1821">
        <v>2675.2947555818696</v>
      </c>
      <c r="J71" s="1820">
        <v>0</v>
      </c>
      <c r="K71" s="1821">
        <v>60.520425618275517</v>
      </c>
      <c r="L71" s="1820">
        <v>2.00325146</v>
      </c>
      <c r="M71" s="1821">
        <v>5.8350418700000004</v>
      </c>
      <c r="N71" s="1820">
        <v>7.7124625499999997</v>
      </c>
      <c r="O71" s="1821">
        <v>208.30765575999999</v>
      </c>
      <c r="P71" s="1813"/>
      <c r="Q71" s="1821"/>
      <c r="R71" s="1820">
        <v>2784.1652801869695</v>
      </c>
      <c r="S71" s="1821">
        <v>31.044783779999999</v>
      </c>
      <c r="T71" s="1820">
        <v>490.73792323000004</v>
      </c>
      <c r="U71" s="1821">
        <v>472.77758770049479</v>
      </c>
      <c r="V71" s="1820">
        <v>696.82162013999994</v>
      </c>
      <c r="W71" s="1818">
        <v>12377.055280759507</v>
      </c>
      <c r="X71" s="1792"/>
      <c r="Y71" s="1177"/>
    </row>
    <row r="72" spans="2:25" ht="15" customHeight="1">
      <c r="B72" s="1214" t="s">
        <v>335</v>
      </c>
      <c r="C72" s="1819">
        <v>59.169790989999996</v>
      </c>
      <c r="D72" s="1820">
        <v>244.61614612229997</v>
      </c>
      <c r="E72" s="1821">
        <v>3729.8110988565491</v>
      </c>
      <c r="F72" s="1820">
        <v>393.22255554780628</v>
      </c>
      <c r="G72" s="1821">
        <v>712.08319466916532</v>
      </c>
      <c r="H72" s="1820">
        <v>55.054526000000003</v>
      </c>
      <c r="I72" s="1821">
        <v>2635.6783789482506</v>
      </c>
      <c r="J72" s="1820">
        <v>0</v>
      </c>
      <c r="K72" s="1821">
        <v>61.515900999999999</v>
      </c>
      <c r="L72" s="1820">
        <v>4.5347437099999999</v>
      </c>
      <c r="M72" s="1821">
        <v>4.2729140000000001</v>
      </c>
      <c r="N72" s="1820">
        <v>9.5274210000000004</v>
      </c>
      <c r="O72" s="1821">
        <v>340.65649512481997</v>
      </c>
      <c r="P72" s="1813"/>
      <c r="Q72" s="1821"/>
      <c r="R72" s="1820">
        <v>2660.8956741219959</v>
      </c>
      <c r="S72" s="1821">
        <v>25.330530639999999</v>
      </c>
      <c r="T72" s="1820">
        <v>523.71671585000001</v>
      </c>
      <c r="U72" s="1821">
        <v>755.56847521368093</v>
      </c>
      <c r="V72" s="1820">
        <v>971.53480695000007</v>
      </c>
      <c r="W72" s="1814">
        <v>13187.189368744564</v>
      </c>
      <c r="X72" s="1485"/>
      <c r="Y72" s="1177"/>
    </row>
    <row r="73" spans="2:25" ht="15" customHeight="1">
      <c r="B73" s="1491" t="s">
        <v>336</v>
      </c>
      <c r="C73" s="1819">
        <v>40.815579309999997</v>
      </c>
      <c r="D73" s="1820">
        <v>331.97402999230002</v>
      </c>
      <c r="E73" s="1821">
        <v>3876.8271381316999</v>
      </c>
      <c r="F73" s="1820">
        <v>492.10207921969999</v>
      </c>
      <c r="G73" s="1821">
        <v>981.80444711261703</v>
      </c>
      <c r="H73" s="1820">
        <v>91.746700000000004</v>
      </c>
      <c r="I73" s="1821">
        <v>2590.9667389899</v>
      </c>
      <c r="J73" s="1820">
        <v>0</v>
      </c>
      <c r="K73" s="1821">
        <v>61.793213999999999</v>
      </c>
      <c r="L73" s="1820">
        <v>3.9538135899999998</v>
      </c>
      <c r="M73" s="1821">
        <v>3.975606</v>
      </c>
      <c r="N73" s="1820">
        <v>9.6176700000000004</v>
      </c>
      <c r="O73" s="1821">
        <v>407.84517212999998</v>
      </c>
      <c r="P73" s="1813"/>
      <c r="Q73" s="1821"/>
      <c r="R73" s="1820">
        <v>2721.5720534126508</v>
      </c>
      <c r="S73" s="1821">
        <v>24.554729079999998</v>
      </c>
      <c r="T73" s="1820">
        <v>620.52434468999957</v>
      </c>
      <c r="U73" s="1821">
        <v>935.27098938670065</v>
      </c>
      <c r="V73" s="1820">
        <v>1002.4722234000001</v>
      </c>
      <c r="W73" s="1814">
        <v>14197.816528445568</v>
      </c>
      <c r="X73" s="1485"/>
      <c r="Y73" s="1177"/>
    </row>
    <row r="74" spans="2:25" ht="15" customHeight="1">
      <c r="B74" s="1491" t="s">
        <v>337</v>
      </c>
      <c r="C74" s="1819">
        <v>94.590399650000009</v>
      </c>
      <c r="D74" s="1820">
        <v>444.69534254230007</v>
      </c>
      <c r="E74" s="1821">
        <v>3886.0665673290268</v>
      </c>
      <c r="F74" s="1820">
        <v>571.50116038144972</v>
      </c>
      <c r="G74" s="1821">
        <v>1747.6889844370342</v>
      </c>
      <c r="H74" s="1820">
        <v>154.079103</v>
      </c>
      <c r="I74" s="1821">
        <v>2508.4289424067024</v>
      </c>
      <c r="J74" s="1820">
        <v>0</v>
      </c>
      <c r="K74" s="1821">
        <v>62.117674999999998</v>
      </c>
      <c r="L74" s="1820">
        <v>4.1970934</v>
      </c>
      <c r="M74" s="1821">
        <v>3.9251320000000001</v>
      </c>
      <c r="N74" s="1820">
        <v>9.431559</v>
      </c>
      <c r="O74" s="1821">
        <v>636.78199428896551</v>
      </c>
      <c r="P74" s="1813"/>
      <c r="Q74" s="1821"/>
      <c r="R74" s="1820">
        <v>3056.8639953770935</v>
      </c>
      <c r="S74" s="1821">
        <v>34.461137402760002</v>
      </c>
      <c r="T74" s="1820">
        <v>910.14440428999887</v>
      </c>
      <c r="U74" s="1821">
        <v>1832.9468682066999</v>
      </c>
      <c r="V74" s="1820">
        <v>1142.7688692000002</v>
      </c>
      <c r="W74" s="1814">
        <v>17100.689227912033</v>
      </c>
      <c r="X74" s="1485"/>
      <c r="Y74" s="1177"/>
    </row>
    <row r="75" spans="2:25" ht="15" customHeight="1">
      <c r="B75" s="1491" t="s">
        <v>338</v>
      </c>
      <c r="C75" s="1819">
        <v>119.68880736689246</v>
      </c>
      <c r="D75" s="1820">
        <v>810.71266227540764</v>
      </c>
      <c r="E75" s="1821">
        <v>4104.1658174225549</v>
      </c>
      <c r="F75" s="1820">
        <v>413.18184831091907</v>
      </c>
      <c r="G75" s="1821">
        <v>2244.9797368679874</v>
      </c>
      <c r="H75" s="1820">
        <v>538.87570300000004</v>
      </c>
      <c r="I75" s="1821">
        <v>2596.9691484359037</v>
      </c>
      <c r="J75" s="1820">
        <v>0</v>
      </c>
      <c r="K75" s="1821">
        <v>63.0887650716396</v>
      </c>
      <c r="L75" s="1820">
        <v>6.6223034699999994</v>
      </c>
      <c r="M75" s="1821">
        <v>3.8935708200000003</v>
      </c>
      <c r="N75" s="1820">
        <v>8.7341062699999998</v>
      </c>
      <c r="O75" s="1821">
        <v>929.36433277827587</v>
      </c>
      <c r="P75" s="1813"/>
      <c r="Q75" s="1821"/>
      <c r="R75" s="1820">
        <v>3667.4454228561781</v>
      </c>
      <c r="S75" s="1821">
        <v>37.024181433060008</v>
      </c>
      <c r="T75" s="1820">
        <v>1606.5284470999995</v>
      </c>
      <c r="U75" s="1821">
        <v>1374.2260639020726</v>
      </c>
      <c r="V75" s="1820">
        <v>1621.3293332408571</v>
      </c>
      <c r="W75" s="1814">
        <v>20146.830250621748</v>
      </c>
      <c r="X75" s="1485"/>
      <c r="Y75" s="1177"/>
    </row>
    <row r="76" spans="2:25" ht="15" customHeight="1">
      <c r="B76" s="1491" t="s">
        <v>339</v>
      </c>
      <c r="C76" s="1819">
        <v>224.74689827246286</v>
      </c>
      <c r="D76" s="1820">
        <v>791.30654499983712</v>
      </c>
      <c r="E76" s="1821">
        <v>5081.192349717966</v>
      </c>
      <c r="F76" s="1820">
        <v>275.4372161127439</v>
      </c>
      <c r="G76" s="1821">
        <v>3602.8914671646562</v>
      </c>
      <c r="H76" s="1820">
        <v>801.93085827999994</v>
      </c>
      <c r="I76" s="1821">
        <v>2640.5507856438999</v>
      </c>
      <c r="J76" s="1820">
        <v>0</v>
      </c>
      <c r="K76" s="1821">
        <v>103.363789</v>
      </c>
      <c r="L76" s="1820">
        <v>5.4923299600000002</v>
      </c>
      <c r="M76" s="1821">
        <v>2.1761840000000001</v>
      </c>
      <c r="N76" s="1820">
        <v>9.0026379999999993</v>
      </c>
      <c r="O76" s="1821">
        <v>164.57983802999996</v>
      </c>
      <c r="P76" s="1813"/>
      <c r="Q76" s="1821"/>
      <c r="R76" s="1820">
        <v>4043.7463437067941</v>
      </c>
      <c r="S76" s="1821">
        <v>32.654108203177998</v>
      </c>
      <c r="T76" s="1820">
        <v>1587.6796490319603</v>
      </c>
      <c r="U76" s="1821">
        <v>1873.4409630193934</v>
      </c>
      <c r="V76" s="1820">
        <v>1722.659706356889</v>
      </c>
      <c r="W76" s="1814">
        <v>22962.851669499778</v>
      </c>
      <c r="X76" s="1485"/>
      <c r="Y76" s="1177"/>
    </row>
    <row r="77" spans="2:25" ht="15" customHeight="1">
      <c r="B77" s="1491" t="s">
        <v>340</v>
      </c>
      <c r="C77" s="1819">
        <v>178.7405683790769</v>
      </c>
      <c r="D77" s="1820">
        <v>1054.0633399780231</v>
      </c>
      <c r="E77" s="1821">
        <v>7123.1019165010603</v>
      </c>
      <c r="F77" s="1820">
        <v>461.83040526934417</v>
      </c>
      <c r="G77" s="1821">
        <v>3778.7486559386657</v>
      </c>
      <c r="H77" s="1820">
        <v>1050.7360325899997</v>
      </c>
      <c r="I77" s="1821">
        <v>3106.9016449015862</v>
      </c>
      <c r="J77" s="1820">
        <v>0</v>
      </c>
      <c r="K77" s="1821">
        <v>103.86212222206301</v>
      </c>
      <c r="L77" s="1820">
        <v>6.7817364800000002</v>
      </c>
      <c r="M77" s="1821">
        <v>1.0443707900000001</v>
      </c>
      <c r="N77" s="1820">
        <v>9.2129026700000001</v>
      </c>
      <c r="O77" s="1821">
        <v>212.50291695999994</v>
      </c>
      <c r="P77" s="1813"/>
      <c r="Q77" s="1821"/>
      <c r="R77" s="1820">
        <v>4430.7766956637997</v>
      </c>
      <c r="S77" s="1821">
        <v>37.418508694174477</v>
      </c>
      <c r="T77" s="1820">
        <v>2614.6428554514382</v>
      </c>
      <c r="U77" s="1821">
        <v>1744.1649958070657</v>
      </c>
      <c r="V77" s="1820">
        <v>1989.2677052268</v>
      </c>
      <c r="W77" s="1814">
        <v>27903.797373523099</v>
      </c>
      <c r="X77" s="1485"/>
      <c r="Y77" s="1177"/>
    </row>
    <row r="78" spans="2:25" ht="15" customHeight="1">
      <c r="B78" s="1491" t="s">
        <v>341</v>
      </c>
      <c r="C78" s="1819">
        <v>108.51448394651369</v>
      </c>
      <c r="D78" s="1820">
        <v>1915.4060023157863</v>
      </c>
      <c r="E78" s="1821">
        <v>8246.0864241509535</v>
      </c>
      <c r="F78" s="1820">
        <v>676.17449681771745</v>
      </c>
      <c r="G78" s="1821">
        <v>5563.163148564201</v>
      </c>
      <c r="H78" s="1820">
        <v>1575.7495650000001</v>
      </c>
      <c r="I78" s="1821">
        <v>3240.853378310077</v>
      </c>
      <c r="J78" s="1820">
        <v>0</v>
      </c>
      <c r="K78" s="1821">
        <v>26.958455000000001</v>
      </c>
      <c r="L78" s="1820">
        <v>6.4668738499999998</v>
      </c>
      <c r="M78" s="1821">
        <v>1.3727332299999999</v>
      </c>
      <c r="N78" s="1820">
        <v>9.3970227099999999</v>
      </c>
      <c r="O78" s="1821">
        <v>187.52976296</v>
      </c>
      <c r="P78" s="1813"/>
      <c r="Q78" s="1821"/>
      <c r="R78" s="1820">
        <v>4993.7127265291265</v>
      </c>
      <c r="S78" s="1821">
        <v>42.301831866245998</v>
      </c>
      <c r="T78" s="1820">
        <v>3707.7959803385966</v>
      </c>
      <c r="U78" s="1821">
        <v>3074.0974678591215</v>
      </c>
      <c r="V78" s="1820">
        <v>2440.6277375971335</v>
      </c>
      <c r="W78" s="1814">
        <v>35816.208091045468</v>
      </c>
      <c r="X78" s="1485"/>
      <c r="Y78" s="1177"/>
    </row>
    <row r="79" spans="2:25" ht="15" customHeight="1">
      <c r="B79" s="1491" t="s">
        <v>342</v>
      </c>
      <c r="C79" s="1819">
        <v>138.01398186362846</v>
      </c>
      <c r="D79" s="1820">
        <v>1702.3477140255179</v>
      </c>
      <c r="E79" s="1821">
        <v>10537.813307593922</v>
      </c>
      <c r="F79" s="1820">
        <v>2437.0750564596192</v>
      </c>
      <c r="G79" s="1821">
        <v>7376.7963608377358</v>
      </c>
      <c r="H79" s="1820">
        <v>906.97734615000024</v>
      </c>
      <c r="I79" s="1821">
        <v>3416.2278658045607</v>
      </c>
      <c r="J79" s="1820">
        <v>0</v>
      </c>
      <c r="K79" s="1821">
        <v>27.053670010216212</v>
      </c>
      <c r="L79" s="1820">
        <v>5.2866049999999998</v>
      </c>
      <c r="M79" s="1821">
        <v>1.14981234</v>
      </c>
      <c r="N79" s="1820">
        <v>7.9386719199999973</v>
      </c>
      <c r="O79" s="1821">
        <v>254.84251336999998</v>
      </c>
      <c r="P79" s="1813"/>
      <c r="Q79" s="1821"/>
      <c r="R79" s="1820">
        <v>5859.3234931639918</v>
      </c>
      <c r="S79" s="1821">
        <v>41.944997081420013</v>
      </c>
      <c r="T79" s="1820">
        <v>4081.0938533891858</v>
      </c>
      <c r="U79" s="1821">
        <v>1658.1948320821687</v>
      </c>
      <c r="V79" s="1820">
        <v>2434.2076585933978</v>
      </c>
      <c r="W79" s="1814">
        <v>40886.287739685373</v>
      </c>
      <c r="X79" s="1485"/>
      <c r="Y79" s="1177"/>
    </row>
    <row r="80" spans="2:25" ht="15" customHeight="1">
      <c r="B80" s="1491" t="s">
        <v>343</v>
      </c>
      <c r="C80" s="1819">
        <v>113.91831583999998</v>
      </c>
      <c r="D80" s="1820">
        <v>2078.5383177276713</v>
      </c>
      <c r="E80" s="1821">
        <v>10430.548514094362</v>
      </c>
      <c r="F80" s="1820">
        <v>2073.3531153859863</v>
      </c>
      <c r="G80" s="1821">
        <v>7977.2733203284197</v>
      </c>
      <c r="H80" s="1820">
        <v>940.69687615000021</v>
      </c>
      <c r="I80" s="1821">
        <v>3737.7223957481146</v>
      </c>
      <c r="J80" s="1820">
        <v>0</v>
      </c>
      <c r="K80" s="1821">
        <v>27.145813662648649</v>
      </c>
      <c r="L80" s="1820">
        <v>11.825627000000001</v>
      </c>
      <c r="M80" s="1821">
        <v>1.37396823</v>
      </c>
      <c r="N80" s="1820">
        <v>8.7376197099999988</v>
      </c>
      <c r="O80" s="1821">
        <v>248.79446451000001</v>
      </c>
      <c r="P80" s="1813"/>
      <c r="Q80" s="1821"/>
      <c r="R80" s="1820">
        <v>7670.9582641173274</v>
      </c>
      <c r="S80" s="1821">
        <v>42.067124689569994</v>
      </c>
      <c r="T80" s="1820">
        <v>3148.2762486026049</v>
      </c>
      <c r="U80" s="1821">
        <v>1627.2655291239789</v>
      </c>
      <c r="V80" s="1820">
        <v>3059.4016617777397</v>
      </c>
      <c r="W80" s="1814">
        <v>43197.897176698418</v>
      </c>
      <c r="X80" s="1485"/>
      <c r="Y80" s="1177"/>
    </row>
    <row r="81" spans="2:25" ht="15" customHeight="1">
      <c r="B81" s="1491" t="s">
        <v>344</v>
      </c>
      <c r="C81" s="1819">
        <v>158.44073477000001</v>
      </c>
      <c r="D81" s="1820">
        <v>2300.0056135199998</v>
      </c>
      <c r="E81" s="1821">
        <v>12821.54308308</v>
      </c>
      <c r="F81" s="1820">
        <v>934.73215019769998</v>
      </c>
      <c r="G81" s="1821">
        <v>7898.4798018471811</v>
      </c>
      <c r="H81" s="1820">
        <v>1984.083989</v>
      </c>
      <c r="I81" s="1821">
        <v>3716.3090996044903</v>
      </c>
      <c r="J81" s="1820">
        <v>0</v>
      </c>
      <c r="K81" s="1821">
        <v>24.747219999999999</v>
      </c>
      <c r="L81" s="1820">
        <v>20.652925</v>
      </c>
      <c r="M81" s="1821">
        <v>1.32970448</v>
      </c>
      <c r="N81" s="1820">
        <v>8.1071512999999999</v>
      </c>
      <c r="O81" s="1821">
        <v>268.61446999000003</v>
      </c>
      <c r="P81" s="1813"/>
      <c r="Q81" s="1821"/>
      <c r="R81" s="1820">
        <v>8975.9987407669742</v>
      </c>
      <c r="S81" s="1821">
        <v>61.836614957660011</v>
      </c>
      <c r="T81" s="1820">
        <v>4867.6684020029261</v>
      </c>
      <c r="U81" s="1821">
        <v>2740.161376625992</v>
      </c>
      <c r="V81" s="1820">
        <v>6935.5599385716332</v>
      </c>
      <c r="W81" s="1814">
        <v>53718.271015714556</v>
      </c>
      <c r="X81" s="1485"/>
      <c r="Y81" s="1177"/>
    </row>
    <row r="82" spans="2:25" ht="15" customHeight="1">
      <c r="B82" s="1791"/>
      <c r="C82" s="1819"/>
      <c r="D82" s="1822"/>
      <c r="E82" s="1821"/>
      <c r="F82" s="1822"/>
      <c r="G82" s="1821"/>
      <c r="H82" s="1822"/>
      <c r="I82" s="1821"/>
      <c r="J82" s="1822"/>
      <c r="K82" s="1821"/>
      <c r="L82" s="1822"/>
      <c r="M82" s="1821"/>
      <c r="N82" s="1822"/>
      <c r="O82" s="1821"/>
      <c r="P82" s="1813"/>
      <c r="Q82" s="1821"/>
      <c r="R82" s="1822"/>
      <c r="S82" s="1821"/>
      <c r="T82" s="1822"/>
      <c r="U82" s="1821"/>
      <c r="V82" s="1822"/>
      <c r="W82" s="1823"/>
      <c r="X82" s="1485"/>
      <c r="Y82" s="1177"/>
    </row>
    <row r="83" spans="2:25" ht="15" customHeight="1">
      <c r="B83" s="1791">
        <v>2020</v>
      </c>
      <c r="C83" s="1819"/>
      <c r="D83" s="1822"/>
      <c r="E83" s="1821"/>
      <c r="F83" s="1822"/>
      <c r="G83" s="1821"/>
      <c r="H83" s="1822"/>
      <c r="I83" s="1821"/>
      <c r="J83" s="1822"/>
      <c r="K83" s="1821"/>
      <c r="L83" s="1822"/>
      <c r="M83" s="1821"/>
      <c r="N83" s="1822"/>
      <c r="O83" s="1821"/>
      <c r="P83" s="1813"/>
      <c r="Q83" s="1821"/>
      <c r="R83" s="1822"/>
      <c r="S83" s="1821"/>
      <c r="T83" s="1822"/>
      <c r="U83" s="1821"/>
      <c r="V83" s="1822"/>
      <c r="W83" s="1823"/>
      <c r="X83" s="1485"/>
      <c r="Y83" s="1177"/>
    </row>
    <row r="84" spans="2:25" ht="15" customHeight="1">
      <c r="B84" s="1491" t="s">
        <v>345</v>
      </c>
      <c r="C84" s="1819">
        <v>165.80242026000005</v>
      </c>
      <c r="D84" s="1820">
        <v>2845.6151883870948</v>
      </c>
      <c r="E84" s="1821">
        <v>12018.431264950321</v>
      </c>
      <c r="F84" s="1820">
        <v>708.00306291971935</v>
      </c>
      <c r="G84" s="1821">
        <v>7706.5685003637927</v>
      </c>
      <c r="H84" s="1820">
        <v>1811.3783390000001</v>
      </c>
      <c r="I84" s="1821">
        <v>4029.429282982675</v>
      </c>
      <c r="J84" s="1820">
        <v>0</v>
      </c>
      <c r="K84" s="1821">
        <v>125.5201026485</v>
      </c>
      <c r="L84" s="1820">
        <v>14.973869649999999</v>
      </c>
      <c r="M84" s="1821">
        <v>5.1112120000000001</v>
      </c>
      <c r="N84" s="1820">
        <v>12.173035209999995</v>
      </c>
      <c r="O84" s="1821">
        <v>326.11174165999995</v>
      </c>
      <c r="P84" s="1813"/>
      <c r="Q84" s="1821"/>
      <c r="R84" s="1820">
        <v>10766.90642313494</v>
      </c>
      <c r="S84" s="1821">
        <v>77.590091216531192</v>
      </c>
      <c r="T84" s="1820">
        <v>2965.9299160693904</v>
      </c>
      <c r="U84" s="1821">
        <v>3395.9040780229907</v>
      </c>
      <c r="V84" s="1820">
        <v>8058.1468049317355</v>
      </c>
      <c r="W84" s="1814">
        <v>55033.595333407684</v>
      </c>
      <c r="X84" s="1485"/>
      <c r="Y84" s="1177"/>
    </row>
    <row r="85" spans="2:25" ht="15" customHeight="1">
      <c r="B85" s="1491" t="s">
        <v>334</v>
      </c>
      <c r="C85" s="1819">
        <v>251.70480344999999</v>
      </c>
      <c r="D85" s="1820">
        <v>2756.56705569</v>
      </c>
      <c r="E85" s="1821">
        <v>12731.96678377</v>
      </c>
      <c r="F85" s="1820">
        <v>889.15739537000002</v>
      </c>
      <c r="G85" s="1821">
        <v>8264.7647275100007</v>
      </c>
      <c r="H85" s="1820">
        <v>1532.8690429999999</v>
      </c>
      <c r="I85" s="1821">
        <v>3877.1917934399999</v>
      </c>
      <c r="J85" s="1820">
        <v>0</v>
      </c>
      <c r="K85" s="1821">
        <v>117.447964</v>
      </c>
      <c r="L85" s="1820">
        <v>13.991935</v>
      </c>
      <c r="M85" s="1821">
        <v>5.1474880000000001</v>
      </c>
      <c r="N85" s="1820">
        <v>11.562137999999999</v>
      </c>
      <c r="O85" s="1821">
        <v>329.46523968999998</v>
      </c>
      <c r="P85" s="1813"/>
      <c r="Q85" s="1821"/>
      <c r="R85" s="1820">
        <v>11656.90567201</v>
      </c>
      <c r="S85" s="1821">
        <v>88.372430727077187</v>
      </c>
      <c r="T85" s="1820">
        <v>5441.7041876499998</v>
      </c>
      <c r="U85" s="1821">
        <v>11907.897062800001</v>
      </c>
      <c r="V85" s="1820">
        <v>8653.6896859899989</v>
      </c>
      <c r="W85" s="1814">
        <v>68530.405406097067</v>
      </c>
      <c r="X85" s="1485"/>
      <c r="Y85" s="1177"/>
    </row>
    <row r="86" spans="2:25" ht="15" customHeight="1">
      <c r="B86" s="1491" t="s">
        <v>335</v>
      </c>
      <c r="C86" s="1819">
        <v>242.40806435000005</v>
      </c>
      <c r="D86" s="1820">
        <v>3063.9214466399999</v>
      </c>
      <c r="E86" s="1821">
        <v>14545.584056964668</v>
      </c>
      <c r="F86" s="1820">
        <v>1948.14364743789</v>
      </c>
      <c r="G86" s="1821">
        <v>12381.16987492276</v>
      </c>
      <c r="H86" s="1820">
        <v>2497.4651437199991</v>
      </c>
      <c r="I86" s="1821">
        <v>4373.7647660898247</v>
      </c>
      <c r="J86" s="1820">
        <v>0</v>
      </c>
      <c r="K86" s="1821">
        <v>7.9863019999999993E-2</v>
      </c>
      <c r="L86" s="1820">
        <v>20.234351939999996</v>
      </c>
      <c r="M86" s="1821">
        <v>4.3918644200000001</v>
      </c>
      <c r="N86" s="1820">
        <v>11.385297150000005</v>
      </c>
      <c r="O86" s="1821">
        <v>765.81826920000003</v>
      </c>
      <c r="P86" s="1813"/>
      <c r="Q86" s="1821"/>
      <c r="R86" s="1820">
        <v>14041.672142240321</v>
      </c>
      <c r="S86" s="1821">
        <v>127.46101817193166</v>
      </c>
      <c r="T86" s="1820">
        <v>7917.3115320800498</v>
      </c>
      <c r="U86" s="1821">
        <v>5718.5273660055236</v>
      </c>
      <c r="V86" s="1820">
        <v>9244.6194379078097</v>
      </c>
      <c r="W86" s="1814">
        <v>76903.958142260773</v>
      </c>
      <c r="X86" s="1485"/>
      <c r="Y86" s="1177"/>
    </row>
    <row r="87" spans="2:25" ht="15" customHeight="1">
      <c r="B87" s="1491" t="s">
        <v>336</v>
      </c>
      <c r="C87" s="1819">
        <v>263.29264411499997</v>
      </c>
      <c r="D87" s="1820">
        <v>3147.7472986773</v>
      </c>
      <c r="E87" s="1821">
        <v>16673.435460270521</v>
      </c>
      <c r="F87" s="1820">
        <v>1287.5127765133911</v>
      </c>
      <c r="G87" s="1821">
        <v>13285.139606465196</v>
      </c>
      <c r="H87" s="1820">
        <v>3056.3217062799999</v>
      </c>
      <c r="I87" s="1821">
        <v>4235.9600825058924</v>
      </c>
      <c r="J87" s="1820">
        <v>0</v>
      </c>
      <c r="K87" s="1821">
        <v>7.9863019999999993E-2</v>
      </c>
      <c r="L87" s="1820">
        <v>18.388272180000001</v>
      </c>
      <c r="M87" s="1821">
        <v>4.4672444499999999</v>
      </c>
      <c r="N87" s="1820">
        <v>9.7463397999999994</v>
      </c>
      <c r="O87" s="1821">
        <v>834.71964059250013</v>
      </c>
      <c r="P87" s="1813"/>
      <c r="Q87" s="1821"/>
      <c r="R87" s="1820">
        <v>14864.304695778814</v>
      </c>
      <c r="S87" s="1821">
        <v>129.90265924217164</v>
      </c>
      <c r="T87" s="1820">
        <v>7642.7961158645385</v>
      </c>
      <c r="U87" s="1821">
        <v>6534.1429878198678</v>
      </c>
      <c r="V87" s="1820">
        <v>9703.9275186379891</v>
      </c>
      <c r="W87" s="1814">
        <v>81691.884912213194</v>
      </c>
      <c r="X87" s="1485"/>
      <c r="Y87" s="1177"/>
    </row>
    <row r="88" spans="2:25" ht="15" customHeight="1">
      <c r="B88" s="1491" t="s">
        <v>337</v>
      </c>
      <c r="C88" s="1819">
        <v>284.32552181999978</v>
      </c>
      <c r="D88" s="1820">
        <v>3144.5692793822996</v>
      </c>
      <c r="E88" s="1821">
        <v>19827.455932122964</v>
      </c>
      <c r="F88" s="1820">
        <v>1553.6830441954994</v>
      </c>
      <c r="G88" s="1821">
        <v>15003.28592745053</v>
      </c>
      <c r="H88" s="1820">
        <v>3130.37603184</v>
      </c>
      <c r="I88" s="1821">
        <v>4160.5040244364363</v>
      </c>
      <c r="J88" s="1820">
        <v>0</v>
      </c>
      <c r="K88" s="1821">
        <v>0.124241003</v>
      </c>
      <c r="L88" s="1820">
        <v>45.794999187945209</v>
      </c>
      <c r="M88" s="1821">
        <v>4.5254282100000003</v>
      </c>
      <c r="N88" s="1820">
        <v>9.6115398799999969</v>
      </c>
      <c r="O88" s="1821">
        <v>768.00548507999986</v>
      </c>
      <c r="P88" s="1813"/>
      <c r="Q88" s="1821"/>
      <c r="R88" s="1820">
        <v>17762.272779049661</v>
      </c>
      <c r="S88" s="1821">
        <v>143.43531878021165</v>
      </c>
      <c r="T88" s="1820">
        <v>7042.0440824979705</v>
      </c>
      <c r="U88" s="1821">
        <v>6012.3951149111153</v>
      </c>
      <c r="V88" s="1820">
        <v>9845.0880669366106</v>
      </c>
      <c r="W88" s="1814">
        <v>88737.496816784245</v>
      </c>
      <c r="X88" s="1485"/>
      <c r="Y88" s="1177"/>
    </row>
    <row r="89" spans="2:25" ht="22.5" customHeight="1">
      <c r="B89" s="1491" t="s">
        <v>338</v>
      </c>
      <c r="C89" s="1819">
        <v>515.11439773480902</v>
      </c>
      <c r="D89" s="1820">
        <v>8372.3876751101416</v>
      </c>
      <c r="E89" s="1821">
        <v>26368.552704394406</v>
      </c>
      <c r="F89" s="1820">
        <v>3570.8508066445456</v>
      </c>
      <c r="G89" s="1821">
        <v>34550.438447647677</v>
      </c>
      <c r="H89" s="1820">
        <v>7527.4569275200001</v>
      </c>
      <c r="I89" s="1821">
        <v>5841.9827605772407</v>
      </c>
      <c r="J89" s="1820">
        <v>0</v>
      </c>
      <c r="K89" s="1821">
        <v>0.124241003</v>
      </c>
      <c r="L89" s="1820">
        <v>90.142378102739741</v>
      </c>
      <c r="M89" s="1821">
        <v>4.2858107400000005</v>
      </c>
      <c r="N89" s="1820">
        <v>9.408919710000001</v>
      </c>
      <c r="O89" s="1821">
        <v>2010.791203993</v>
      </c>
      <c r="P89" s="1813"/>
      <c r="Q89" s="1821"/>
      <c r="R89" s="1820">
        <v>26638.87368925089</v>
      </c>
      <c r="S89" s="1821">
        <v>215.55996846211752</v>
      </c>
      <c r="T89" s="1820">
        <v>24299.334085621213</v>
      </c>
      <c r="U89" s="1821">
        <v>14590.26325223035</v>
      </c>
      <c r="V89" s="1820">
        <v>18983.050288713363</v>
      </c>
      <c r="W89" s="1814">
        <v>173588.61755745547</v>
      </c>
      <c r="X89" s="1485"/>
      <c r="Y89" s="1177"/>
    </row>
    <row r="90" spans="2:25" ht="15" customHeight="1">
      <c r="B90" s="1491" t="s">
        <v>339</v>
      </c>
      <c r="C90" s="1819">
        <v>577.98863605047882</v>
      </c>
      <c r="D90" s="1820">
        <v>16536.530188144472</v>
      </c>
      <c r="E90" s="1821">
        <v>49470.129928650742</v>
      </c>
      <c r="F90" s="1820">
        <v>4219.8064599068803</v>
      </c>
      <c r="G90" s="1821">
        <v>40259.840343373136</v>
      </c>
      <c r="H90" s="1820">
        <v>11399.930877679999</v>
      </c>
      <c r="I90" s="1821">
        <v>6357.8436867641522</v>
      </c>
      <c r="J90" s="1820">
        <v>0</v>
      </c>
      <c r="K90" s="1821">
        <v>0</v>
      </c>
      <c r="L90" s="1820">
        <v>74.568191580000004</v>
      </c>
      <c r="M90" s="1821">
        <v>4.3269800700000003</v>
      </c>
      <c r="N90" s="1820">
        <v>12.610752069999998</v>
      </c>
      <c r="O90" s="1821">
        <v>1025.7786604100002</v>
      </c>
      <c r="P90" s="1813"/>
      <c r="Q90" s="1821"/>
      <c r="R90" s="1820">
        <v>33054.989642204135</v>
      </c>
      <c r="S90" s="1821">
        <v>229.055097755368</v>
      </c>
      <c r="T90" s="1820">
        <v>28551.071776340672</v>
      </c>
      <c r="U90" s="1821">
        <v>10247.641949009509</v>
      </c>
      <c r="V90" s="1820">
        <v>19646.486174080124</v>
      </c>
      <c r="W90" s="1814">
        <v>221668.59934408963</v>
      </c>
      <c r="X90" s="1485"/>
      <c r="Y90" s="1177"/>
    </row>
    <row r="91" spans="2:25" ht="15" customHeight="1">
      <c r="B91" s="1491" t="s">
        <v>340</v>
      </c>
      <c r="C91" s="1819">
        <v>821.16395903259786</v>
      </c>
      <c r="D91" s="1820">
        <v>26519.726474787705</v>
      </c>
      <c r="E91" s="1821">
        <v>49165.585254698257</v>
      </c>
      <c r="F91" s="1820">
        <v>4265.435534936817</v>
      </c>
      <c r="G91" s="1821">
        <v>38763.724473960414</v>
      </c>
      <c r="H91" s="1820">
        <v>14219.238741980003</v>
      </c>
      <c r="I91" s="1821">
        <v>6484.6823623196606</v>
      </c>
      <c r="J91" s="1820">
        <v>0</v>
      </c>
      <c r="K91" s="1821">
        <v>0</v>
      </c>
      <c r="L91" s="1820">
        <v>39.071659500000003</v>
      </c>
      <c r="M91" s="1821">
        <v>14.045998539999999</v>
      </c>
      <c r="N91" s="1820">
        <v>14.73582568</v>
      </c>
      <c r="O91" s="1821">
        <v>1046.289402312892</v>
      </c>
      <c r="P91" s="1813"/>
      <c r="Q91" s="1821"/>
      <c r="R91" s="1820">
        <v>38741.305003576796</v>
      </c>
      <c r="S91" s="1821">
        <v>230.99620454051305</v>
      </c>
      <c r="T91" s="1820">
        <v>25354.637077556301</v>
      </c>
      <c r="U91" s="1821">
        <v>9460.4900319476747</v>
      </c>
      <c r="V91" s="1820">
        <v>19961.163593719713</v>
      </c>
      <c r="W91" s="1814">
        <v>235102.29159908937</v>
      </c>
      <c r="X91" s="1485"/>
      <c r="Y91" s="1177"/>
    </row>
    <row r="92" spans="2:25" ht="15" customHeight="1">
      <c r="B92" s="1491" t="s">
        <v>341</v>
      </c>
      <c r="C92" s="1819">
        <v>891.26113781630931</v>
      </c>
      <c r="D92" s="1820">
        <v>27646.412336929341</v>
      </c>
      <c r="E92" s="1821">
        <v>51169.669341644651</v>
      </c>
      <c r="F92" s="1820">
        <v>3898.6508139372427</v>
      </c>
      <c r="G92" s="1821">
        <v>38420.203443756196</v>
      </c>
      <c r="H92" s="1820">
        <v>14126.827709409999</v>
      </c>
      <c r="I92" s="1821">
        <v>6354.1871432156631</v>
      </c>
      <c r="J92" s="1820">
        <v>0</v>
      </c>
      <c r="K92" s="1821">
        <v>0</v>
      </c>
      <c r="L92" s="1820">
        <v>107.39743971000001</v>
      </c>
      <c r="M92" s="1821">
        <v>9.6066195399999987</v>
      </c>
      <c r="N92" s="1820">
        <v>22.300003159999999</v>
      </c>
      <c r="O92" s="1821">
        <v>1050.3771399876389</v>
      </c>
      <c r="P92" s="1813"/>
      <c r="Q92" s="1821"/>
      <c r="R92" s="1820">
        <v>41088.909369683905</v>
      </c>
      <c r="S92" s="1821">
        <v>228.94614592217405</v>
      </c>
      <c r="T92" s="1820">
        <v>28289.362696712571</v>
      </c>
      <c r="U92" s="1821">
        <v>17608.700273939819</v>
      </c>
      <c r="V92" s="1820">
        <v>19375.08146153505</v>
      </c>
      <c r="W92" s="1814">
        <v>250287.89307690057</v>
      </c>
      <c r="X92" s="1485"/>
      <c r="Y92" s="1177"/>
    </row>
    <row r="93" spans="2:25" ht="15" customHeight="1">
      <c r="B93" s="1491" t="s">
        <v>342</v>
      </c>
      <c r="C93" s="1819">
        <v>896.47511049291711</v>
      </c>
      <c r="D93" s="1820">
        <v>29309.790437936826</v>
      </c>
      <c r="E93" s="1821">
        <v>60589.1933731994</v>
      </c>
      <c r="F93" s="1820">
        <v>3602.5784057723167</v>
      </c>
      <c r="G93" s="1821">
        <v>38877.305980978686</v>
      </c>
      <c r="H93" s="1820">
        <v>13530.73927835</v>
      </c>
      <c r="I93" s="1821">
        <v>7763.9746341646005</v>
      </c>
      <c r="J93" s="1820">
        <v>0</v>
      </c>
      <c r="K93" s="1821">
        <v>20.061505833000002</v>
      </c>
      <c r="L93" s="1820">
        <v>109.83230804</v>
      </c>
      <c r="M93" s="1821">
        <v>17.565743600000001</v>
      </c>
      <c r="N93" s="1820">
        <v>22.182395369999998</v>
      </c>
      <c r="O93" s="1821">
        <v>1018.9997883681668</v>
      </c>
      <c r="P93" s="1813"/>
      <c r="Q93" s="1821"/>
      <c r="R93" s="1820">
        <v>48440.915202059645</v>
      </c>
      <c r="S93" s="1821">
        <v>268.06594228095889</v>
      </c>
      <c r="T93" s="1820">
        <v>29764.701080167753</v>
      </c>
      <c r="U93" s="1821">
        <v>15978.216989720539</v>
      </c>
      <c r="V93" s="1820">
        <v>19616.634158700141</v>
      </c>
      <c r="W93" s="1814">
        <v>269827.23233503493</v>
      </c>
      <c r="X93" s="1485"/>
      <c r="Y93" s="1177"/>
    </row>
    <row r="94" spans="2:25" ht="15" customHeight="1">
      <c r="B94" s="1491" t="s">
        <v>343</v>
      </c>
      <c r="C94" s="1819">
        <v>919.42098697021333</v>
      </c>
      <c r="D94" s="1820">
        <v>31596.890379232438</v>
      </c>
      <c r="E94" s="1821">
        <v>67899.100980597446</v>
      </c>
      <c r="F94" s="1820">
        <v>3494.8661935404348</v>
      </c>
      <c r="G94" s="1821">
        <v>39693.383497635477</v>
      </c>
      <c r="H94" s="1820">
        <v>14134.739278120294</v>
      </c>
      <c r="I94" s="1821">
        <v>7098.294860925489</v>
      </c>
      <c r="J94" s="1820">
        <v>0</v>
      </c>
      <c r="K94" s="1821">
        <v>0.02</v>
      </c>
      <c r="L94" s="1820">
        <v>110.37102988000001</v>
      </c>
      <c r="M94" s="1821">
        <v>20.00465063</v>
      </c>
      <c r="N94" s="1820">
        <v>16.809829560000001</v>
      </c>
      <c r="O94" s="1821">
        <v>1269.9419038216047</v>
      </c>
      <c r="P94" s="1813"/>
      <c r="Q94" s="1821"/>
      <c r="R94" s="1820">
        <v>54496.74089063338</v>
      </c>
      <c r="S94" s="1821">
        <v>259.89641618912589</v>
      </c>
      <c r="T94" s="1820">
        <v>29821.163007059447</v>
      </c>
      <c r="U94" s="1821">
        <v>16683.477272577238</v>
      </c>
      <c r="V94" s="1820">
        <v>19526.696010814907</v>
      </c>
      <c r="W94" s="1814">
        <v>287041.8171881875</v>
      </c>
      <c r="X94" s="1485"/>
      <c r="Y94" s="1177"/>
    </row>
    <row r="95" spans="2:25" ht="15" customHeight="1">
      <c r="B95" s="1491" t="s">
        <v>344</v>
      </c>
      <c r="C95" s="1819">
        <v>1019.7614847151862</v>
      </c>
      <c r="D95" s="1820">
        <v>36507.585152765503</v>
      </c>
      <c r="E95" s="1821">
        <v>70392.069923854491</v>
      </c>
      <c r="F95" s="1820">
        <v>4949.4758184462708</v>
      </c>
      <c r="G95" s="1821">
        <v>37346.168725469623</v>
      </c>
      <c r="H95" s="1820">
        <v>10803.581773460004</v>
      </c>
      <c r="I95" s="1821">
        <v>9985.569516464464</v>
      </c>
      <c r="J95" s="1820">
        <v>0</v>
      </c>
      <c r="K95" s="1821">
        <v>0</v>
      </c>
      <c r="L95" s="1820">
        <v>1.1755683299999999</v>
      </c>
      <c r="M95" s="1821">
        <v>23.295996579999997</v>
      </c>
      <c r="N95" s="1820">
        <v>26.755438450641371</v>
      </c>
      <c r="O95" s="1821">
        <v>1269.0086457410212</v>
      </c>
      <c r="P95" s="1813"/>
      <c r="Q95" s="1821"/>
      <c r="R95" s="1820">
        <v>62953.033501615122</v>
      </c>
      <c r="S95" s="1821">
        <v>718.15973289848569</v>
      </c>
      <c r="T95" s="1820">
        <v>29608.014420734176</v>
      </c>
      <c r="U95" s="1821">
        <v>12793.914017730012</v>
      </c>
      <c r="V95" s="1820">
        <v>28230.821116799634</v>
      </c>
      <c r="W95" s="1814">
        <v>306628.39083405456</v>
      </c>
      <c r="X95" s="1485"/>
      <c r="Y95" s="1177"/>
    </row>
    <row r="96" spans="2:25" ht="15" customHeight="1">
      <c r="B96" s="1791"/>
      <c r="C96" s="1819"/>
      <c r="D96" s="1822"/>
      <c r="E96" s="1821"/>
      <c r="F96" s="1822"/>
      <c r="G96" s="1821"/>
      <c r="H96" s="1822"/>
      <c r="I96" s="1821"/>
      <c r="J96" s="1822"/>
      <c r="K96" s="1821"/>
      <c r="L96" s="1822"/>
      <c r="M96" s="1821"/>
      <c r="N96" s="1822"/>
      <c r="O96" s="1821"/>
      <c r="P96" s="1813"/>
      <c r="Q96" s="1821"/>
      <c r="R96" s="1822"/>
      <c r="S96" s="1821"/>
      <c r="T96" s="1822"/>
      <c r="U96" s="1821"/>
      <c r="V96" s="1822"/>
      <c r="W96" s="1823"/>
      <c r="X96" s="1485"/>
      <c r="Y96" s="1177"/>
    </row>
    <row r="97" spans="2:25" ht="15" customHeight="1">
      <c r="B97" s="1791">
        <v>2021</v>
      </c>
      <c r="C97" s="1819"/>
      <c r="D97" s="1822"/>
      <c r="E97" s="1821"/>
      <c r="F97" s="1822"/>
      <c r="G97" s="1821"/>
      <c r="H97" s="1822"/>
      <c r="I97" s="1821"/>
      <c r="J97" s="1822"/>
      <c r="K97" s="1821"/>
      <c r="L97" s="1822"/>
      <c r="M97" s="1821"/>
      <c r="N97" s="1822"/>
      <c r="O97" s="1821"/>
      <c r="P97" s="1813"/>
      <c r="Q97" s="1821"/>
      <c r="R97" s="1822"/>
      <c r="S97" s="1821"/>
      <c r="T97" s="1822"/>
      <c r="U97" s="1821"/>
      <c r="V97" s="1822"/>
      <c r="W97" s="1823"/>
      <c r="X97" s="1485"/>
      <c r="Y97" s="1177"/>
    </row>
    <row r="98" spans="2:25" ht="15" customHeight="1">
      <c r="B98" s="1491" t="s">
        <v>345</v>
      </c>
      <c r="C98" s="1819">
        <v>1237.432749626993</v>
      </c>
      <c r="D98" s="1820">
        <v>39565.640098348151</v>
      </c>
      <c r="E98" s="1821">
        <v>71463.638194376006</v>
      </c>
      <c r="F98" s="1820">
        <v>12288.890147297148</v>
      </c>
      <c r="G98" s="1821">
        <v>39092.850319493176</v>
      </c>
      <c r="H98" s="1820">
        <v>10921.985333600005</v>
      </c>
      <c r="I98" s="1821">
        <v>8281.797168595187</v>
      </c>
      <c r="J98" s="1820">
        <v>0</v>
      </c>
      <c r="K98" s="1821">
        <v>0</v>
      </c>
      <c r="L98" s="1820">
        <v>1.1755683299999999</v>
      </c>
      <c r="M98" s="1821">
        <v>16.674753689999999</v>
      </c>
      <c r="N98" s="1820">
        <v>18.010885780641381</v>
      </c>
      <c r="O98" s="1821">
        <v>1264.2782107763801</v>
      </c>
      <c r="P98" s="1813"/>
      <c r="Q98" s="1821"/>
      <c r="R98" s="1820">
        <v>71090.960598166334</v>
      </c>
      <c r="S98" s="1821">
        <v>718.83445440280127</v>
      </c>
      <c r="T98" s="1820">
        <v>25036.220140313388</v>
      </c>
      <c r="U98" s="1821">
        <v>12333.210667442145</v>
      </c>
      <c r="V98" s="1820">
        <v>32123.105067280911</v>
      </c>
      <c r="W98" s="1814">
        <v>325454.70435751928</v>
      </c>
      <c r="X98" s="1485"/>
      <c r="Y98" s="1177"/>
    </row>
    <row r="99" spans="2:25" ht="15" customHeight="1">
      <c r="B99" s="1491" t="s">
        <v>334</v>
      </c>
      <c r="C99" s="1819">
        <v>1320.2705665274527</v>
      </c>
      <c r="D99" s="1820">
        <v>38100.026719783105</v>
      </c>
      <c r="E99" s="1821">
        <v>69341.48097840097</v>
      </c>
      <c r="F99" s="1820">
        <v>16867.758611021171</v>
      </c>
      <c r="G99" s="1821">
        <v>38108.831466820098</v>
      </c>
      <c r="H99" s="1820">
        <v>6341.38730175</v>
      </c>
      <c r="I99" s="1821">
        <v>12518.154135411763</v>
      </c>
      <c r="J99" s="1820">
        <v>0</v>
      </c>
      <c r="K99" s="1821">
        <v>0</v>
      </c>
      <c r="L99" s="1820">
        <v>1.2598291400000001</v>
      </c>
      <c r="M99" s="1821">
        <v>24.14611077</v>
      </c>
      <c r="N99" s="1820">
        <v>22.687134760000006</v>
      </c>
      <c r="O99" s="1821">
        <v>1493.6638891844195</v>
      </c>
      <c r="P99" s="1813"/>
      <c r="Q99" s="1821"/>
      <c r="R99" s="1820">
        <v>77324.344161709349</v>
      </c>
      <c r="S99" s="1821">
        <v>774.89360623718028</v>
      </c>
      <c r="T99" s="1820">
        <v>28339.171656172348</v>
      </c>
      <c r="U99" s="1821">
        <v>15953.140724622284</v>
      </c>
      <c r="V99" s="1820">
        <v>33612.141430475509</v>
      </c>
      <c r="W99" s="1814">
        <v>340143.3583227857</v>
      </c>
      <c r="X99" s="1485"/>
      <c r="Y99" s="1177"/>
    </row>
    <row r="100" spans="2:25" ht="15" customHeight="1">
      <c r="B100" s="1491" t="s">
        <v>335</v>
      </c>
      <c r="C100" s="1819">
        <v>1244.1577387078685</v>
      </c>
      <c r="D100" s="1820">
        <v>38369.529944744776</v>
      </c>
      <c r="E100" s="1821">
        <v>76479.440973152232</v>
      </c>
      <c r="F100" s="1820">
        <v>5317.6086420544825</v>
      </c>
      <c r="G100" s="1821">
        <v>41401.238868890534</v>
      </c>
      <c r="H100" s="1820">
        <v>8733.6461833699996</v>
      </c>
      <c r="I100" s="1821">
        <v>15889.612578518543</v>
      </c>
      <c r="J100" s="1820">
        <v>0</v>
      </c>
      <c r="K100" s="1821">
        <v>19.208966073592997</v>
      </c>
      <c r="L100" s="1820">
        <v>34.561678760000007</v>
      </c>
      <c r="M100" s="1821">
        <v>15.1673046</v>
      </c>
      <c r="N100" s="1820">
        <v>21.673102619999998</v>
      </c>
      <c r="O100" s="1821">
        <v>1309.7514061731999</v>
      </c>
      <c r="P100" s="1813"/>
      <c r="Q100" s="1821"/>
      <c r="R100" s="1820">
        <v>80607.034206234996</v>
      </c>
      <c r="S100" s="1821">
        <v>878.97484919735405</v>
      </c>
      <c r="T100" s="1820">
        <v>32908.131657602185</v>
      </c>
      <c r="U100" s="1821">
        <v>19302.342852146132</v>
      </c>
      <c r="V100" s="1820">
        <v>30861.861220082184</v>
      </c>
      <c r="W100" s="1814">
        <v>353393.94217292813</v>
      </c>
      <c r="X100" s="1485"/>
      <c r="Y100" s="1177"/>
    </row>
    <row r="101" spans="2:25" ht="15" customHeight="1">
      <c r="B101" s="1491" t="s">
        <v>336</v>
      </c>
      <c r="C101" s="1819">
        <v>1430.8252926900564</v>
      </c>
      <c r="D101" s="1820">
        <v>38008.88833061995</v>
      </c>
      <c r="E101" s="1821">
        <v>79592.643220105281</v>
      </c>
      <c r="F101" s="1820">
        <v>5639.3991414903949</v>
      </c>
      <c r="G101" s="1821">
        <v>48564.032876672187</v>
      </c>
      <c r="H101" s="1820">
        <v>7679.04890798</v>
      </c>
      <c r="I101" s="1821">
        <v>18267.006720651552</v>
      </c>
      <c r="J101" s="1820">
        <v>0</v>
      </c>
      <c r="K101" s="1821">
        <v>19.234112413593003</v>
      </c>
      <c r="L101" s="1820">
        <v>62.892621770000005</v>
      </c>
      <c r="M101" s="1821">
        <v>19.862290460000001</v>
      </c>
      <c r="N101" s="1820">
        <v>12.70980696</v>
      </c>
      <c r="O101" s="1821">
        <v>1336.7006112573117</v>
      </c>
      <c r="P101" s="1813"/>
      <c r="Q101" s="1821"/>
      <c r="R101" s="1820">
        <v>91062.158071130485</v>
      </c>
      <c r="S101" s="1821">
        <v>956.74901016039166</v>
      </c>
      <c r="T101" s="1820">
        <v>34537.877205338104</v>
      </c>
      <c r="U101" s="1821">
        <v>21214.882806030302</v>
      </c>
      <c r="V101" s="1820">
        <v>32383.773129268477</v>
      </c>
      <c r="W101" s="1814">
        <v>380788.6841549981</v>
      </c>
      <c r="X101" s="1485"/>
      <c r="Y101" s="1177"/>
    </row>
    <row r="102" spans="2:25" ht="15" customHeight="1">
      <c r="B102" s="1491" t="s">
        <v>337</v>
      </c>
      <c r="C102" s="1819">
        <v>1648.0869409180677</v>
      </c>
      <c r="D102" s="1820">
        <v>28677.209403756046</v>
      </c>
      <c r="E102" s="1821">
        <v>87611.511705284633</v>
      </c>
      <c r="F102" s="1820">
        <v>6479.6602544089619</v>
      </c>
      <c r="G102" s="1821">
        <v>59745.096623495592</v>
      </c>
      <c r="H102" s="1820">
        <v>11582.438164430003</v>
      </c>
      <c r="I102" s="1821">
        <v>18846.749644089825</v>
      </c>
      <c r="J102" s="1820">
        <v>0</v>
      </c>
      <c r="K102" s="1821">
        <v>152.745454139</v>
      </c>
      <c r="L102" s="1820">
        <v>93.365795689999985</v>
      </c>
      <c r="M102" s="1821">
        <v>21.769086189999996</v>
      </c>
      <c r="N102" s="1820">
        <v>16.584885829999997</v>
      </c>
      <c r="O102" s="1821">
        <v>1263.7451299204627</v>
      </c>
      <c r="P102" s="1813"/>
      <c r="Q102" s="1821"/>
      <c r="R102" s="1820">
        <v>94790.456954221154</v>
      </c>
      <c r="S102" s="1821">
        <v>990.40627427039169</v>
      </c>
      <c r="T102" s="1820">
        <v>35592.276201412096</v>
      </c>
      <c r="U102" s="1821">
        <v>21398.949833113002</v>
      </c>
      <c r="V102" s="1820">
        <v>31307.454520310403</v>
      </c>
      <c r="W102" s="1814">
        <v>400218.50687147956</v>
      </c>
      <c r="X102" s="1485"/>
      <c r="Y102" s="1177"/>
    </row>
    <row r="103" spans="2:25" ht="15" customHeight="1">
      <c r="B103" s="1491" t="s">
        <v>338</v>
      </c>
      <c r="C103" s="1819">
        <v>1419.2678156317043</v>
      </c>
      <c r="D103" s="1820">
        <v>28452.533320118913</v>
      </c>
      <c r="E103" s="1821">
        <v>69413.258568944919</v>
      </c>
      <c r="F103" s="1820">
        <v>24215.352575919831</v>
      </c>
      <c r="G103" s="1821">
        <v>70835.984558332755</v>
      </c>
      <c r="H103" s="1820">
        <v>17601.308274349991</v>
      </c>
      <c r="I103" s="1821">
        <v>17152.752306373393</v>
      </c>
      <c r="J103" s="1820">
        <v>0</v>
      </c>
      <c r="K103" s="1821">
        <v>19.458551492593003</v>
      </c>
      <c r="L103" s="1820">
        <v>92.908501569999999</v>
      </c>
      <c r="M103" s="1821">
        <v>17.910696379999997</v>
      </c>
      <c r="N103" s="1820">
        <v>77.787746562234005</v>
      </c>
      <c r="O103" s="1821">
        <v>1511.861100685421</v>
      </c>
      <c r="P103" s="1813"/>
      <c r="Q103" s="1821"/>
      <c r="R103" s="1820">
        <v>106954.14659528484</v>
      </c>
      <c r="S103" s="1821">
        <v>1247.0759859194188</v>
      </c>
      <c r="T103" s="1820">
        <v>26856.450002074442</v>
      </c>
      <c r="U103" s="1821">
        <v>26444.567254794048</v>
      </c>
      <c r="V103" s="1820">
        <v>33288.944067788841</v>
      </c>
      <c r="W103" s="1814">
        <v>425601.5679222233</v>
      </c>
      <c r="X103" s="1485"/>
      <c r="Y103" s="1177"/>
    </row>
    <row r="104" spans="2:25" ht="15" customHeight="1">
      <c r="B104" s="1491" t="s">
        <v>339</v>
      </c>
      <c r="C104" s="1819">
        <v>1794.7151922622909</v>
      </c>
      <c r="D104" s="1820">
        <v>29100.733282490004</v>
      </c>
      <c r="E104" s="1821">
        <v>97429.498920991187</v>
      </c>
      <c r="F104" s="1820">
        <v>15901.017628288631</v>
      </c>
      <c r="G104" s="1821">
        <v>79937.017205340773</v>
      </c>
      <c r="H104" s="1820">
        <v>25314.300713660003</v>
      </c>
      <c r="I104" s="1821">
        <v>21665.104477991597</v>
      </c>
      <c r="J104" s="1820">
        <v>0</v>
      </c>
      <c r="K104" s="1821">
        <v>290.75974922741295</v>
      </c>
      <c r="L104" s="1820">
        <v>47.385984810000011</v>
      </c>
      <c r="M104" s="1821">
        <v>17.324915730000001</v>
      </c>
      <c r="N104" s="1820">
        <v>67.801893699048009</v>
      </c>
      <c r="O104" s="1821">
        <v>1351.1255824130096</v>
      </c>
      <c r="P104" s="1813"/>
      <c r="Q104" s="1821"/>
      <c r="R104" s="1820">
        <v>117348.1610732988</v>
      </c>
      <c r="S104" s="1821">
        <v>1301.1836702621979</v>
      </c>
      <c r="T104" s="1820">
        <v>26869.180029422769</v>
      </c>
      <c r="U104" s="1821">
        <v>29079.63990647599</v>
      </c>
      <c r="V104" s="1820">
        <v>33587.679455010126</v>
      </c>
      <c r="W104" s="1814">
        <v>481102.62968137383</v>
      </c>
      <c r="X104" s="1485"/>
      <c r="Y104" s="1177"/>
    </row>
    <row r="105" spans="2:25" ht="15" customHeight="1">
      <c r="B105" s="1491" t="s">
        <v>340</v>
      </c>
      <c r="C105" s="1819">
        <v>2137.7231596948932</v>
      </c>
      <c r="D105" s="1820">
        <v>31734.836592077754</v>
      </c>
      <c r="E105" s="1821">
        <v>85441.978047272787</v>
      </c>
      <c r="F105" s="1820">
        <v>9099.1002529692178</v>
      </c>
      <c r="G105" s="1821">
        <v>70391.641155320176</v>
      </c>
      <c r="H105" s="1820">
        <v>25194.948194840003</v>
      </c>
      <c r="I105" s="1821">
        <v>31434.202421817117</v>
      </c>
      <c r="J105" s="1820">
        <v>0</v>
      </c>
      <c r="K105" s="1821">
        <v>339.72032817511712</v>
      </c>
      <c r="L105" s="1820">
        <v>51.278915339999998</v>
      </c>
      <c r="M105" s="1821">
        <v>22.486841999999999</v>
      </c>
      <c r="N105" s="1820">
        <v>63.942873060000004</v>
      </c>
      <c r="O105" s="1821">
        <v>1583.2816625999999</v>
      </c>
      <c r="P105" s="1813"/>
      <c r="Q105" s="1821"/>
      <c r="R105" s="1820">
        <v>132522.62575308484</v>
      </c>
      <c r="S105" s="1821">
        <v>1337.1914512501937</v>
      </c>
      <c r="T105" s="1820">
        <v>32281.12419863899</v>
      </c>
      <c r="U105" s="1821">
        <v>30022.429830397261</v>
      </c>
      <c r="V105" s="1820">
        <v>37697.053277803308</v>
      </c>
      <c r="W105" s="1814">
        <v>491355.56495634164</v>
      </c>
      <c r="X105" s="1485"/>
      <c r="Y105" s="1177"/>
    </row>
    <row r="106" spans="2:25" ht="15" customHeight="1">
      <c r="B106" s="1491" t="s">
        <v>341</v>
      </c>
      <c r="C106" s="1819">
        <v>2417.8076538149689</v>
      </c>
      <c r="D106" s="1820">
        <v>36259.537919917755</v>
      </c>
      <c r="E106" s="1821">
        <v>93032.710274515121</v>
      </c>
      <c r="F106" s="1820">
        <v>6164.7758561452301</v>
      </c>
      <c r="G106" s="1821">
        <v>66640.782989862491</v>
      </c>
      <c r="H106" s="1820">
        <v>25023.376334720004</v>
      </c>
      <c r="I106" s="1821">
        <v>31460.813003247986</v>
      </c>
      <c r="J106" s="1820">
        <v>0</v>
      </c>
      <c r="K106" s="1821">
        <v>366.87612351511711</v>
      </c>
      <c r="L106" s="1820">
        <v>57.599992630000003</v>
      </c>
      <c r="M106" s="1821">
        <v>21.073847350000001</v>
      </c>
      <c r="N106" s="1820">
        <v>62.451161749622671</v>
      </c>
      <c r="O106" s="1821">
        <v>1531.0846812825162</v>
      </c>
      <c r="P106" s="1813"/>
      <c r="Q106" s="1821"/>
      <c r="R106" s="1820">
        <v>134780.91905705124</v>
      </c>
      <c r="S106" s="1821">
        <v>1342.6209939717712</v>
      </c>
      <c r="T106" s="1820">
        <v>31980.97134841136</v>
      </c>
      <c r="U106" s="1821">
        <v>30439.335524620514</v>
      </c>
      <c r="V106" s="1820">
        <v>34630.853436819983</v>
      </c>
      <c r="W106" s="1814">
        <v>496213.59019962559</v>
      </c>
      <c r="X106" s="1485"/>
      <c r="Y106" s="1177"/>
    </row>
    <row r="107" spans="2:25" ht="15" customHeight="1">
      <c r="B107" s="1491" t="s">
        <v>342</v>
      </c>
      <c r="C107" s="1819">
        <v>1993.0648404767296</v>
      </c>
      <c r="D107" s="1820">
        <v>47379.621037848214</v>
      </c>
      <c r="E107" s="1821">
        <v>99470.018469153249</v>
      </c>
      <c r="F107" s="1820">
        <v>7339.7056899594336</v>
      </c>
      <c r="G107" s="1821">
        <v>86302.621509932316</v>
      </c>
      <c r="H107" s="1820">
        <v>26924.179061319992</v>
      </c>
      <c r="I107" s="1821">
        <v>37639.156781495229</v>
      </c>
      <c r="J107" s="1820">
        <v>0</v>
      </c>
      <c r="K107" s="1821">
        <v>188.06883608000001</v>
      </c>
      <c r="L107" s="1820">
        <v>121.58808708999999</v>
      </c>
      <c r="M107" s="1821">
        <v>21.204081080000002</v>
      </c>
      <c r="N107" s="1820">
        <v>75.410259523930577</v>
      </c>
      <c r="O107" s="1821">
        <v>1683.890123643605</v>
      </c>
      <c r="P107" s="1813"/>
      <c r="Q107" s="1821"/>
      <c r="R107" s="1820">
        <v>149477.36247947146</v>
      </c>
      <c r="S107" s="1821">
        <v>1523.3448939086431</v>
      </c>
      <c r="T107" s="1820">
        <v>49580.963424031899</v>
      </c>
      <c r="U107" s="1821">
        <v>40853.062313923248</v>
      </c>
      <c r="V107" s="1820">
        <v>36664.308694868378</v>
      </c>
      <c r="W107" s="1814">
        <v>587237.57058380637</v>
      </c>
      <c r="X107" s="1485"/>
      <c r="Y107" s="1177"/>
    </row>
    <row r="108" spans="2:25" ht="15" customHeight="1">
      <c r="B108" s="1491" t="s">
        <v>343</v>
      </c>
      <c r="C108" s="1819">
        <v>2168.8012308263023</v>
      </c>
      <c r="D108" s="1820">
        <v>49327.153704158656</v>
      </c>
      <c r="E108" s="1821">
        <v>100125.89741195246</v>
      </c>
      <c r="F108" s="1820">
        <v>12723.731123892405</v>
      </c>
      <c r="G108" s="1821">
        <v>71667.325821488805</v>
      </c>
      <c r="H108" s="1820">
        <v>29748.472404060001</v>
      </c>
      <c r="I108" s="1821">
        <v>41015.563334518782</v>
      </c>
      <c r="J108" s="1820">
        <v>0</v>
      </c>
      <c r="K108" s="1821">
        <v>187.02941503</v>
      </c>
      <c r="L108" s="1820">
        <v>999.12188348999996</v>
      </c>
      <c r="M108" s="1821">
        <v>21.240818029999996</v>
      </c>
      <c r="N108" s="1820">
        <v>74.762207480000001</v>
      </c>
      <c r="O108" s="1821">
        <v>1882.5265583099997</v>
      </c>
      <c r="P108" s="1813"/>
      <c r="Q108" s="1821"/>
      <c r="R108" s="1820">
        <v>168661.25312074783</v>
      </c>
      <c r="S108" s="1821">
        <v>1484.2431401786434</v>
      </c>
      <c r="T108" s="1820">
        <v>52327.675869386243</v>
      </c>
      <c r="U108" s="1821">
        <v>40073.219908262487</v>
      </c>
      <c r="V108" s="1820">
        <v>43878.521873354279</v>
      </c>
      <c r="W108" s="1814">
        <v>616366.53982516692</v>
      </c>
      <c r="X108" s="1485"/>
      <c r="Y108" s="1177"/>
    </row>
    <row r="109" spans="2:25" ht="15" customHeight="1">
      <c r="B109" s="1491" t="s">
        <v>344</v>
      </c>
      <c r="C109" s="1819">
        <v>2315.3186309218245</v>
      </c>
      <c r="D109" s="1820">
        <v>46412.992075140821</v>
      </c>
      <c r="E109" s="1821">
        <v>109803.84144443228</v>
      </c>
      <c r="F109" s="1820">
        <v>10942.922753992814</v>
      </c>
      <c r="G109" s="1821">
        <v>87347.067390053271</v>
      </c>
      <c r="H109" s="1820">
        <v>33690.926954480004</v>
      </c>
      <c r="I109" s="1821">
        <v>38610.292712465402</v>
      </c>
      <c r="J109" s="1820">
        <v>0</v>
      </c>
      <c r="K109" s="1821">
        <v>185.98999397999998</v>
      </c>
      <c r="L109" s="1820">
        <v>4146.1287777899997</v>
      </c>
      <c r="M109" s="1821">
        <v>21.092276050000002</v>
      </c>
      <c r="N109" s="1820">
        <v>167.53382440903283</v>
      </c>
      <c r="O109" s="1821">
        <v>2798.6138234862065</v>
      </c>
      <c r="P109" s="1813"/>
      <c r="Q109" s="1821"/>
      <c r="R109" s="1820">
        <v>184836.86868636211</v>
      </c>
      <c r="S109" s="1821">
        <v>3368.7544100074347</v>
      </c>
      <c r="T109" s="1820">
        <v>60916.98399343402</v>
      </c>
      <c r="U109" s="1821">
        <v>41811.665857354419</v>
      </c>
      <c r="V109" s="1820">
        <v>59011.629935987876</v>
      </c>
      <c r="W109" s="1814">
        <v>686388.62354034744</v>
      </c>
      <c r="X109" s="1485"/>
      <c r="Y109" s="1177"/>
    </row>
    <row r="110" spans="2:25" ht="15" customHeight="1">
      <c r="B110" s="1791"/>
      <c r="C110" s="1819"/>
      <c r="D110" s="1822"/>
      <c r="E110" s="1821"/>
      <c r="F110" s="1822"/>
      <c r="G110" s="1821"/>
      <c r="H110" s="1822"/>
      <c r="I110" s="1821"/>
      <c r="J110" s="1822"/>
      <c r="K110" s="1821"/>
      <c r="L110" s="1822"/>
      <c r="M110" s="1821"/>
      <c r="N110" s="1822"/>
      <c r="O110" s="1821"/>
      <c r="P110" s="1813"/>
      <c r="Q110" s="1821"/>
      <c r="R110" s="1822"/>
      <c r="S110" s="1821"/>
      <c r="T110" s="1822"/>
      <c r="U110" s="1821"/>
      <c r="V110" s="1822"/>
      <c r="W110" s="1823"/>
      <c r="X110" s="1485"/>
      <c r="Y110" s="1177"/>
    </row>
    <row r="111" spans="2:25" ht="15" customHeight="1">
      <c r="B111" s="1791">
        <v>2022</v>
      </c>
      <c r="C111" s="1819"/>
      <c r="D111" s="1822"/>
      <c r="E111" s="1821"/>
      <c r="F111" s="1822"/>
      <c r="G111" s="1821"/>
      <c r="H111" s="1822"/>
      <c r="I111" s="1821"/>
      <c r="J111" s="1822"/>
      <c r="K111" s="1821"/>
      <c r="L111" s="1822"/>
      <c r="M111" s="1821"/>
      <c r="N111" s="1822"/>
      <c r="O111" s="1821"/>
      <c r="P111" s="1813"/>
      <c r="Q111" s="1821"/>
      <c r="R111" s="1822"/>
      <c r="S111" s="1821"/>
      <c r="T111" s="1822"/>
      <c r="U111" s="1821"/>
      <c r="V111" s="1822"/>
      <c r="W111" s="1823"/>
      <c r="X111" s="1485"/>
      <c r="Y111" s="1177"/>
    </row>
    <row r="112" spans="2:25" ht="15" customHeight="1">
      <c r="B112" s="1491" t="s">
        <v>345</v>
      </c>
      <c r="C112" s="1819">
        <v>2359.2745764118085</v>
      </c>
      <c r="D112" s="1820">
        <v>49206.019538970599</v>
      </c>
      <c r="E112" s="1821">
        <v>108119.97354399652</v>
      </c>
      <c r="F112" s="1820">
        <v>10419.902363300838</v>
      </c>
      <c r="G112" s="1821">
        <v>66808.449677259414</v>
      </c>
      <c r="H112" s="1820">
        <v>30774.307061759999</v>
      </c>
      <c r="I112" s="1821">
        <v>38636.843612439894</v>
      </c>
      <c r="J112" s="1820">
        <v>0</v>
      </c>
      <c r="K112" s="1821">
        <v>186.79842857475001</v>
      </c>
      <c r="L112" s="1820">
        <v>801.49688670000057</v>
      </c>
      <c r="M112" s="1821">
        <v>20.331259450000005</v>
      </c>
      <c r="N112" s="1820">
        <v>163.02428706999999</v>
      </c>
      <c r="O112" s="1821">
        <v>3628.7266379799999</v>
      </c>
      <c r="P112" s="1813"/>
      <c r="Q112" s="1821"/>
      <c r="R112" s="1820">
        <v>199495.33648713198</v>
      </c>
      <c r="S112" s="1821">
        <v>2997.9391244061921</v>
      </c>
      <c r="T112" s="1820">
        <v>53627.759107176396</v>
      </c>
      <c r="U112" s="1821">
        <v>47405.91028499425</v>
      </c>
      <c r="V112" s="1820">
        <v>69989.79500036627</v>
      </c>
      <c r="W112" s="1814">
        <v>684641.88787798898</v>
      </c>
      <c r="X112" s="1485"/>
      <c r="Y112" s="1177"/>
    </row>
    <row r="113" spans="2:25" ht="15" customHeight="1">
      <c r="B113" s="1491" t="s">
        <v>334</v>
      </c>
      <c r="C113" s="1819">
        <v>1971.778166982461</v>
      </c>
      <c r="D113" s="1820">
        <v>57553.544473852497</v>
      </c>
      <c r="E113" s="1821">
        <v>112522.98820275778</v>
      </c>
      <c r="F113" s="1820">
        <v>14300.659443813283</v>
      </c>
      <c r="G113" s="1821">
        <v>70750.629860102359</v>
      </c>
      <c r="H113" s="1820">
        <v>28703.534293519995</v>
      </c>
      <c r="I113" s="1821">
        <v>44705.211443962762</v>
      </c>
      <c r="J113" s="1820">
        <v>0</v>
      </c>
      <c r="K113" s="1821">
        <v>0</v>
      </c>
      <c r="L113" s="1820">
        <v>976.55371168000022</v>
      </c>
      <c r="M113" s="1821">
        <v>20.339659520000005</v>
      </c>
      <c r="N113" s="1820">
        <v>158.05550511999999</v>
      </c>
      <c r="O113" s="1821">
        <v>5367.1618993498723</v>
      </c>
      <c r="P113" s="1813"/>
      <c r="Q113" s="1821"/>
      <c r="R113" s="1820">
        <v>215520.36573533612</v>
      </c>
      <c r="S113" s="1821">
        <v>3055.498889473693</v>
      </c>
      <c r="T113" s="1820">
        <v>55099.612965400411</v>
      </c>
      <c r="U113" s="1821">
        <v>53459.117365165439</v>
      </c>
      <c r="V113" s="1820">
        <v>70832.474340232337</v>
      </c>
      <c r="W113" s="1814">
        <v>734997.52595626912</v>
      </c>
      <c r="X113" s="1485"/>
      <c r="Y113" s="1177"/>
    </row>
    <row r="114" spans="2:25" ht="15" customHeight="1">
      <c r="B114" s="1491" t="s">
        <v>335</v>
      </c>
      <c r="C114" s="1819">
        <v>1541.4855643553465</v>
      </c>
      <c r="D114" s="1820">
        <v>70856.325393019608</v>
      </c>
      <c r="E114" s="1821">
        <v>130423.47715146317</v>
      </c>
      <c r="F114" s="1820">
        <v>15503.45607553091</v>
      </c>
      <c r="G114" s="1821">
        <v>82662.704059647745</v>
      </c>
      <c r="H114" s="1820">
        <v>43284.133509580002</v>
      </c>
      <c r="I114" s="1821">
        <v>44874.229793338694</v>
      </c>
      <c r="J114" s="1820">
        <v>0</v>
      </c>
      <c r="K114" s="1821">
        <v>0</v>
      </c>
      <c r="L114" s="1820">
        <v>1380.1959922066669</v>
      </c>
      <c r="M114" s="1821">
        <v>19.404682299999997</v>
      </c>
      <c r="N114" s="1820">
        <v>253.41611046161026</v>
      </c>
      <c r="O114" s="1821">
        <v>6240.9385512599774</v>
      </c>
      <c r="P114" s="1813"/>
      <c r="Q114" s="1821"/>
      <c r="R114" s="1820">
        <v>258715.04533443094</v>
      </c>
      <c r="S114" s="1821">
        <v>3092.6929650649358</v>
      </c>
      <c r="T114" s="1820">
        <v>65660.610708471737</v>
      </c>
      <c r="U114" s="1821">
        <v>58874.690496704905</v>
      </c>
      <c r="V114" s="1820">
        <v>76938.867402308926</v>
      </c>
      <c r="W114" s="1814">
        <v>860321.6737901452</v>
      </c>
      <c r="X114" s="1485"/>
      <c r="Y114" s="1177"/>
    </row>
    <row r="115" spans="2:25" ht="15" customHeight="1">
      <c r="B115" s="1491" t="s">
        <v>336</v>
      </c>
      <c r="C115" s="1819">
        <v>1939.6377771240905</v>
      </c>
      <c r="D115" s="1820">
        <v>70204.431582390855</v>
      </c>
      <c r="E115" s="1821">
        <v>144168.02453680549</v>
      </c>
      <c r="F115" s="1820">
        <v>23452.876729104803</v>
      </c>
      <c r="G115" s="1821">
        <v>117033.41692559293</v>
      </c>
      <c r="H115" s="1820">
        <v>26628.790022670008</v>
      </c>
      <c r="I115" s="1821">
        <v>57772.471358759867</v>
      </c>
      <c r="J115" s="1820">
        <v>0</v>
      </c>
      <c r="K115" s="1821">
        <v>0</v>
      </c>
      <c r="L115" s="1820">
        <v>722.54195249999998</v>
      </c>
      <c r="M115" s="1821">
        <v>37.542772499999998</v>
      </c>
      <c r="N115" s="1820">
        <v>252.43751095112003</v>
      </c>
      <c r="O115" s="1821">
        <v>6858.0611800829583</v>
      </c>
      <c r="P115" s="1813"/>
      <c r="Q115" s="1821"/>
      <c r="R115" s="1820">
        <v>305476.78565907123</v>
      </c>
      <c r="S115" s="1821">
        <v>4348.4604035017983</v>
      </c>
      <c r="T115" s="1820">
        <v>53372.280276653968</v>
      </c>
      <c r="U115" s="1821">
        <v>62788.545174398001</v>
      </c>
      <c r="V115" s="1820">
        <v>71414.749993686943</v>
      </c>
      <c r="W115" s="1814">
        <v>946471.05385579402</v>
      </c>
      <c r="X115" s="1485"/>
      <c r="Y115" s="1177"/>
    </row>
    <row r="116" spans="2:25" ht="15" customHeight="1">
      <c r="B116" s="1491" t="s">
        <v>337</v>
      </c>
      <c r="C116" s="1819">
        <v>2397.9419746189051</v>
      </c>
      <c r="D116" s="1820">
        <v>131996.37850290074</v>
      </c>
      <c r="E116" s="1821">
        <v>211837.59328837533</v>
      </c>
      <c r="F116" s="1820">
        <v>31586.611825254939</v>
      </c>
      <c r="G116" s="1821">
        <v>190366.80955394116</v>
      </c>
      <c r="H116" s="1820">
        <v>61757.616835560009</v>
      </c>
      <c r="I116" s="1821">
        <v>64373.907161512288</v>
      </c>
      <c r="J116" s="1820">
        <v>0</v>
      </c>
      <c r="K116" s="1821">
        <v>154.98587960147685</v>
      </c>
      <c r="L116" s="1820">
        <v>1559.1388454900002</v>
      </c>
      <c r="M116" s="1821">
        <v>41.284364568492009</v>
      </c>
      <c r="N116" s="1820">
        <v>289.00209571000005</v>
      </c>
      <c r="O116" s="1821">
        <v>16193.810927667251</v>
      </c>
      <c r="P116" s="1813"/>
      <c r="Q116" s="1821"/>
      <c r="R116" s="1820">
        <v>398048.89833446057</v>
      </c>
      <c r="S116" s="1821">
        <v>4712.74241996607</v>
      </c>
      <c r="T116" s="1820">
        <v>134993.53570206792</v>
      </c>
      <c r="U116" s="1821">
        <v>94851.59609836126</v>
      </c>
      <c r="V116" s="1820">
        <v>111543.84346421619</v>
      </c>
      <c r="W116" s="1814">
        <v>1456705.6972742726</v>
      </c>
      <c r="X116" s="1485"/>
      <c r="Y116" s="1177"/>
    </row>
    <row r="117" spans="2:25" ht="15" customHeight="1">
      <c r="B117" s="1491" t="s">
        <v>338</v>
      </c>
      <c r="C117" s="1819">
        <v>2263.1763931140331</v>
      </c>
      <c r="D117" s="1820">
        <v>127839.16282121562</v>
      </c>
      <c r="E117" s="1821">
        <v>234109.42500986555</v>
      </c>
      <c r="F117" s="1820">
        <v>40937.283730746109</v>
      </c>
      <c r="G117" s="1821">
        <v>219607.38887144244</v>
      </c>
      <c r="H117" s="1820">
        <v>63631.756092960008</v>
      </c>
      <c r="I117" s="1821">
        <v>83690.43910506666</v>
      </c>
      <c r="J117" s="1820">
        <v>0</v>
      </c>
      <c r="K117" s="1821">
        <v>653.9703741072268</v>
      </c>
      <c r="L117" s="1820">
        <v>2159.1247677299998</v>
      </c>
      <c r="M117" s="1821">
        <v>61.198202936766002</v>
      </c>
      <c r="N117" s="1820">
        <v>226.2872584095756</v>
      </c>
      <c r="O117" s="1821">
        <v>13888.603841842436</v>
      </c>
      <c r="P117" s="1813"/>
      <c r="Q117" s="1821"/>
      <c r="R117" s="1820">
        <v>478163.38228794228</v>
      </c>
      <c r="S117" s="1821">
        <v>8954.4588463195651</v>
      </c>
      <c r="T117" s="1820">
        <v>169511.81321968534</v>
      </c>
      <c r="U117" s="1821">
        <v>110528.08554274644</v>
      </c>
      <c r="V117" s="1820">
        <v>168440.53526658445</v>
      </c>
      <c r="W117" s="1814">
        <v>1724666.0916327145</v>
      </c>
      <c r="X117" s="1485"/>
      <c r="Y117" s="1177"/>
    </row>
    <row r="118" spans="2:25" ht="15" customHeight="1">
      <c r="B118" s="1491" t="s">
        <v>339</v>
      </c>
      <c r="C118" s="1819">
        <v>1578.4688078899994</v>
      </c>
      <c r="D118" s="1820">
        <v>147217.73985726965</v>
      </c>
      <c r="E118" s="1821">
        <v>284912.88521211175</v>
      </c>
      <c r="F118" s="1820">
        <v>34334.128387934717</v>
      </c>
      <c r="G118" s="1821">
        <v>202815.27966846488</v>
      </c>
      <c r="H118" s="1820">
        <v>41246.784758129987</v>
      </c>
      <c r="I118" s="1821">
        <v>86971.631476500246</v>
      </c>
      <c r="J118" s="1820">
        <v>0</v>
      </c>
      <c r="K118" s="1821">
        <v>394.33852300000001</v>
      </c>
      <c r="L118" s="1820">
        <v>1852.13517727</v>
      </c>
      <c r="M118" s="1821">
        <v>100.65072755822</v>
      </c>
      <c r="N118" s="1820">
        <v>349.67575122000005</v>
      </c>
      <c r="O118" s="1821">
        <v>22516.209554838413</v>
      </c>
      <c r="P118" s="1813"/>
      <c r="Q118" s="1821"/>
      <c r="R118" s="1820">
        <v>556692.12344577012</v>
      </c>
      <c r="S118" s="1821">
        <v>9737.9194693883492</v>
      </c>
      <c r="T118" s="1820">
        <v>144090.1811648419</v>
      </c>
      <c r="U118" s="1821">
        <v>129869.54508089776</v>
      </c>
      <c r="V118" s="1820">
        <v>192524.31972921963</v>
      </c>
      <c r="W118" s="1814">
        <v>1857204.0167923057</v>
      </c>
      <c r="X118" s="1485"/>
      <c r="Y118" s="1177"/>
    </row>
    <row r="119" spans="2:25" ht="15" customHeight="1">
      <c r="B119" s="1491" t="s">
        <v>340</v>
      </c>
      <c r="C119" s="1819">
        <v>1630.7001030632325</v>
      </c>
      <c r="D119" s="1820">
        <v>247190.4610274694</v>
      </c>
      <c r="E119" s="1821">
        <v>377078.79701928882</v>
      </c>
      <c r="F119" s="1820">
        <v>64650.961702780573</v>
      </c>
      <c r="G119" s="1821">
        <v>273181.97489546973</v>
      </c>
      <c r="H119" s="1820">
        <v>29186.585179160003</v>
      </c>
      <c r="I119" s="1821">
        <v>95346.120394156736</v>
      </c>
      <c r="J119" s="1820">
        <v>0</v>
      </c>
      <c r="K119" s="1821">
        <v>330.11547745688819</v>
      </c>
      <c r="L119" s="1820">
        <v>3556.9649155833999</v>
      </c>
      <c r="M119" s="1821">
        <v>113.49851120000001</v>
      </c>
      <c r="N119" s="1820">
        <v>287.14108635999997</v>
      </c>
      <c r="O119" s="1821">
        <v>26564.567954420003</v>
      </c>
      <c r="P119" s="1813"/>
      <c r="Q119" s="1821"/>
      <c r="R119" s="1820">
        <v>681253.30216406472</v>
      </c>
      <c r="S119" s="1821">
        <v>11493.923359576569</v>
      </c>
      <c r="T119" s="1820">
        <v>167029.36119618389</v>
      </c>
      <c r="U119" s="1821">
        <v>238442.98372474522</v>
      </c>
      <c r="V119" s="1820">
        <v>194745.11170523489</v>
      </c>
      <c r="W119" s="1814">
        <v>2412082.5704162144</v>
      </c>
      <c r="X119" s="1485"/>
      <c r="Y119" s="1177"/>
    </row>
    <row r="120" spans="2:25" ht="15" customHeight="1">
      <c r="B120" s="1491" t="s">
        <v>341</v>
      </c>
      <c r="C120" s="1819">
        <v>1791.7051382482887</v>
      </c>
      <c r="D120" s="1820">
        <v>270594.59201313939</v>
      </c>
      <c r="E120" s="1821">
        <v>465301.30605625233</v>
      </c>
      <c r="F120" s="1820">
        <v>68020.951977247765</v>
      </c>
      <c r="G120" s="1821">
        <v>370323.6933022787</v>
      </c>
      <c r="H120" s="1820">
        <v>18184.962520370002</v>
      </c>
      <c r="I120" s="1821">
        <v>134414.52876185905</v>
      </c>
      <c r="J120" s="1820">
        <v>0</v>
      </c>
      <c r="K120" s="1821">
        <v>267.40193317645264</v>
      </c>
      <c r="L120" s="1820">
        <v>4916.5618059406988</v>
      </c>
      <c r="M120" s="1821">
        <v>115.1094597</v>
      </c>
      <c r="N120" s="1820">
        <v>306.32840900261357</v>
      </c>
      <c r="O120" s="1821">
        <v>21773.497588873524</v>
      </c>
      <c r="P120" s="1813"/>
      <c r="Q120" s="1821"/>
      <c r="R120" s="1820">
        <v>806774.23557594419</v>
      </c>
      <c r="S120" s="1821">
        <v>12680.887991549351</v>
      </c>
      <c r="T120" s="1820">
        <v>146133.1444940996</v>
      </c>
      <c r="U120" s="1821">
        <v>215417.6822864222</v>
      </c>
      <c r="V120" s="1820">
        <v>219933.24247723789</v>
      </c>
      <c r="W120" s="1814">
        <v>2756949.8317913422</v>
      </c>
      <c r="X120" s="1485"/>
      <c r="Y120" s="1177"/>
    </row>
    <row r="121" spans="2:25" ht="15" customHeight="1">
      <c r="B121" s="1491" t="s">
        <v>342</v>
      </c>
      <c r="C121" s="1819">
        <v>1704.7944872442752</v>
      </c>
      <c r="D121" s="1820">
        <v>281204.64074243471</v>
      </c>
      <c r="E121" s="1821">
        <v>480106.4858172462</v>
      </c>
      <c r="F121" s="1820">
        <v>94573.077774024845</v>
      </c>
      <c r="G121" s="1821">
        <v>343440.15286715695</v>
      </c>
      <c r="H121" s="1820">
        <v>22895.348504960002</v>
      </c>
      <c r="I121" s="1821">
        <v>136939.74262073485</v>
      </c>
      <c r="J121" s="1820">
        <v>0</v>
      </c>
      <c r="K121" s="1821">
        <v>204.68838890601705</v>
      </c>
      <c r="L121" s="1820">
        <v>2201.5510440477001</v>
      </c>
      <c r="M121" s="1821">
        <v>116.47825534</v>
      </c>
      <c r="N121" s="1820">
        <v>341.96251995999995</v>
      </c>
      <c r="O121" s="1821">
        <v>22935.502964290001</v>
      </c>
      <c r="P121" s="1813"/>
      <c r="Q121" s="1821"/>
      <c r="R121" s="1820">
        <v>852069.3905170958</v>
      </c>
      <c r="S121" s="1821">
        <v>15525.654940722296</v>
      </c>
      <c r="T121" s="1820">
        <v>165306.91130408176</v>
      </c>
      <c r="U121" s="1821">
        <v>232188.99373359649</v>
      </c>
      <c r="V121" s="1820">
        <v>245924.22235049205</v>
      </c>
      <c r="W121" s="1814">
        <v>2897679.5988323344</v>
      </c>
      <c r="X121" s="1485"/>
      <c r="Y121" s="1177"/>
    </row>
    <row r="122" spans="2:25" ht="15" customHeight="1">
      <c r="B122" s="1491" t="s">
        <v>343</v>
      </c>
      <c r="C122" s="1819">
        <v>1644.946493183382</v>
      </c>
      <c r="D122" s="1820">
        <v>259109.17966897413</v>
      </c>
      <c r="E122" s="1821">
        <v>533438.97498324153</v>
      </c>
      <c r="F122" s="1820">
        <v>101870.32390121254</v>
      </c>
      <c r="G122" s="1821">
        <v>299715.00847402925</v>
      </c>
      <c r="H122" s="1820">
        <v>17089.042240839997</v>
      </c>
      <c r="I122" s="1821">
        <v>180534.43845062522</v>
      </c>
      <c r="J122" s="1820">
        <v>0</v>
      </c>
      <c r="K122" s="1821">
        <v>141.97484462558151</v>
      </c>
      <c r="L122" s="1820">
        <v>2292.2803159189002</v>
      </c>
      <c r="M122" s="1821">
        <v>119.52908927321606</v>
      </c>
      <c r="N122" s="1820">
        <v>303.55207663000004</v>
      </c>
      <c r="O122" s="1821">
        <v>22178.734018182935</v>
      </c>
      <c r="P122" s="1813"/>
      <c r="Q122" s="1821"/>
      <c r="R122" s="1820">
        <v>960814.76683856198</v>
      </c>
      <c r="S122" s="1821">
        <v>15450.385109855686</v>
      </c>
      <c r="T122" s="1820">
        <v>170944.78287996483</v>
      </c>
      <c r="U122" s="1821">
        <v>196338.19066977958</v>
      </c>
      <c r="V122" s="1820">
        <v>250551.18658736383</v>
      </c>
      <c r="W122" s="1814">
        <v>3012537.2966422625</v>
      </c>
      <c r="X122" s="1485"/>
      <c r="Y122" s="1177"/>
    </row>
    <row r="123" spans="2:25" ht="15" customHeight="1">
      <c r="B123" s="1491" t="s">
        <v>344</v>
      </c>
      <c r="C123" s="1819">
        <v>1778.7102312906452</v>
      </c>
      <c r="D123" s="1820">
        <v>263863.64921704103</v>
      </c>
      <c r="E123" s="1821">
        <v>603136.2554430603</v>
      </c>
      <c r="F123" s="1820">
        <v>110935.76751831143</v>
      </c>
      <c r="G123" s="1821">
        <v>299087.30483350047</v>
      </c>
      <c r="H123" s="1820">
        <v>7965.3691739500027</v>
      </c>
      <c r="I123" s="1821">
        <v>266725.4097120174</v>
      </c>
      <c r="J123" s="1820">
        <v>0</v>
      </c>
      <c r="K123" s="1821">
        <v>79.261300355145934</v>
      </c>
      <c r="L123" s="1820">
        <v>3887.7785799991198</v>
      </c>
      <c r="M123" s="1821">
        <v>114.4213855</v>
      </c>
      <c r="N123" s="1820">
        <v>282.61313368221187</v>
      </c>
      <c r="O123" s="1821">
        <v>30272.250805210268</v>
      </c>
      <c r="P123" s="1813"/>
      <c r="Q123" s="1821"/>
      <c r="R123" s="1820">
        <v>1066654.1224070794</v>
      </c>
      <c r="S123" s="1821">
        <v>16130.628132130072</v>
      </c>
      <c r="T123" s="1820">
        <v>159126.15509109088</v>
      </c>
      <c r="U123" s="1821">
        <v>189560.01184005965</v>
      </c>
      <c r="V123" s="1820">
        <v>344235.09845620283</v>
      </c>
      <c r="W123" s="1814">
        <v>3363834.8072604816</v>
      </c>
      <c r="X123" s="1485"/>
      <c r="Y123" s="1177"/>
    </row>
    <row r="124" spans="2:25" ht="15" customHeight="1">
      <c r="B124" s="1791"/>
      <c r="C124" s="1819"/>
      <c r="D124" s="1822"/>
      <c r="E124" s="1821"/>
      <c r="F124" s="1822"/>
      <c r="G124" s="1821"/>
      <c r="H124" s="1822"/>
      <c r="I124" s="1821"/>
      <c r="J124" s="1822"/>
      <c r="K124" s="1821"/>
      <c r="L124" s="1822"/>
      <c r="M124" s="1821"/>
      <c r="N124" s="1822"/>
      <c r="O124" s="1821"/>
      <c r="P124" s="1813"/>
      <c r="Q124" s="1821"/>
      <c r="R124" s="1822"/>
      <c r="S124" s="1821"/>
      <c r="T124" s="1822"/>
      <c r="U124" s="1821"/>
      <c r="V124" s="1822"/>
      <c r="W124" s="1823"/>
      <c r="X124" s="1485"/>
      <c r="Y124" s="1177"/>
    </row>
    <row r="125" spans="2:25" ht="15" customHeight="1">
      <c r="B125" s="1491">
        <v>2023</v>
      </c>
      <c r="C125" s="1819"/>
      <c r="D125" s="1820"/>
      <c r="E125" s="1821"/>
      <c r="F125" s="1820"/>
      <c r="G125" s="1821"/>
      <c r="H125" s="1820"/>
      <c r="I125" s="1821"/>
      <c r="J125" s="1820"/>
      <c r="K125" s="1821"/>
      <c r="L125" s="1820"/>
      <c r="M125" s="1821"/>
      <c r="N125" s="1820"/>
      <c r="O125" s="1821"/>
      <c r="P125" s="1813"/>
      <c r="Q125" s="1821"/>
      <c r="R125" s="1820"/>
      <c r="S125" s="1821"/>
      <c r="T125" s="1820"/>
      <c r="U125" s="1821"/>
      <c r="V125" s="1820"/>
      <c r="W125" s="1814"/>
      <c r="X125" s="1485"/>
      <c r="Y125" s="1177"/>
    </row>
    <row r="126" spans="2:25" ht="15" customHeight="1">
      <c r="B126" s="1491" t="s">
        <v>345</v>
      </c>
      <c r="C126" s="1819">
        <v>2391.6149004362064</v>
      </c>
      <c r="D126" s="1820">
        <v>340953.55880302883</v>
      </c>
      <c r="E126" s="1821">
        <v>654740.29125693778</v>
      </c>
      <c r="F126" s="1820">
        <v>143455.70010078594</v>
      </c>
      <c r="G126" s="1821">
        <v>335380.17299358768</v>
      </c>
      <c r="H126" s="1820">
        <v>-1443.5860772599999</v>
      </c>
      <c r="I126" s="1821">
        <v>301026.07244907838</v>
      </c>
      <c r="J126" s="1820">
        <v>0</v>
      </c>
      <c r="K126" s="1821">
        <v>105.96978205016121</v>
      </c>
      <c r="L126" s="1820">
        <v>4873.8655214999999</v>
      </c>
      <c r="M126" s="1821">
        <v>228.45056879000003</v>
      </c>
      <c r="N126" s="1820">
        <v>251.23962037999999</v>
      </c>
      <c r="O126" s="1821">
        <v>44113.168018008837</v>
      </c>
      <c r="P126" s="1813"/>
      <c r="Q126" s="1821"/>
      <c r="R126" s="1820">
        <v>1307512.9781039935</v>
      </c>
      <c r="S126" s="1821">
        <v>17767.700889651045</v>
      </c>
      <c r="T126" s="1820">
        <v>227545.42016788959</v>
      </c>
      <c r="U126" s="1821">
        <v>204830.77526576089</v>
      </c>
      <c r="V126" s="1820">
        <v>374080.77085236373</v>
      </c>
      <c r="W126" s="1814">
        <v>3957814.1632169825</v>
      </c>
      <c r="X126" s="1485"/>
      <c r="Y126" s="1177"/>
    </row>
    <row r="127" spans="2:25" ht="15" customHeight="1">
      <c r="B127" s="1491" t="s">
        <v>334</v>
      </c>
      <c r="C127" s="1819">
        <v>1470.5622784711395</v>
      </c>
      <c r="D127" s="1820">
        <v>366544.7095794229</v>
      </c>
      <c r="E127" s="1821">
        <v>691937.49396511959</v>
      </c>
      <c r="F127" s="1820">
        <v>71097.364710048379</v>
      </c>
      <c r="G127" s="1821">
        <v>452795.43416961964</v>
      </c>
      <c r="H127" s="1820">
        <v>21074.53057703</v>
      </c>
      <c r="I127" s="1821">
        <v>306913.92234566994</v>
      </c>
      <c r="J127" s="1820">
        <v>0</v>
      </c>
      <c r="K127" s="1821">
        <v>50.018739649401311</v>
      </c>
      <c r="L127" s="1820">
        <v>1524.980729290812</v>
      </c>
      <c r="M127" s="1821">
        <v>318.96404699999999</v>
      </c>
      <c r="N127" s="1820">
        <v>197.44224919192501</v>
      </c>
      <c r="O127" s="1821">
        <v>44691.500903260727</v>
      </c>
      <c r="P127" s="1813"/>
      <c r="Q127" s="1821"/>
      <c r="R127" s="1820">
        <v>1481851.0523169737</v>
      </c>
      <c r="S127" s="1821">
        <v>18037.177195053453</v>
      </c>
      <c r="T127" s="1820">
        <v>226932.95913623212</v>
      </c>
      <c r="U127" s="1821">
        <v>224983.29084948084</v>
      </c>
      <c r="V127" s="1820">
        <v>411002.80214189226</v>
      </c>
      <c r="W127" s="1814">
        <v>4321424.2059334069</v>
      </c>
      <c r="X127" s="1485"/>
      <c r="Y127" s="1177"/>
    </row>
    <row r="128" spans="2:25" ht="15" customHeight="1">
      <c r="B128" s="1491" t="s">
        <v>335</v>
      </c>
      <c r="C128" s="1819">
        <v>1771.9808636594155</v>
      </c>
      <c r="D128" s="1820">
        <v>344570.46388161875</v>
      </c>
      <c r="E128" s="1821">
        <v>755463.34445648559</v>
      </c>
      <c r="F128" s="1820">
        <v>103284.07366123205</v>
      </c>
      <c r="G128" s="1821">
        <v>478333.20744031935</v>
      </c>
      <c r="H128" s="1820">
        <v>41928.662164590009</v>
      </c>
      <c r="I128" s="1821">
        <v>330669.67833065527</v>
      </c>
      <c r="J128" s="1820">
        <v>0</v>
      </c>
      <c r="K128" s="1821">
        <v>0</v>
      </c>
      <c r="L128" s="1820">
        <v>3884.1107546200001</v>
      </c>
      <c r="M128" s="1821">
        <v>432.21664287065988</v>
      </c>
      <c r="N128" s="1820">
        <v>149.77775204546617</v>
      </c>
      <c r="O128" s="1821">
        <v>48725.376949414494</v>
      </c>
      <c r="P128" s="1813"/>
      <c r="Q128" s="1821"/>
      <c r="R128" s="1820">
        <v>1679284.888643469</v>
      </c>
      <c r="S128" s="1821">
        <v>28439.55939120636</v>
      </c>
      <c r="T128" s="1820">
        <v>554840.85367978422</v>
      </c>
      <c r="U128" s="1821">
        <v>254605.57180181719</v>
      </c>
      <c r="V128" s="1820">
        <v>438790.16990672442</v>
      </c>
      <c r="W128" s="1814">
        <v>5065173.9363205126</v>
      </c>
      <c r="X128" s="1485"/>
      <c r="Y128" s="1177"/>
    </row>
    <row r="129" spans="2:25" ht="15" customHeight="1">
      <c r="B129" s="1491" t="s">
        <v>336</v>
      </c>
      <c r="C129" s="1819">
        <v>1631.2413715477373</v>
      </c>
      <c r="D129" s="1820">
        <v>388822.82519288594</v>
      </c>
      <c r="E129" s="1821">
        <v>903029.49269236519</v>
      </c>
      <c r="F129" s="1820">
        <v>144252.30650455129</v>
      </c>
      <c r="G129" s="1821">
        <v>555886.9244346671</v>
      </c>
      <c r="H129" s="1820">
        <v>32206.950130279998</v>
      </c>
      <c r="I129" s="1821">
        <v>361846.09435607039</v>
      </c>
      <c r="J129" s="1820">
        <v>0</v>
      </c>
      <c r="K129" s="1821">
        <v>0</v>
      </c>
      <c r="L129" s="1820">
        <v>8716.4506682926167</v>
      </c>
      <c r="M129" s="1821">
        <v>559.82201921708986</v>
      </c>
      <c r="N129" s="1820">
        <v>99.27638752277899</v>
      </c>
      <c r="O129" s="1821">
        <v>54058.394867328461</v>
      </c>
      <c r="P129" s="1813"/>
      <c r="Q129" s="1821"/>
      <c r="R129" s="1820">
        <v>1722384.3961776805</v>
      </c>
      <c r="S129" s="1821">
        <v>28899.911090768674</v>
      </c>
      <c r="T129" s="1820">
        <v>214270.9218597055</v>
      </c>
      <c r="U129" s="1821">
        <v>321765.39403225976</v>
      </c>
      <c r="V129" s="1820">
        <v>476263.19308081886</v>
      </c>
      <c r="W129" s="1814">
        <v>5214693.5948659629</v>
      </c>
      <c r="X129" s="1485"/>
      <c r="Y129" s="1177"/>
    </row>
    <row r="130" spans="2:25" ht="15" customHeight="1">
      <c r="B130" s="1491" t="s">
        <v>337</v>
      </c>
      <c r="C130" s="1819">
        <v>1010.2595500906111</v>
      </c>
      <c r="D130" s="1820">
        <v>907818.70212973421</v>
      </c>
      <c r="E130" s="1821">
        <v>1932225.5691353555</v>
      </c>
      <c r="F130" s="1820">
        <v>281052.93405965797</v>
      </c>
      <c r="G130" s="1821">
        <v>1351116.9685417551</v>
      </c>
      <c r="H130" s="1820">
        <v>84147.316984850011</v>
      </c>
      <c r="I130" s="1821">
        <v>570367.60105044488</v>
      </c>
      <c r="J130" s="1820">
        <v>0</v>
      </c>
      <c r="K130" s="1821">
        <v>0</v>
      </c>
      <c r="L130" s="1820">
        <v>8974.7760034183684</v>
      </c>
      <c r="M130" s="1821">
        <v>4599.1457996600002</v>
      </c>
      <c r="N130" s="1820">
        <v>80.342619819999996</v>
      </c>
      <c r="O130" s="1821">
        <v>112188.05941304998</v>
      </c>
      <c r="P130" s="1813"/>
      <c r="Q130" s="1821"/>
      <c r="R130" s="1820">
        <v>3844133.7975071366</v>
      </c>
      <c r="S130" s="1821">
        <v>65696.389755148819</v>
      </c>
      <c r="T130" s="1820">
        <v>607438.10487165593</v>
      </c>
      <c r="U130" s="1821">
        <v>669908.72150323796</v>
      </c>
      <c r="V130" s="1820">
        <v>758154.16550862696</v>
      </c>
      <c r="W130" s="1814">
        <v>11198912.854433645</v>
      </c>
      <c r="X130" s="1485"/>
      <c r="Y130" s="1177"/>
    </row>
    <row r="131" spans="2:25" ht="15" customHeight="1">
      <c r="B131" s="1491" t="s">
        <v>338</v>
      </c>
      <c r="C131" s="1819">
        <v>1762.1112236646738</v>
      </c>
      <c r="D131" s="1820">
        <v>1979000.7072983054</v>
      </c>
      <c r="E131" s="1821">
        <v>4218755.039468254</v>
      </c>
      <c r="F131" s="1820">
        <v>444538.08648257022</v>
      </c>
      <c r="G131" s="1821">
        <v>2584596.6311290804</v>
      </c>
      <c r="H131" s="1820">
        <v>350042.51354422997</v>
      </c>
      <c r="I131" s="1821">
        <v>865465.54633274372</v>
      </c>
      <c r="J131" s="1820">
        <v>0</v>
      </c>
      <c r="K131" s="1821">
        <v>0</v>
      </c>
      <c r="L131" s="1820">
        <v>221.09327662999999</v>
      </c>
      <c r="M131" s="1821">
        <v>10133.464695677814</v>
      </c>
      <c r="N131" s="1820">
        <v>8052.3377347450942</v>
      </c>
      <c r="O131" s="1821">
        <v>260946.25544356043</v>
      </c>
      <c r="P131" s="1813"/>
      <c r="Q131" s="1821"/>
      <c r="R131" s="1820">
        <v>8487837.6253010612</v>
      </c>
      <c r="S131" s="1821">
        <v>92224.257157756612</v>
      </c>
      <c r="T131" s="1820">
        <v>1390786.2407733677</v>
      </c>
      <c r="U131" s="1821">
        <v>1304228.9213678169</v>
      </c>
      <c r="V131" s="1820">
        <v>2222499.3784362613</v>
      </c>
      <c r="W131" s="1814">
        <v>24221090.209665727</v>
      </c>
      <c r="X131" s="1485"/>
      <c r="Y131" s="1177"/>
    </row>
    <row r="132" spans="2:25" ht="15" customHeight="1">
      <c r="B132" s="1491" t="s">
        <v>339</v>
      </c>
      <c r="C132" s="1819">
        <v>1305.1261824052137</v>
      </c>
      <c r="D132" s="1820">
        <v>1428604.0174678916</v>
      </c>
      <c r="E132" s="1821">
        <v>3898282.5341096502</v>
      </c>
      <c r="F132" s="1820">
        <v>359151.14737005159</v>
      </c>
      <c r="G132" s="1821">
        <v>2646743.264225821</v>
      </c>
      <c r="H132" s="1820">
        <v>337541.82018986001</v>
      </c>
      <c r="I132" s="1821">
        <v>1133463.1350955747</v>
      </c>
      <c r="J132" s="1820">
        <v>0</v>
      </c>
      <c r="K132" s="1821">
        <v>0</v>
      </c>
      <c r="L132" s="1820">
        <v>153.30378066</v>
      </c>
      <c r="M132" s="1821">
        <v>7368.0914686466995</v>
      </c>
      <c r="N132" s="1820">
        <v>68.073167202966005</v>
      </c>
      <c r="O132" s="1821">
        <v>208253.69846341241</v>
      </c>
      <c r="P132" s="1813"/>
      <c r="Q132" s="1821"/>
      <c r="R132" s="1820">
        <v>6917007.2968457909</v>
      </c>
      <c r="S132" s="1821">
        <v>129308.57655165116</v>
      </c>
      <c r="T132" s="1820">
        <v>829382.28117128788</v>
      </c>
      <c r="U132" s="1821">
        <v>1155945.5688387086</v>
      </c>
      <c r="V132" s="1820">
        <v>2438538.2004563962</v>
      </c>
      <c r="W132" s="1814">
        <v>21491116.13538501</v>
      </c>
      <c r="X132" s="1485"/>
      <c r="Y132" s="1177"/>
    </row>
    <row r="133" spans="2:25" ht="15" customHeight="1">
      <c r="B133" s="1491" t="s">
        <v>340</v>
      </c>
      <c r="C133" s="1819">
        <v>1664.0886591650142</v>
      </c>
      <c r="D133" s="1820">
        <v>1370651.8119350146</v>
      </c>
      <c r="E133" s="1821">
        <v>4309693.7429858539</v>
      </c>
      <c r="F133" s="1820">
        <v>391792.23147294839</v>
      </c>
      <c r="G133" s="1821">
        <v>2693989.0608716947</v>
      </c>
      <c r="H133" s="1820">
        <v>208098.88081963998</v>
      </c>
      <c r="I133" s="1821">
        <v>1084784.899638522</v>
      </c>
      <c r="J133" s="1820">
        <v>0</v>
      </c>
      <c r="K133" s="1821">
        <v>0</v>
      </c>
      <c r="L133" s="1820">
        <v>138.30378066</v>
      </c>
      <c r="M133" s="1821">
        <v>7469.94902525</v>
      </c>
      <c r="N133" s="1820">
        <v>75.802837230978994</v>
      </c>
      <c r="O133" s="1821">
        <v>205341.46866560847</v>
      </c>
      <c r="P133" s="1813"/>
      <c r="Q133" s="1821"/>
      <c r="R133" s="1820">
        <v>6863348.1356066559</v>
      </c>
      <c r="S133" s="1821">
        <v>127816.15852227114</v>
      </c>
      <c r="T133" s="1820">
        <v>701626.16017322114</v>
      </c>
      <c r="U133" s="1821">
        <v>1081800.0945233218</v>
      </c>
      <c r="V133" s="1820">
        <v>2446465.0186283696</v>
      </c>
      <c r="W133" s="1814">
        <v>21494755.808145426</v>
      </c>
      <c r="X133" s="1485"/>
      <c r="Y133" s="1177"/>
    </row>
    <row r="134" spans="2:25" ht="15" customHeight="1">
      <c r="B134" s="1491" t="s">
        <v>341</v>
      </c>
      <c r="C134" s="1819">
        <v>1503.5636137505051</v>
      </c>
      <c r="D134" s="1820">
        <v>1763364.327574119</v>
      </c>
      <c r="E134" s="1821">
        <v>4914305.5549943065</v>
      </c>
      <c r="F134" s="1820">
        <v>517813.91540594224</v>
      </c>
      <c r="G134" s="1821">
        <v>2760807.7794490578</v>
      </c>
      <c r="H134" s="1820">
        <v>247094.60292695003</v>
      </c>
      <c r="I134" s="1821">
        <v>1204684.1443274415</v>
      </c>
      <c r="J134" s="1820">
        <v>0</v>
      </c>
      <c r="K134" s="1821">
        <v>0</v>
      </c>
      <c r="L134" s="1820">
        <v>9.7519893199999999</v>
      </c>
      <c r="M134" s="1821">
        <v>9935.8170872600003</v>
      </c>
      <c r="N134" s="1820">
        <v>92.048539032444296</v>
      </c>
      <c r="O134" s="1821">
        <v>219878.94425660762</v>
      </c>
      <c r="P134" s="1813"/>
      <c r="Q134" s="1821"/>
      <c r="R134" s="1820">
        <v>8245053.8019276187</v>
      </c>
      <c r="S134" s="1821">
        <v>151685.42542113116</v>
      </c>
      <c r="T134" s="1820">
        <v>776997.56805391016</v>
      </c>
      <c r="U134" s="1821">
        <v>1312147.7839830734</v>
      </c>
      <c r="V134" s="1820">
        <v>2668520.8078733915</v>
      </c>
      <c r="W134" s="1814">
        <v>24793895.837422911</v>
      </c>
      <c r="X134" s="1485"/>
      <c r="Y134" s="1177"/>
    </row>
    <row r="135" spans="2:25" ht="16.5">
      <c r="B135" s="1491" t="s">
        <v>342</v>
      </c>
      <c r="C135" s="1819">
        <v>1977.1836614166361</v>
      </c>
      <c r="D135" s="1820">
        <v>2059471.8469958128</v>
      </c>
      <c r="E135" s="1821">
        <v>5625069.6996149169</v>
      </c>
      <c r="F135" s="1820">
        <v>562790.91210492491</v>
      </c>
      <c r="G135" s="1821">
        <v>2202475.2090037372</v>
      </c>
      <c r="H135" s="1820">
        <v>175235.9359974</v>
      </c>
      <c r="I135" s="1821">
        <v>1172130.2188130606</v>
      </c>
      <c r="J135" s="1820">
        <v>0</v>
      </c>
      <c r="K135" s="1821">
        <v>0</v>
      </c>
      <c r="L135" s="1820">
        <v>2.6498270000000001E-2</v>
      </c>
      <c r="M135" s="1821">
        <v>10816.829856750001</v>
      </c>
      <c r="N135" s="1820">
        <v>98.056557489999989</v>
      </c>
      <c r="O135" s="1821">
        <v>237525.73050400038</v>
      </c>
      <c r="P135" s="1813"/>
      <c r="Q135" s="1821"/>
      <c r="R135" s="1820">
        <v>8864363.0864202976</v>
      </c>
      <c r="S135" s="1821">
        <v>153534.69715768116</v>
      </c>
      <c r="T135" s="1820">
        <v>958746.41672140756</v>
      </c>
      <c r="U135" s="1821">
        <v>1351846.5388005078</v>
      </c>
      <c r="V135" s="1820">
        <v>2767099.332923051</v>
      </c>
      <c r="W135" s="1814">
        <v>26143181.721630722</v>
      </c>
      <c r="X135" s="1485"/>
      <c r="Y135" s="1177"/>
    </row>
    <row r="136" spans="2:25" ht="16.5">
      <c r="B136" s="1491" t="s">
        <v>343</v>
      </c>
      <c r="C136" s="1819">
        <v>2295.1757738442461</v>
      </c>
      <c r="D136" s="1820">
        <v>2278921.9149086555</v>
      </c>
      <c r="E136" s="1821">
        <v>5913094.1545570465</v>
      </c>
      <c r="F136" s="1820">
        <v>568556.41012143344</v>
      </c>
      <c r="G136" s="1821">
        <v>2451980.9959827298</v>
      </c>
      <c r="H136" s="1820">
        <v>180229.24866535998</v>
      </c>
      <c r="I136" s="1821">
        <v>1337040.4041294185</v>
      </c>
      <c r="J136" s="1820">
        <v>0</v>
      </c>
      <c r="K136" s="1821">
        <v>0</v>
      </c>
      <c r="L136" s="1820">
        <v>2.6498270000000001E-2</v>
      </c>
      <c r="M136" s="1821">
        <v>10921.42312709</v>
      </c>
      <c r="N136" s="1820">
        <v>59.769231070000004</v>
      </c>
      <c r="O136" s="1821">
        <v>238702.2967038207</v>
      </c>
      <c r="P136" s="1813"/>
      <c r="Q136" s="1821"/>
      <c r="R136" s="1820">
        <v>9040518.079625655</v>
      </c>
      <c r="S136" s="1821">
        <v>158702.10589507117</v>
      </c>
      <c r="T136" s="1820">
        <v>1046256.9788259927</v>
      </c>
      <c r="U136" s="1821">
        <v>1702370.263082443</v>
      </c>
      <c r="V136" s="1820">
        <v>2868031.9839079245</v>
      </c>
      <c r="W136" s="1814">
        <v>27797681.231035829</v>
      </c>
      <c r="X136" s="1485"/>
      <c r="Y136" s="1177"/>
    </row>
    <row r="137" spans="2:25" ht="16.5">
      <c r="B137" s="1491" t="s">
        <v>344</v>
      </c>
      <c r="C137" s="1819">
        <v>2947.4889712726972</v>
      </c>
      <c r="D137" s="1820">
        <v>2536437.9730244433</v>
      </c>
      <c r="E137" s="1821">
        <v>5489443.2417981327</v>
      </c>
      <c r="F137" s="1820">
        <v>657432.62609824864</v>
      </c>
      <c r="G137" s="1821">
        <v>2268702.9554290939</v>
      </c>
      <c r="H137" s="1820">
        <v>155742.88185364002</v>
      </c>
      <c r="I137" s="1821">
        <v>2420663.3919547359</v>
      </c>
      <c r="J137" s="1820">
        <v>0</v>
      </c>
      <c r="K137" s="1821">
        <v>0</v>
      </c>
      <c r="L137" s="1820">
        <v>2.6498270000000001E-2</v>
      </c>
      <c r="M137" s="1821">
        <v>12324.586830380002</v>
      </c>
      <c r="N137" s="1820">
        <v>73.453852549999993</v>
      </c>
      <c r="O137" s="1821">
        <v>248699.7949469772</v>
      </c>
      <c r="P137" s="1813"/>
      <c r="Q137" s="1821"/>
      <c r="R137" s="1820">
        <v>9507281.4557701051</v>
      </c>
      <c r="S137" s="1821">
        <v>255007.08253472051</v>
      </c>
      <c r="T137" s="1820">
        <v>1184706.9128205332</v>
      </c>
      <c r="U137" s="1821">
        <v>1748495.9777242732</v>
      </c>
      <c r="V137" s="1820">
        <v>3349062.3104440966</v>
      </c>
      <c r="W137" s="1814">
        <v>29837022.16055147</v>
      </c>
      <c r="X137" s="1485"/>
      <c r="Y137" s="1177"/>
    </row>
    <row r="138" spans="2:25" ht="16.5">
      <c r="B138" s="1791"/>
      <c r="C138" s="1819"/>
      <c r="D138" s="1822"/>
      <c r="E138" s="1821"/>
      <c r="F138" s="1822"/>
      <c r="G138" s="1821"/>
      <c r="H138" s="1822"/>
      <c r="I138" s="1821"/>
      <c r="J138" s="1822"/>
      <c r="K138" s="1821"/>
      <c r="L138" s="1822"/>
      <c r="M138" s="1821"/>
      <c r="N138" s="1822"/>
      <c r="O138" s="1821"/>
      <c r="P138" s="1813"/>
      <c r="Q138" s="1821"/>
      <c r="R138" s="1822"/>
      <c r="S138" s="1821"/>
      <c r="T138" s="1822"/>
      <c r="U138" s="1821"/>
      <c r="V138" s="1822"/>
      <c r="W138" s="1823"/>
      <c r="X138" s="1485"/>
      <c r="Y138" s="1177"/>
    </row>
    <row r="139" spans="2:25" ht="16.5">
      <c r="B139" s="1491">
        <v>2024</v>
      </c>
      <c r="C139" s="1819"/>
      <c r="D139" s="1822"/>
      <c r="E139" s="1821"/>
      <c r="F139" s="1822"/>
      <c r="G139" s="1821"/>
      <c r="H139" s="1822"/>
      <c r="I139" s="1821"/>
      <c r="J139" s="1822"/>
      <c r="K139" s="1821"/>
      <c r="L139" s="1822"/>
      <c r="M139" s="1821"/>
      <c r="N139" s="1822"/>
      <c r="O139" s="1821"/>
      <c r="P139" s="1813"/>
      <c r="Q139" s="1821"/>
      <c r="R139" s="1822"/>
      <c r="S139" s="1821"/>
      <c r="T139" s="1822"/>
      <c r="U139" s="1821"/>
      <c r="V139" s="1822"/>
      <c r="W139" s="1823"/>
      <c r="X139" s="1485"/>
      <c r="Y139" s="1177"/>
    </row>
    <row r="140" spans="2:25" ht="16.5">
      <c r="B140" s="1491" t="s">
        <v>345</v>
      </c>
      <c r="C140" s="1819">
        <v>2536.359307199808</v>
      </c>
      <c r="D140" s="1820">
        <v>4749173.9509378541</v>
      </c>
      <c r="E140" s="1821">
        <v>8535153.8271799646</v>
      </c>
      <c r="F140" s="1820">
        <v>940210.7977205551</v>
      </c>
      <c r="G140" s="1821">
        <v>3564879.0063432129</v>
      </c>
      <c r="H140" s="1820">
        <v>285807.59561278002</v>
      </c>
      <c r="I140" s="1821">
        <v>3972600.8658074625</v>
      </c>
      <c r="J140" s="1820">
        <v>0</v>
      </c>
      <c r="K140" s="1821">
        <v>0</v>
      </c>
      <c r="L140" s="1820">
        <v>2.6498270000000001E-2</v>
      </c>
      <c r="M140" s="1821">
        <v>17912.408903790001</v>
      </c>
      <c r="N140" s="1820">
        <v>198.79785830999998</v>
      </c>
      <c r="O140" s="1821">
        <v>374088.29175260302</v>
      </c>
      <c r="P140" s="1813"/>
      <c r="Q140" s="1821"/>
      <c r="R140" s="1820">
        <v>14957169.296071474</v>
      </c>
      <c r="S140" s="1821">
        <v>312516.29954901052</v>
      </c>
      <c r="T140" s="1820">
        <v>1949662.445002652</v>
      </c>
      <c r="U140" s="1821">
        <v>2737500.8773372071</v>
      </c>
      <c r="V140" s="1820">
        <v>4289981.5291128205</v>
      </c>
      <c r="W140" s="1814">
        <v>46689392.374995172</v>
      </c>
      <c r="X140" s="1485"/>
      <c r="Y140" s="1177"/>
    </row>
    <row r="141" spans="2:25" ht="16.5">
      <c r="B141" s="1491" t="s">
        <v>334</v>
      </c>
      <c r="C141" s="1819">
        <v>2519.2544552529171</v>
      </c>
      <c r="D141" s="1820">
        <v>6564463.7109388644</v>
      </c>
      <c r="E141" s="1821">
        <v>11709703.616501877</v>
      </c>
      <c r="F141" s="1820">
        <v>1772649.6522226806</v>
      </c>
      <c r="G141" s="1821">
        <v>4708270.6247303672</v>
      </c>
      <c r="H141" s="1820">
        <v>153450.01327841001</v>
      </c>
      <c r="I141" s="1821">
        <v>5911393.4493898423</v>
      </c>
      <c r="J141" s="1820">
        <v>0</v>
      </c>
      <c r="K141" s="1821">
        <v>0</v>
      </c>
      <c r="L141" s="1820">
        <v>2.6498270000000001E-2</v>
      </c>
      <c r="M141" s="1821">
        <v>26073.063104805002</v>
      </c>
      <c r="N141" s="1820">
        <v>232.00328472199999</v>
      </c>
      <c r="O141" s="1821">
        <v>488602.76373099</v>
      </c>
      <c r="P141" s="1813"/>
      <c r="Q141" s="1821"/>
      <c r="R141" s="1820">
        <v>22234523.090550296</v>
      </c>
      <c r="S141" s="1821">
        <v>378975.16316571052</v>
      </c>
      <c r="T141" s="1820">
        <v>2608075.1420762991</v>
      </c>
      <c r="U141" s="1821">
        <v>3125793.3317835373</v>
      </c>
      <c r="V141" s="1820">
        <v>5812047.2788865753</v>
      </c>
      <c r="W141" s="1814">
        <v>65496772.184598505</v>
      </c>
      <c r="X141" s="1485"/>
      <c r="Y141" s="1177"/>
    </row>
    <row r="142" spans="2:25" ht="16.5">
      <c r="B142" s="1491" t="s">
        <v>335</v>
      </c>
      <c r="C142" s="1819">
        <v>2435.723733110879</v>
      </c>
      <c r="D142" s="1820">
        <v>8601285.4630309027</v>
      </c>
      <c r="E142" s="1821">
        <v>15501059.945057927</v>
      </c>
      <c r="F142" s="1820">
        <v>2213233.2718514316</v>
      </c>
      <c r="G142" s="1821">
        <v>6701169.4221425094</v>
      </c>
      <c r="H142" s="1820">
        <v>775336.86872479005</v>
      </c>
      <c r="I142" s="1821">
        <v>8098495.3081942284</v>
      </c>
      <c r="J142" s="1820">
        <v>0</v>
      </c>
      <c r="K142" s="1821">
        <v>0</v>
      </c>
      <c r="L142" s="1820">
        <v>2.6498270000000001E-2</v>
      </c>
      <c r="M142" s="1821">
        <v>47609.34518733</v>
      </c>
      <c r="N142" s="1820">
        <v>143.34780697304114</v>
      </c>
      <c r="O142" s="1821">
        <v>729484.92308510258</v>
      </c>
      <c r="P142" s="1813"/>
      <c r="Q142" s="1821"/>
      <c r="R142" s="1820">
        <v>34077197.020970486</v>
      </c>
      <c r="S142" s="1821">
        <v>597886.19550052634</v>
      </c>
      <c r="T142" s="1820">
        <v>2860196.6072296505</v>
      </c>
      <c r="U142" s="1821">
        <v>4317386.4594876729</v>
      </c>
      <c r="V142" s="1820">
        <v>8974860.627245998</v>
      </c>
      <c r="W142" s="1814">
        <v>93497780.555746913</v>
      </c>
      <c r="X142" s="1485"/>
      <c r="Y142" s="1177"/>
    </row>
    <row r="143" spans="2:25" ht="16.5">
      <c r="B143" s="1491" t="s">
        <v>336</v>
      </c>
      <c r="C143" s="1819">
        <v>5.8898536865402145</v>
      </c>
      <c r="D143" s="1820">
        <v>4141.5064631140967</v>
      </c>
      <c r="E143" s="1821">
        <v>9980.6839141780019</v>
      </c>
      <c r="F143" s="1820">
        <v>1414.2799487468026</v>
      </c>
      <c r="G143" s="1821">
        <v>5461.7012488413866</v>
      </c>
      <c r="H143" s="1820">
        <v>287.09164296000006</v>
      </c>
      <c r="I143" s="1821">
        <v>5206.0788544859779</v>
      </c>
      <c r="J143" s="1820">
        <v>0</v>
      </c>
      <c r="K143" s="1821">
        <v>0</v>
      </c>
      <c r="L143" s="1820">
        <v>1.06E-5</v>
      </c>
      <c r="M143" s="1821">
        <v>31.175787843077277</v>
      </c>
      <c r="N143" s="1820">
        <v>87.99653914999999</v>
      </c>
      <c r="O143" s="1821">
        <v>440.48756459493018</v>
      </c>
      <c r="P143" s="1813"/>
      <c r="Q143" s="1821"/>
      <c r="R143" s="1820">
        <v>20170.861075169581</v>
      </c>
      <c r="S143" s="1821">
        <v>246.21043832174948</v>
      </c>
      <c r="T143" s="1820">
        <v>2510.1501450963469</v>
      </c>
      <c r="U143" s="1821">
        <v>5472.9720965223405</v>
      </c>
      <c r="V143" s="1820">
        <v>4360.9937117869431</v>
      </c>
      <c r="W143" s="1814">
        <v>59818.07929509777</v>
      </c>
      <c r="X143" s="1485"/>
      <c r="Y143" s="1177"/>
    </row>
    <row r="144" spans="2:25" ht="16.5">
      <c r="B144" s="1491" t="s">
        <v>337</v>
      </c>
      <c r="C144" s="1819">
        <v>10.603354193406574</v>
      </c>
      <c r="D144" s="1820">
        <v>3583.0202372232297</v>
      </c>
      <c r="E144" s="1821">
        <v>11575.445697253197</v>
      </c>
      <c r="F144" s="1820">
        <v>1506.0085055833431</v>
      </c>
      <c r="G144" s="1821">
        <v>6092.3672283082333</v>
      </c>
      <c r="H144" s="1820">
        <v>382.86998657999999</v>
      </c>
      <c r="I144" s="1821">
        <v>5420.5645420929577</v>
      </c>
      <c r="J144" s="1820">
        <v>0</v>
      </c>
      <c r="K144" s="1821">
        <v>0</v>
      </c>
      <c r="L144" s="1820">
        <v>1.06E-5</v>
      </c>
      <c r="M144" s="1821">
        <v>29.634052176069005</v>
      </c>
      <c r="N144" s="1820">
        <v>1.3716941299999998</v>
      </c>
      <c r="O144" s="1821">
        <v>433.36227504349483</v>
      </c>
      <c r="P144" s="1813"/>
      <c r="Q144" s="1821"/>
      <c r="R144" s="1820">
        <v>21315.86624798624</v>
      </c>
      <c r="S144" s="1821">
        <v>348.49654954174946</v>
      </c>
      <c r="T144" s="1820">
        <v>2114.7306430411877</v>
      </c>
      <c r="U144" s="1821">
        <v>6339.5482528823813</v>
      </c>
      <c r="V144" s="1820">
        <v>4613.8664435384462</v>
      </c>
      <c r="W144" s="1814">
        <v>63767.755720173947</v>
      </c>
      <c r="X144" s="1485"/>
      <c r="Y144" s="1177"/>
    </row>
    <row r="145" spans="2:26" ht="16.5">
      <c r="B145" s="1491" t="s">
        <v>338</v>
      </c>
      <c r="C145" s="1819">
        <v>8.0083152637917152</v>
      </c>
      <c r="D145" s="1820">
        <v>4111.491645811001</v>
      </c>
      <c r="E145" s="1821">
        <v>11498.96615002066</v>
      </c>
      <c r="F145" s="1820">
        <v>1627.3168181309998</v>
      </c>
      <c r="G145" s="1821">
        <v>5775.3407954861368</v>
      </c>
      <c r="H145" s="1820">
        <v>298.04536182000004</v>
      </c>
      <c r="I145" s="1821">
        <v>6080.6929095166333</v>
      </c>
      <c r="J145" s="1820">
        <v>0</v>
      </c>
      <c r="K145" s="1821">
        <v>0</v>
      </c>
      <c r="L145" s="1820">
        <v>7.2294127699999997</v>
      </c>
      <c r="M145" s="1821">
        <v>24.699598175132</v>
      </c>
      <c r="N145" s="1820">
        <v>1.4898409465541067</v>
      </c>
      <c r="O145" s="1821">
        <v>446.44684088062417</v>
      </c>
      <c r="P145" s="1813"/>
      <c r="Q145" s="1821"/>
      <c r="R145" s="1820">
        <v>22801.094325962058</v>
      </c>
      <c r="S145" s="1821">
        <v>345.71925612084175</v>
      </c>
      <c r="T145" s="1820">
        <v>2541.3152541265899</v>
      </c>
      <c r="U145" s="1821">
        <v>6558.0273292331985</v>
      </c>
      <c r="V145" s="1820">
        <v>5419.4588300060941</v>
      </c>
      <c r="W145" s="1814">
        <v>67545.342684270319</v>
      </c>
      <c r="X145" s="1485"/>
      <c r="Y145" s="1177"/>
    </row>
    <row r="146" spans="2:26" ht="16.5">
      <c r="B146" s="1491" t="s">
        <v>339</v>
      </c>
      <c r="C146" s="1819">
        <v>5.0524496966354073</v>
      </c>
      <c r="D146" s="1820">
        <v>4943.8229254083126</v>
      </c>
      <c r="E146" s="1821">
        <v>10426.184213872422</v>
      </c>
      <c r="F146" s="1820">
        <v>1342.4652062372097</v>
      </c>
      <c r="G146" s="1821">
        <v>5743.9350846597572</v>
      </c>
      <c r="H146" s="1820">
        <v>351.43862847999998</v>
      </c>
      <c r="I146" s="1821">
        <v>6988.9852259953668</v>
      </c>
      <c r="J146" s="1820">
        <v>0</v>
      </c>
      <c r="K146" s="1821">
        <v>9.8499999999999989E-6</v>
      </c>
      <c r="L146" s="1820">
        <v>5.2052108999999991</v>
      </c>
      <c r="M146" s="1821">
        <v>25.129676229299999</v>
      </c>
      <c r="N146" s="1820">
        <v>0.16257843999999999</v>
      </c>
      <c r="O146" s="1821">
        <v>432.3517740579112</v>
      </c>
      <c r="P146" s="1813"/>
      <c r="Q146" s="1821"/>
      <c r="R146" s="1820">
        <v>24895.029505054772</v>
      </c>
      <c r="S146" s="1821">
        <v>348.08859486084179</v>
      </c>
      <c r="T146" s="1820">
        <v>2342.852036855043</v>
      </c>
      <c r="U146" s="1821">
        <v>6539.5897358985103</v>
      </c>
      <c r="V146" s="1820">
        <v>6244.2275753700396</v>
      </c>
      <c r="W146" s="1814">
        <v>70634.520431866113</v>
      </c>
      <c r="X146" s="1485"/>
      <c r="Y146" s="1177"/>
    </row>
    <row r="147" spans="2:26" ht="16.5">
      <c r="B147" s="1491" t="s">
        <v>340</v>
      </c>
      <c r="C147" s="1819">
        <v>5.2584045062036449</v>
      </c>
      <c r="D147" s="1820">
        <v>5703.8589731529864</v>
      </c>
      <c r="E147" s="1821">
        <v>12540.810636015296</v>
      </c>
      <c r="F147" s="1820">
        <v>1453.0438468686373</v>
      </c>
      <c r="G147" s="1821">
        <v>4411.3785135458165</v>
      </c>
      <c r="H147" s="1820">
        <v>205.92501671000005</v>
      </c>
      <c r="I147" s="1821">
        <v>6149.3780549381881</v>
      </c>
      <c r="J147" s="1820">
        <v>0</v>
      </c>
      <c r="K147" s="1821">
        <v>0</v>
      </c>
      <c r="L147" s="1820">
        <v>2.4339045700000002</v>
      </c>
      <c r="M147" s="1821">
        <v>126.04970952735201</v>
      </c>
      <c r="N147" s="1820">
        <v>0.18944060000000001</v>
      </c>
      <c r="O147" s="1821">
        <v>378.0487210451069</v>
      </c>
      <c r="P147" s="1813"/>
      <c r="Q147" s="1821"/>
      <c r="R147" s="1820">
        <v>25591.15195636695</v>
      </c>
      <c r="S147" s="1821">
        <v>542.14663428707843</v>
      </c>
      <c r="T147" s="1820">
        <v>2767.8876987065473</v>
      </c>
      <c r="U147" s="1821">
        <v>7004.3585120772577</v>
      </c>
      <c r="V147" s="1820">
        <v>6832.5960494680585</v>
      </c>
      <c r="W147" s="1814">
        <v>73714.516072385479</v>
      </c>
      <c r="X147" s="1485"/>
      <c r="Y147" s="1177"/>
    </row>
    <row r="148" spans="2:26" ht="16.5">
      <c r="B148" s="1491" t="s">
        <v>341</v>
      </c>
      <c r="C148" s="1819">
        <v>6.8225796361280189</v>
      </c>
      <c r="D148" s="1820">
        <v>9465.3050602054063</v>
      </c>
      <c r="E148" s="1821">
        <v>20161.223693922148</v>
      </c>
      <c r="F148" s="1820">
        <v>2742.2197377600814</v>
      </c>
      <c r="G148" s="1821">
        <v>7903.8147966661354</v>
      </c>
      <c r="H148" s="1820">
        <v>340.45015825000007</v>
      </c>
      <c r="I148" s="1821">
        <v>10295.584722941045</v>
      </c>
      <c r="J148" s="1820">
        <v>0</v>
      </c>
      <c r="K148" s="1821">
        <v>0</v>
      </c>
      <c r="L148" s="1820">
        <v>1.06E-5</v>
      </c>
      <c r="M148" s="1821">
        <v>244.936321193407</v>
      </c>
      <c r="N148" s="1820">
        <v>0.33482372748303835</v>
      </c>
      <c r="O148" s="1821">
        <v>600.93176178853037</v>
      </c>
      <c r="P148" s="1813"/>
      <c r="Q148" s="1821"/>
      <c r="R148" s="1820">
        <v>43094.110497859438</v>
      </c>
      <c r="S148" s="1821">
        <v>979.13019863614397</v>
      </c>
      <c r="T148" s="1820">
        <v>4853.4413621750637</v>
      </c>
      <c r="U148" s="1821">
        <v>11326.851405627491</v>
      </c>
      <c r="V148" s="1820">
        <v>9785.3493632104437</v>
      </c>
      <c r="W148" s="1814">
        <v>121800.50649419895</v>
      </c>
      <c r="X148" s="1485"/>
      <c r="Y148" s="1177"/>
    </row>
    <row r="149" spans="2:26" ht="16.5">
      <c r="B149" s="1491" t="s">
        <v>342</v>
      </c>
      <c r="C149" s="1819">
        <v>39.645305256128218</v>
      </c>
      <c r="D149" s="1820">
        <v>12315.399108560592</v>
      </c>
      <c r="E149" s="1821">
        <v>27597.635654233269</v>
      </c>
      <c r="F149" s="1820">
        <v>3670.1256148635107</v>
      </c>
      <c r="G149" s="1821">
        <v>7120.6156755235988</v>
      </c>
      <c r="H149" s="1820">
        <v>129.13624841999996</v>
      </c>
      <c r="I149" s="1821">
        <v>11256.445776446451</v>
      </c>
      <c r="J149" s="1820">
        <v>0</v>
      </c>
      <c r="K149" s="1821">
        <v>0</v>
      </c>
      <c r="L149" s="1820">
        <v>1.06E-5</v>
      </c>
      <c r="M149" s="1821">
        <v>239.010226749552</v>
      </c>
      <c r="N149" s="1820">
        <v>8.3399350000000011E-2</v>
      </c>
      <c r="O149" s="1821">
        <v>679.62010452999573</v>
      </c>
      <c r="P149" s="1813"/>
      <c r="Q149" s="1821"/>
      <c r="R149" s="1820">
        <v>49545.15638427229</v>
      </c>
      <c r="S149" s="1821">
        <v>1042.8079835261226</v>
      </c>
      <c r="T149" s="1820">
        <v>6380.1041900807613</v>
      </c>
      <c r="U149" s="1821">
        <v>11454.82802520219</v>
      </c>
      <c r="V149" s="1820">
        <v>11116.571858039941</v>
      </c>
      <c r="W149" s="1814">
        <v>142587.18556565439</v>
      </c>
      <c r="X149" s="1485"/>
      <c r="Y149" s="1177"/>
    </row>
    <row r="150" spans="2:26" ht="16.5">
      <c r="B150" s="1491" t="s">
        <v>343</v>
      </c>
      <c r="C150" s="1819">
        <v>58.260625446128039</v>
      </c>
      <c r="D150" s="1820">
        <v>10111.615931727647</v>
      </c>
      <c r="E150" s="1821">
        <v>27498.536875899448</v>
      </c>
      <c r="F150" s="1820">
        <v>3102.1710016352831</v>
      </c>
      <c r="G150" s="1821">
        <v>5626.0793137063347</v>
      </c>
      <c r="H150" s="1820">
        <v>117.32755776</v>
      </c>
      <c r="I150" s="1821">
        <v>9757.4810744917922</v>
      </c>
      <c r="J150" s="1820">
        <v>0</v>
      </c>
      <c r="K150" s="1821">
        <v>9.8499999999999989E-6</v>
      </c>
      <c r="L150" s="1820">
        <v>1.06E-5</v>
      </c>
      <c r="M150" s="1821">
        <v>287.55088678948817</v>
      </c>
      <c r="N150" s="1820">
        <v>2326.3625721984554</v>
      </c>
      <c r="O150" s="1821">
        <v>572.57470613168221</v>
      </c>
      <c r="P150" s="1813"/>
      <c r="Q150" s="1821"/>
      <c r="R150" s="1820">
        <v>45782.986124277049</v>
      </c>
      <c r="S150" s="1821">
        <v>1064.7285793716346</v>
      </c>
      <c r="T150" s="1820">
        <v>6685.9392505092137</v>
      </c>
      <c r="U150" s="1821">
        <v>11362.325209663482</v>
      </c>
      <c r="V150" s="1820">
        <v>10783.9052537648</v>
      </c>
      <c r="W150" s="1814">
        <v>135137.84498382243</v>
      </c>
      <c r="X150" s="1485"/>
      <c r="Y150" s="1177"/>
    </row>
    <row r="151" spans="2:26" ht="16.5">
      <c r="B151" s="1491" t="s">
        <v>344</v>
      </c>
      <c r="C151" s="1819">
        <v>64.891383676128299</v>
      </c>
      <c r="D151" s="1820">
        <v>8774.4986705149076</v>
      </c>
      <c r="E151" s="1821">
        <v>29312.779976986545</v>
      </c>
      <c r="F151" s="1820">
        <v>3217.8689668337188</v>
      </c>
      <c r="G151" s="1821">
        <v>7673.1738551502722</v>
      </c>
      <c r="H151" s="1820">
        <v>287.56709562000003</v>
      </c>
      <c r="I151" s="1821">
        <v>10942.77108864872</v>
      </c>
      <c r="J151" s="1820">
        <v>0</v>
      </c>
      <c r="K151" s="1821">
        <v>9.8499999999999989E-6</v>
      </c>
      <c r="L151" s="1820">
        <v>8.2852627699999992</v>
      </c>
      <c r="M151" s="1821">
        <v>54.883713541620004</v>
      </c>
      <c r="N151" s="1820">
        <v>0.57472148000000001</v>
      </c>
      <c r="O151" s="1821">
        <v>549.66101706289976</v>
      </c>
      <c r="P151" s="1813"/>
      <c r="Q151" s="1821"/>
      <c r="R151" s="1820">
        <v>46926.142642445702</v>
      </c>
      <c r="S151" s="1821">
        <v>1073.6309324538129</v>
      </c>
      <c r="T151" s="1820">
        <v>6555.2962558004019</v>
      </c>
      <c r="U151" s="1821">
        <v>13399.699498235719</v>
      </c>
      <c r="V151" s="1820">
        <v>11326.460316681691</v>
      </c>
      <c r="W151" s="1814">
        <v>140168.18540775211</v>
      </c>
      <c r="X151" s="1485"/>
      <c r="Y151" s="1177"/>
    </row>
    <row r="152" spans="2:26" ht="16.5">
      <c r="B152" s="1791"/>
      <c r="C152" s="1819"/>
      <c r="D152" s="1822"/>
      <c r="E152" s="1821"/>
      <c r="F152" s="1822"/>
      <c r="G152" s="1821"/>
      <c r="H152" s="1822"/>
      <c r="I152" s="1821"/>
      <c r="J152" s="1822"/>
      <c r="K152" s="1821"/>
      <c r="L152" s="1822"/>
      <c r="M152" s="1821"/>
      <c r="N152" s="1822"/>
      <c r="O152" s="1821"/>
      <c r="P152" s="1813"/>
      <c r="Q152" s="1821"/>
      <c r="R152" s="1822"/>
      <c r="S152" s="1821"/>
      <c r="T152" s="1822"/>
      <c r="U152" s="1821"/>
      <c r="V152" s="1822"/>
      <c r="W152" s="1823"/>
      <c r="X152" s="1485"/>
      <c r="Y152" s="1177"/>
    </row>
    <row r="153" spans="2:26" ht="14.65" customHeight="1">
      <c r="B153" s="1791">
        <v>2025</v>
      </c>
      <c r="C153" s="1819"/>
      <c r="D153" s="1822"/>
      <c r="E153" s="1821"/>
      <c r="F153" s="1822"/>
      <c r="G153" s="1821"/>
      <c r="H153" s="1822"/>
      <c r="I153" s="1821"/>
      <c r="J153" s="1822"/>
      <c r="K153" s="1821"/>
      <c r="L153" s="1822"/>
      <c r="M153" s="1821"/>
      <c r="N153" s="1822"/>
      <c r="O153" s="1821"/>
      <c r="P153" s="1813"/>
      <c r="Q153" s="1821"/>
      <c r="R153" s="1822"/>
      <c r="S153" s="1821"/>
      <c r="T153" s="1822"/>
      <c r="U153" s="1821"/>
      <c r="V153" s="1822"/>
      <c r="W153" s="1823"/>
      <c r="X153" s="1485"/>
      <c r="Y153" s="1177"/>
    </row>
    <row r="154" spans="2:26" ht="15" customHeight="1">
      <c r="B154" s="1462" t="s">
        <v>345</v>
      </c>
      <c r="C154" s="1819">
        <v>55.468492684440442</v>
      </c>
      <c r="D154" s="1820">
        <v>11470.103115587091</v>
      </c>
      <c r="E154" s="1821">
        <v>27587.575848202887</v>
      </c>
      <c r="F154" s="1820">
        <v>2805.1442540284243</v>
      </c>
      <c r="G154" s="1821">
        <v>5383.9304489706983</v>
      </c>
      <c r="H154" s="1820">
        <v>896.66874676976522</v>
      </c>
      <c r="I154" s="1821">
        <v>12362.229062194028</v>
      </c>
      <c r="J154" s="1820">
        <v>0</v>
      </c>
      <c r="K154" s="1821">
        <v>0</v>
      </c>
      <c r="L154" s="1820">
        <v>807.93835833084995</v>
      </c>
      <c r="M154" s="1821">
        <v>342.86724728800795</v>
      </c>
      <c r="N154" s="1820">
        <v>0</v>
      </c>
      <c r="O154" s="1821">
        <v>201.81990623304699</v>
      </c>
      <c r="P154" s="1813">
        <v>6018.6811967951062</v>
      </c>
      <c r="Q154" s="1821">
        <v>38456.07994964419</v>
      </c>
      <c r="R154" s="1820">
        <v>44474.761146439305</v>
      </c>
      <c r="S154" s="1821">
        <v>4490.0365031918573</v>
      </c>
      <c r="T154" s="1820">
        <v>6786.7599449654399</v>
      </c>
      <c r="U154" s="1821">
        <v>7296.7678244081435</v>
      </c>
      <c r="V154" s="1820">
        <v>14700.770979370673</v>
      </c>
      <c r="W154" s="1814">
        <v>139662.84187866465</v>
      </c>
      <c r="X154" s="1219"/>
      <c r="Y154" s="921"/>
      <c r="Z154" s="614"/>
    </row>
    <row r="155" spans="2:26" ht="15" customHeight="1">
      <c r="B155" s="1462" t="s">
        <v>334</v>
      </c>
      <c r="C155" s="1819">
        <v>60.094339843584812</v>
      </c>
      <c r="D155" s="1820">
        <v>10394.09723056407</v>
      </c>
      <c r="E155" s="1821">
        <v>26074.712458369024</v>
      </c>
      <c r="F155" s="1820">
        <v>2500.8342039829158</v>
      </c>
      <c r="G155" s="1821">
        <v>7466.4855682438138</v>
      </c>
      <c r="H155" s="1820">
        <v>879.05242810378809</v>
      </c>
      <c r="I155" s="1821">
        <v>11985.912706289822</v>
      </c>
      <c r="J155" s="1820">
        <v>0</v>
      </c>
      <c r="K155" s="1821">
        <v>0</v>
      </c>
      <c r="L155" s="1820">
        <v>1227.3970427647928</v>
      </c>
      <c r="M155" s="1821">
        <v>525.18587213260992</v>
      </c>
      <c r="N155" s="1820">
        <v>0</v>
      </c>
      <c r="O155" s="1821">
        <v>210.91066930377997</v>
      </c>
      <c r="P155" s="1813">
        <v>5135.1357853843447</v>
      </c>
      <c r="Q155" s="1821">
        <v>39602.198075118671</v>
      </c>
      <c r="R155" s="1820">
        <v>44737.333860502993</v>
      </c>
      <c r="S155" s="1821">
        <v>4572.7787175073199</v>
      </c>
      <c r="T155" s="1820">
        <v>7060.844913308305</v>
      </c>
      <c r="U155" s="1821">
        <v>6529.146270357468</v>
      </c>
      <c r="V155" s="1820">
        <v>14603.011491492371</v>
      </c>
      <c r="W155" s="1814">
        <v>138827.7977727667</v>
      </c>
      <c r="X155" s="1219"/>
      <c r="Y155" s="921"/>
      <c r="Z155" s="614"/>
    </row>
    <row r="156" spans="2:26" ht="15" customHeight="1">
      <c r="B156" s="1462" t="s">
        <v>335</v>
      </c>
      <c r="C156" s="1819">
        <v>79.634176806130085</v>
      </c>
      <c r="D156" s="1820">
        <v>7880.5433916044194</v>
      </c>
      <c r="E156" s="1821">
        <v>27417.579628613006</v>
      </c>
      <c r="F156" s="1820">
        <v>2717.5096265081947</v>
      </c>
      <c r="G156" s="1821">
        <v>11623.76330121104</v>
      </c>
      <c r="H156" s="1820">
        <v>820.111807941812</v>
      </c>
      <c r="I156" s="1821">
        <v>12300.302321546609</v>
      </c>
      <c r="J156" s="1820">
        <v>0</v>
      </c>
      <c r="K156" s="1821">
        <v>0</v>
      </c>
      <c r="L156" s="1820">
        <v>1342.0239156228417</v>
      </c>
      <c r="M156" s="1821">
        <v>509.00801503350368</v>
      </c>
      <c r="N156" s="1820">
        <v>0</v>
      </c>
      <c r="O156" s="1821">
        <v>196.71627145674228</v>
      </c>
      <c r="P156" s="1813">
        <v>4699.0848017729068</v>
      </c>
      <c r="Q156" s="1821">
        <v>40942.543460221132</v>
      </c>
      <c r="R156" s="1820">
        <v>45641.628261994039</v>
      </c>
      <c r="S156" s="1821">
        <v>4354.5002810826691</v>
      </c>
      <c r="T156" s="1820">
        <v>7859.2460893881325</v>
      </c>
      <c r="U156" s="1821">
        <v>6540.9749278089748</v>
      </c>
      <c r="V156" s="1820">
        <v>15243.803180942559</v>
      </c>
      <c r="W156" s="1814">
        <v>144527.34519756067</v>
      </c>
      <c r="X156" s="1219"/>
      <c r="Y156" s="921"/>
      <c r="Z156" s="614"/>
    </row>
    <row r="157" spans="2:26" ht="16.5">
      <c r="B157" s="1462" t="s">
        <v>336</v>
      </c>
      <c r="C157" s="1819">
        <v>87.992691589992134</v>
      </c>
      <c r="D157" s="1820">
        <v>8108.0165990617961</v>
      </c>
      <c r="E157" s="1821">
        <v>30664.796008973528</v>
      </c>
      <c r="F157" s="1820">
        <v>2649.1954492226478</v>
      </c>
      <c r="G157" s="1821">
        <v>12068.340560794864</v>
      </c>
      <c r="H157" s="1820">
        <v>413.79584069486481</v>
      </c>
      <c r="I157" s="1821">
        <v>12241.983930217597</v>
      </c>
      <c r="J157" s="1820">
        <v>0</v>
      </c>
      <c r="K157" s="1821">
        <v>0</v>
      </c>
      <c r="L157" s="1820">
        <v>1095.1464521501766</v>
      </c>
      <c r="M157" s="1821">
        <v>477.99501501492597</v>
      </c>
      <c r="N157" s="1820">
        <v>0</v>
      </c>
      <c r="O157" s="1821">
        <v>177.76528729771999</v>
      </c>
      <c r="P157" s="1813">
        <v>4854.9872812901285</v>
      </c>
      <c r="Q157" s="1821">
        <v>44593.498506945914</v>
      </c>
      <c r="R157" s="1820">
        <v>49448.485788236059</v>
      </c>
      <c r="S157" s="1821">
        <v>4042.9024089549598</v>
      </c>
      <c r="T157" s="1820">
        <v>6452.9061181624302</v>
      </c>
      <c r="U157" s="1821">
        <v>9497.3727209865156</v>
      </c>
      <c r="V157" s="1820">
        <v>15304.562305457133</v>
      </c>
      <c r="W157" s="1814">
        <v>152731.25717681521</v>
      </c>
      <c r="X157" s="1219"/>
      <c r="Y157" s="921"/>
      <c r="Z157" s="614"/>
    </row>
    <row r="158" spans="2:26" ht="16.5">
      <c r="B158" s="1462" t="s">
        <v>337</v>
      </c>
      <c r="C158" s="1819">
        <v>133.32875719999998</v>
      </c>
      <c r="D158" s="1820">
        <v>7539.980915409079</v>
      </c>
      <c r="E158" s="1821">
        <v>31081.987203851808</v>
      </c>
      <c r="F158" s="1820">
        <v>2649.4224708706615</v>
      </c>
      <c r="G158" s="1821">
        <v>16140.558767408687</v>
      </c>
      <c r="H158" s="1820">
        <v>419.6021706380813</v>
      </c>
      <c r="I158" s="1821">
        <v>12259.882143804089</v>
      </c>
      <c r="J158" s="1820">
        <v>0</v>
      </c>
      <c r="K158" s="1821">
        <v>0</v>
      </c>
      <c r="L158" s="1820">
        <v>953.79159590919153</v>
      </c>
      <c r="M158" s="1821">
        <v>469.50527358418714</v>
      </c>
      <c r="N158" s="1820">
        <v>0</v>
      </c>
      <c r="O158" s="1821">
        <v>151.7428162673624</v>
      </c>
      <c r="P158" s="1813">
        <v>5278.0063703531259</v>
      </c>
      <c r="Q158" s="1821">
        <v>46383.599021969181</v>
      </c>
      <c r="R158" s="1820">
        <v>51661.605392322301</v>
      </c>
      <c r="S158" s="1821">
        <v>3991.3513105109641</v>
      </c>
      <c r="T158" s="1820">
        <v>7163.6559849117384</v>
      </c>
      <c r="U158" s="1821">
        <v>9319.3456547036367</v>
      </c>
      <c r="V158" s="1820">
        <v>15249.334154543663</v>
      </c>
      <c r="W158" s="1814">
        <v>159185.09461193546</v>
      </c>
      <c r="X158" s="1219"/>
      <c r="Y158" s="921"/>
      <c r="Z158" s="614"/>
    </row>
    <row r="159" spans="2:26" ht="16.5">
      <c r="B159" s="1462" t="s">
        <v>338</v>
      </c>
      <c r="C159" s="1819">
        <v>181.74380372841972</v>
      </c>
      <c r="D159" s="1820">
        <v>8374.0995258126404</v>
      </c>
      <c r="E159" s="1821">
        <v>32527.569442197477</v>
      </c>
      <c r="F159" s="1820">
        <v>5410.9823723006393</v>
      </c>
      <c r="G159" s="1821">
        <v>14549.69743886174</v>
      </c>
      <c r="H159" s="1820">
        <v>119.41700389011889</v>
      </c>
      <c r="I159" s="1821">
        <v>13604.066884670801</v>
      </c>
      <c r="J159" s="1820">
        <v>0</v>
      </c>
      <c r="K159" s="1821">
        <v>0</v>
      </c>
      <c r="L159" s="1820">
        <v>992.17398260699883</v>
      </c>
      <c r="M159" s="1821">
        <v>508.80760698346006</v>
      </c>
      <c r="N159" s="1820">
        <v>0</v>
      </c>
      <c r="O159" s="1821">
        <v>141.15444065259621</v>
      </c>
      <c r="P159" s="1813">
        <v>5228.0859538703717</v>
      </c>
      <c r="Q159" s="1821">
        <v>47537.515777337758</v>
      </c>
      <c r="R159" s="1820">
        <v>52765.601731208131</v>
      </c>
      <c r="S159" s="1821">
        <v>6477.3156504665121</v>
      </c>
      <c r="T159" s="1820">
        <v>7532.5294269170945</v>
      </c>
      <c r="U159" s="1821">
        <v>8140.553647057287</v>
      </c>
      <c r="V159" s="1820">
        <v>15060.645009922324</v>
      </c>
      <c r="W159" s="1814">
        <v>166386.35796727624</v>
      </c>
      <c r="X159" s="1219"/>
      <c r="Y159" s="921"/>
      <c r="Z159" s="614"/>
    </row>
    <row r="160" spans="2:26" ht="16.5">
      <c r="B160" s="1462" t="s">
        <v>339</v>
      </c>
      <c r="C160" s="1819">
        <v>183.04934572841975</v>
      </c>
      <c r="D160" s="1820">
        <v>8394.2569908026362</v>
      </c>
      <c r="E160" s="1821">
        <v>32530.269235248881</v>
      </c>
      <c r="F160" s="1820">
        <v>5422.5459290597564</v>
      </c>
      <c r="G160" s="1821">
        <v>14534.13237037223</v>
      </c>
      <c r="H160" s="1820">
        <v>119.41700389011889</v>
      </c>
      <c r="I160" s="1821">
        <v>13602.137878248035</v>
      </c>
      <c r="J160" s="1820">
        <v>0</v>
      </c>
      <c r="K160" s="1821">
        <v>0</v>
      </c>
      <c r="L160" s="1820">
        <v>992.17398260699883</v>
      </c>
      <c r="M160" s="1821">
        <v>508.80760698346006</v>
      </c>
      <c r="N160" s="1820">
        <v>0</v>
      </c>
      <c r="O160" s="1821">
        <v>141.15443858259621</v>
      </c>
      <c r="P160" s="1813">
        <v>5228.0859538703726</v>
      </c>
      <c r="Q160" s="1821">
        <v>47619.43639003815</v>
      </c>
      <c r="R160" s="1820">
        <v>52847.522343908509</v>
      </c>
      <c r="S160" s="1821">
        <v>6442.5708676465129</v>
      </c>
      <c r="T160" s="1820">
        <v>7493.6393523796505</v>
      </c>
      <c r="U160" s="1821">
        <v>8217.2459059858993</v>
      </c>
      <c r="V160" s="1820">
        <v>15090.149519205072</v>
      </c>
      <c r="W160" s="1814">
        <v>166519.07277064881</v>
      </c>
      <c r="X160" s="1219"/>
      <c r="Y160" s="921"/>
      <c r="Z160" s="614"/>
    </row>
    <row r="161" spans="2:26" ht="16.5">
      <c r="B161" s="1462" t="s">
        <v>340</v>
      </c>
      <c r="C161" s="1819">
        <v>193.1919185493135</v>
      </c>
      <c r="D161" s="1820">
        <v>13295.373817832069</v>
      </c>
      <c r="E161" s="1821">
        <v>33500.175536697403</v>
      </c>
      <c r="F161" s="1820">
        <v>4346.9278248502651</v>
      </c>
      <c r="G161" s="1821">
        <v>8753.411167375938</v>
      </c>
      <c r="H161" s="1820">
        <v>609.59016595846151</v>
      </c>
      <c r="I161" s="1821">
        <v>14232.015562279696</v>
      </c>
      <c r="J161" s="1820">
        <v>0</v>
      </c>
      <c r="K161" s="1821">
        <v>0</v>
      </c>
      <c r="L161" s="1820">
        <v>583.15797151900551</v>
      </c>
      <c r="M161" s="1821">
        <v>540.43982592968428</v>
      </c>
      <c r="N161" s="1820">
        <v>21.455950697612003</v>
      </c>
      <c r="O161" s="1821">
        <v>129.27433904025904</v>
      </c>
      <c r="P161" s="1813">
        <v>6419.7679732891611</v>
      </c>
      <c r="Q161" s="1821">
        <v>47719.811143250168</v>
      </c>
      <c r="R161" s="1820">
        <v>54139.579116539324</v>
      </c>
      <c r="S161" s="1821">
        <v>7481.6375604553668</v>
      </c>
      <c r="T161" s="1820">
        <v>8543.3145214359029</v>
      </c>
      <c r="U161" s="1821">
        <v>9652.1253992595302</v>
      </c>
      <c r="V161" s="1820">
        <v>15411.879558934359</v>
      </c>
      <c r="W161" s="1814">
        <v>171433.55023735421</v>
      </c>
      <c r="X161" s="1219"/>
      <c r="Y161" s="921"/>
      <c r="Z161" s="614"/>
    </row>
    <row r="162" spans="2:26" ht="16.5">
      <c r="B162" s="1462" t="s">
        <v>341</v>
      </c>
      <c r="C162" s="1819">
        <v>201.68150140169871</v>
      </c>
      <c r="D162" s="1820">
        <v>13950.40054682938</v>
      </c>
      <c r="E162" s="1821">
        <v>32362.469641986045</v>
      </c>
      <c r="F162" s="1820">
        <v>3553.9292459030075</v>
      </c>
      <c r="G162" s="1821">
        <v>11188.765736073452</v>
      </c>
      <c r="H162" s="1820">
        <v>921.93516659538579</v>
      </c>
      <c r="I162" s="1821">
        <v>13421.602731301015</v>
      </c>
      <c r="J162" s="1820">
        <v>0</v>
      </c>
      <c r="K162" s="1821">
        <v>0</v>
      </c>
      <c r="L162" s="1820">
        <v>757.43749303999903</v>
      </c>
      <c r="M162" s="1821">
        <v>561.9531819524741</v>
      </c>
      <c r="N162" s="1820">
        <v>18.841210965811523</v>
      </c>
      <c r="O162" s="1821">
        <v>110.21798457324761</v>
      </c>
      <c r="P162" s="1813">
        <v>6020.4500186579571</v>
      </c>
      <c r="Q162" s="1821">
        <v>49450.810601191421</v>
      </c>
      <c r="R162" s="1820">
        <v>55471.260619849389</v>
      </c>
      <c r="S162" s="1821">
        <v>5730.7957812605609</v>
      </c>
      <c r="T162" s="1820">
        <v>8537.3565570519586</v>
      </c>
      <c r="U162" s="1821">
        <v>10340.975508582831</v>
      </c>
      <c r="V162" s="1820">
        <v>15804.218219846292</v>
      </c>
      <c r="W162" s="1814">
        <v>172933.84112721254</v>
      </c>
      <c r="X162" s="1219"/>
      <c r="Y162" s="921"/>
      <c r="Z162" s="614"/>
    </row>
    <row r="163" spans="2:26" ht="16.5">
      <c r="B163" s="1462" t="s">
        <v>342</v>
      </c>
      <c r="C163" s="1819">
        <v>204.51205147814142</v>
      </c>
      <c r="D163" s="1820">
        <v>12507.214329189706</v>
      </c>
      <c r="E163" s="1821">
        <v>32947.477972347115</v>
      </c>
      <c r="F163" s="1820">
        <v>4526.8878391379503</v>
      </c>
      <c r="G163" s="1821">
        <v>11385.805971967247</v>
      </c>
      <c r="H163" s="1820">
        <v>910.64420686976121</v>
      </c>
      <c r="I163" s="1821">
        <v>14013.133133859967</v>
      </c>
      <c r="J163" s="1820">
        <v>0</v>
      </c>
      <c r="K163" s="1821">
        <v>0</v>
      </c>
      <c r="L163" s="1820">
        <v>655.58631600398257</v>
      </c>
      <c r="M163" s="1821">
        <v>539.18536014164897</v>
      </c>
      <c r="N163" s="1820">
        <v>23.481956493984999</v>
      </c>
      <c r="O163" s="1821">
        <v>267.06074849318929</v>
      </c>
      <c r="P163" s="1813">
        <v>6236.1020258440121</v>
      </c>
      <c r="Q163" s="1821">
        <v>51566.502036099766</v>
      </c>
      <c r="R163" s="1820">
        <v>57802.604061943784</v>
      </c>
      <c r="S163" s="1821">
        <v>4997.8522607434943</v>
      </c>
      <c r="T163" s="1820">
        <v>7774.841808841039</v>
      </c>
      <c r="U163" s="1821">
        <v>9423.2145429683114</v>
      </c>
      <c r="V163" s="1820">
        <v>16097.867478842911</v>
      </c>
      <c r="W163" s="1814">
        <v>174077.37003932221</v>
      </c>
      <c r="X163" s="1219"/>
      <c r="Y163" s="921"/>
      <c r="Z163" s="614"/>
    </row>
    <row r="164" spans="2:26" ht="16.5">
      <c r="B164" s="1462" t="s">
        <v>343</v>
      </c>
      <c r="C164" s="1819">
        <v>263.56331807651418</v>
      </c>
      <c r="D164" s="1820">
        <v>12673.287012184752</v>
      </c>
      <c r="E164" s="1821">
        <v>33851.527806968137</v>
      </c>
      <c r="F164" s="1820">
        <v>5484.3548692718896</v>
      </c>
      <c r="G164" s="1821">
        <v>10816.25780908709</v>
      </c>
      <c r="H164" s="1820">
        <v>828.02563390296427</v>
      </c>
      <c r="I164" s="1821">
        <v>14055.198553987961</v>
      </c>
      <c r="J164" s="1820">
        <v>0</v>
      </c>
      <c r="K164" s="1821">
        <v>0</v>
      </c>
      <c r="L164" s="1820">
        <v>649.5067922457838</v>
      </c>
      <c r="M164" s="1821">
        <v>515.30210025780013</v>
      </c>
      <c r="N164" s="1820">
        <v>23.740524820000001</v>
      </c>
      <c r="O164" s="1821">
        <v>327.35772827582315</v>
      </c>
      <c r="P164" s="1813">
        <v>5880.2735406799766</v>
      </c>
      <c r="Q164" s="1821">
        <v>53183.113662807125</v>
      </c>
      <c r="R164" s="1820">
        <v>59063.387203487102</v>
      </c>
      <c r="S164" s="1821">
        <v>5737.7351310004578</v>
      </c>
      <c r="T164" s="1820">
        <v>9054.8017376052994</v>
      </c>
      <c r="U164" s="1821">
        <v>9275.5346983728214</v>
      </c>
      <c r="V164" s="1820">
        <v>15949.319944000485</v>
      </c>
      <c r="W164" s="1814">
        <v>178568.90086354487</v>
      </c>
      <c r="X164" s="1219"/>
      <c r="Y164" s="921"/>
      <c r="Z164" s="614"/>
    </row>
    <row r="165" spans="2:26" ht="16.5">
      <c r="B165" s="1462" t="s">
        <v>344</v>
      </c>
      <c r="C165" s="1819">
        <v>309.45702835933946</v>
      </c>
      <c r="D165" s="1820">
        <v>13291.254805412713</v>
      </c>
      <c r="E165" s="1821">
        <v>36167.65731333819</v>
      </c>
      <c r="F165" s="1820">
        <v>3188.9277981997589</v>
      </c>
      <c r="G165" s="1821">
        <v>10104.593071375188</v>
      </c>
      <c r="H165" s="1820">
        <v>819.99996759075884</v>
      </c>
      <c r="I165" s="1821">
        <v>15607.968661173167</v>
      </c>
      <c r="J165" s="1820">
        <v>0</v>
      </c>
      <c r="K165" s="1821">
        <v>0</v>
      </c>
      <c r="L165" s="1820">
        <v>1469.050833391364</v>
      </c>
      <c r="M165" s="1821">
        <v>453.9349712235902</v>
      </c>
      <c r="N165" s="1820">
        <v>20.772895590789958</v>
      </c>
      <c r="O165" s="1821">
        <v>412.11052663972015</v>
      </c>
      <c r="P165" s="1813">
        <v>5956.9932931820667</v>
      </c>
      <c r="Q165" s="1821">
        <v>53287.331370442713</v>
      </c>
      <c r="R165" s="1820">
        <v>59244.324663624771</v>
      </c>
      <c r="S165" s="1821">
        <v>4666.3419159056248</v>
      </c>
      <c r="T165" s="1820">
        <v>8262.0548186960295</v>
      </c>
      <c r="U165" s="1821">
        <v>8562.8292562268216</v>
      </c>
      <c r="V165" s="1820">
        <v>17160.25106294073</v>
      </c>
      <c r="W165" s="1814">
        <v>179741.52958968858</v>
      </c>
      <c r="X165" s="1219"/>
      <c r="Y165" s="921"/>
      <c r="Z165" s="614"/>
    </row>
    <row r="166" spans="2:26" ht="16.5">
      <c r="B166" s="1462"/>
      <c r="C166" s="1819"/>
      <c r="D166" s="1820"/>
      <c r="E166" s="1821"/>
      <c r="F166" s="1820"/>
      <c r="G166" s="1821"/>
      <c r="H166" s="1820"/>
      <c r="I166" s="1821"/>
      <c r="J166" s="1820"/>
      <c r="K166" s="1821"/>
      <c r="L166" s="1820"/>
      <c r="M166" s="1821"/>
      <c r="N166" s="1820"/>
      <c r="O166" s="1821"/>
      <c r="P166" s="1813"/>
      <c r="Q166" s="1821"/>
      <c r="R166" s="1820"/>
      <c r="S166" s="1821"/>
      <c r="T166" s="1820"/>
      <c r="U166" s="1821"/>
      <c r="V166" s="1820"/>
      <c r="W166" s="1814"/>
      <c r="X166" s="1219"/>
      <c r="Y166" s="921"/>
      <c r="Z166" s="614"/>
    </row>
    <row r="167" spans="2:26" ht="16.5">
      <c r="B167" s="1791">
        <v>2026</v>
      </c>
      <c r="C167" s="1819"/>
      <c r="D167" s="1820"/>
      <c r="E167" s="1821"/>
      <c r="F167" s="1820"/>
      <c r="G167" s="1821"/>
      <c r="H167" s="1820"/>
      <c r="I167" s="1821"/>
      <c r="J167" s="1820"/>
      <c r="K167" s="1821"/>
      <c r="L167" s="1820"/>
      <c r="M167" s="1821"/>
      <c r="N167" s="1820"/>
      <c r="O167" s="1821"/>
      <c r="P167" s="1813"/>
      <c r="Q167" s="1821"/>
      <c r="R167" s="1820"/>
      <c r="S167" s="1821"/>
      <c r="T167" s="1820"/>
      <c r="U167" s="1821"/>
      <c r="V167" s="1820"/>
      <c r="W167" s="1814"/>
      <c r="X167" s="1219"/>
      <c r="Y167" s="921"/>
      <c r="Z167" s="614"/>
    </row>
    <row r="168" spans="2:26" ht="16.5">
      <c r="B168" s="1462" t="s">
        <v>345</v>
      </c>
      <c r="C168" s="1819">
        <v>311.75443184981526</v>
      </c>
      <c r="D168" s="1820">
        <v>18070.794984267068</v>
      </c>
      <c r="E168" s="1821">
        <v>33083.607623438445</v>
      </c>
      <c r="F168" s="1820">
        <v>4251.6798114029943</v>
      </c>
      <c r="G168" s="1821">
        <v>9737.0318808010634</v>
      </c>
      <c r="H168" s="1820">
        <v>703.47792090270593</v>
      </c>
      <c r="I168" s="1821">
        <v>15231.531937708627</v>
      </c>
      <c r="J168" s="1820">
        <v>0</v>
      </c>
      <c r="K168" s="1821">
        <v>0</v>
      </c>
      <c r="L168" s="1820">
        <v>1542.211378884549</v>
      </c>
      <c r="M168" s="1821">
        <v>429.78750235117974</v>
      </c>
      <c r="N168" s="1820">
        <v>23.287655995663997</v>
      </c>
      <c r="O168" s="1821">
        <v>428.07079258801258</v>
      </c>
      <c r="P168" s="1813">
        <v>5548.7014215489735</v>
      </c>
      <c r="Q168" s="1821">
        <v>53453.832140216102</v>
      </c>
      <c r="R168" s="1820">
        <v>59002.533561765078</v>
      </c>
      <c r="S168" s="1821">
        <v>4727.544293734707</v>
      </c>
      <c r="T168" s="1820">
        <v>8573.5028359727257</v>
      </c>
      <c r="U168" s="1821">
        <v>9234.3249178431852</v>
      </c>
      <c r="V168" s="1820">
        <v>17001.462653837825</v>
      </c>
      <c r="W168" s="1814">
        <v>182352.60418334365</v>
      </c>
      <c r="X168" s="1219"/>
      <c r="Y168" s="921"/>
      <c r="Z168" s="614"/>
    </row>
    <row r="169" spans="2:26" ht="16.5">
      <c r="B169" s="1462" t="s">
        <v>334</v>
      </c>
      <c r="C169" s="1819">
        <v>317.73840420913649</v>
      </c>
      <c r="D169" s="1820">
        <v>16635.453427271957</v>
      </c>
      <c r="E169" s="1821">
        <v>34876.584868397687</v>
      </c>
      <c r="F169" s="1820">
        <v>4744.6796304114168</v>
      </c>
      <c r="G169" s="1821">
        <v>10065.839798673027</v>
      </c>
      <c r="H169" s="1820">
        <v>785.87967532264929</v>
      </c>
      <c r="I169" s="1821">
        <v>15098.191250069267</v>
      </c>
      <c r="J169" s="1820">
        <v>0</v>
      </c>
      <c r="K169" s="1821">
        <v>0</v>
      </c>
      <c r="L169" s="1820">
        <v>907.93257400433504</v>
      </c>
      <c r="M169" s="1821">
        <v>12.671080877262686</v>
      </c>
      <c r="N169" s="1820">
        <v>23.75971383624</v>
      </c>
      <c r="O169" s="1821">
        <v>901.37145777432374</v>
      </c>
      <c r="P169" s="1813">
        <v>5626.1635102665186</v>
      </c>
      <c r="Q169" s="1821">
        <v>54912.58508329773</v>
      </c>
      <c r="R169" s="1820">
        <v>60538.748593564233</v>
      </c>
      <c r="S169" s="1821">
        <v>4371.9821213380628</v>
      </c>
      <c r="T169" s="1820">
        <v>8179.5553351594453</v>
      </c>
      <c r="U169" s="1821">
        <v>9180.951822432331</v>
      </c>
      <c r="V169" s="1820">
        <v>17530.070164695269</v>
      </c>
      <c r="W169" s="1814">
        <v>184171.40991803666</v>
      </c>
      <c r="X169" s="1219"/>
      <c r="Y169" s="921"/>
      <c r="Z169" s="614"/>
    </row>
    <row r="170" spans="2:26" ht="16.5">
      <c r="B170" s="1462" t="s">
        <v>335</v>
      </c>
      <c r="C170" s="1819">
        <v>301.97809874231194</v>
      </c>
      <c r="D170" s="1820">
        <v>14998.642638601583</v>
      </c>
      <c r="E170" s="1821">
        <v>36981.743514489703</v>
      </c>
      <c r="F170" s="1820">
        <v>4290.8385274213642</v>
      </c>
      <c r="G170" s="1821">
        <v>9551.4267386478314</v>
      </c>
      <c r="H170" s="1820">
        <v>895.81194024874094</v>
      </c>
      <c r="I170" s="1821">
        <v>15119.082587473569</v>
      </c>
      <c r="J170" s="1820">
        <v>0</v>
      </c>
      <c r="K170" s="1821">
        <v>0</v>
      </c>
      <c r="L170" s="1820">
        <v>1641.9611690614456</v>
      </c>
      <c r="M170" s="1821">
        <v>11.410695764158</v>
      </c>
      <c r="N170" s="1820">
        <v>21.71857655598188</v>
      </c>
      <c r="O170" s="1821">
        <v>921.163482804512</v>
      </c>
      <c r="P170" s="1813">
        <v>5962.4077521862109</v>
      </c>
      <c r="Q170" s="1821">
        <v>57631.595985236665</v>
      </c>
      <c r="R170" s="1820">
        <v>63594.003737422878</v>
      </c>
      <c r="S170" s="1821">
        <v>4262.072026604591</v>
      </c>
      <c r="T170" s="1820">
        <v>8335.314057453541</v>
      </c>
      <c r="U170" s="1821">
        <v>8916.5475019496153</v>
      </c>
      <c r="V170" s="1820">
        <v>17180.231747662041</v>
      </c>
      <c r="W170" s="1814">
        <v>187023.94704090385</v>
      </c>
      <c r="X170" s="1219"/>
      <c r="Y170" s="921"/>
      <c r="Z170" s="614"/>
    </row>
    <row r="171" spans="2:26" ht="16.5">
      <c r="B171" s="1462" t="s">
        <v>336</v>
      </c>
      <c r="C171" s="1819">
        <v>291.13285916087165</v>
      </c>
      <c r="D171" s="1822">
        <v>16159.915180419128</v>
      </c>
      <c r="E171" s="1821">
        <v>38650.197154709771</v>
      </c>
      <c r="F171" s="1822">
        <v>4399.0968781910933</v>
      </c>
      <c r="G171" s="1821">
        <v>9242.6856289094994</v>
      </c>
      <c r="H171" s="1822">
        <v>1010.2788018839791</v>
      </c>
      <c r="I171" s="1821">
        <v>15108.946659475576</v>
      </c>
      <c r="J171" s="1822">
        <v>0</v>
      </c>
      <c r="K171" s="1821">
        <v>0</v>
      </c>
      <c r="L171" s="1822">
        <v>1740.069532146561</v>
      </c>
      <c r="M171" s="1821">
        <v>9.3746943786524994</v>
      </c>
      <c r="N171" s="1822">
        <v>22.016053860320003</v>
      </c>
      <c r="O171" s="1821">
        <v>919.43532440241813</v>
      </c>
      <c r="P171" s="1813">
        <v>5643.7204281774493</v>
      </c>
      <c r="Q171" s="1821">
        <v>59966.858953545649</v>
      </c>
      <c r="R171" s="1822">
        <v>65610.579381723088</v>
      </c>
      <c r="S171" s="1821">
        <v>4005.7900051949764</v>
      </c>
      <c r="T171" s="1822">
        <v>8344.7311732078069</v>
      </c>
      <c r="U171" s="1821">
        <v>9519.4423995062607</v>
      </c>
      <c r="V171" s="1822">
        <v>17143.712834994873</v>
      </c>
      <c r="W171" s="1823">
        <v>192177.40456216491</v>
      </c>
      <c r="X171" s="1219"/>
      <c r="Y171" s="921"/>
      <c r="Z171" s="614"/>
    </row>
    <row r="172" spans="2:26" ht="16.5">
      <c r="B172" s="1462" t="s">
        <v>337</v>
      </c>
      <c r="C172" s="1819">
        <v>348.65502617245505</v>
      </c>
      <c r="D172" s="1822">
        <v>14459.480795053052</v>
      </c>
      <c r="E172" s="1821">
        <v>40868.073019252835</v>
      </c>
      <c r="F172" s="1822">
        <v>3741.9249547643853</v>
      </c>
      <c r="G172" s="1821">
        <v>15352.060156478547</v>
      </c>
      <c r="H172" s="1822">
        <v>1007.0041274117416</v>
      </c>
      <c r="I172" s="1821">
        <v>16925.453431943039</v>
      </c>
      <c r="J172" s="1822">
        <v>0</v>
      </c>
      <c r="K172" s="1821">
        <v>0</v>
      </c>
      <c r="L172" s="1822">
        <v>2007.6168161322566</v>
      </c>
      <c r="M172" s="1821">
        <v>23.539091816022001</v>
      </c>
      <c r="N172" s="1822">
        <v>21.977803247680004</v>
      </c>
      <c r="O172" s="1821">
        <v>1094.7603020079266</v>
      </c>
      <c r="P172" s="1813">
        <v>5831.9211286207674</v>
      </c>
      <c r="Q172" s="1821">
        <v>67055.492694088243</v>
      </c>
      <c r="R172" s="1822">
        <v>72887.413822709015</v>
      </c>
      <c r="S172" s="1821">
        <v>3830.5654796217946</v>
      </c>
      <c r="T172" s="1822">
        <v>8763.9762723625754</v>
      </c>
      <c r="U172" s="1821">
        <v>10259.4578139638</v>
      </c>
      <c r="V172" s="1822">
        <v>17812.645309059695</v>
      </c>
      <c r="W172" s="1823">
        <v>209404.60422199679</v>
      </c>
      <c r="X172" s="1219"/>
      <c r="Y172" s="921"/>
      <c r="Z172" s="614"/>
    </row>
    <row r="173" spans="2:26" ht="16.5">
      <c r="B173" s="1462" t="s">
        <v>338</v>
      </c>
      <c r="C173" s="1819">
        <v>264.98423318368356</v>
      </c>
      <c r="D173" s="1822">
        <v>15292.960401297174</v>
      </c>
      <c r="E173" s="1821">
        <v>43386.590248521818</v>
      </c>
      <c r="F173" s="1822">
        <v>4117.9704524724893</v>
      </c>
      <c r="G173" s="1821">
        <v>14836.007607610964</v>
      </c>
      <c r="H173" s="1822">
        <v>747.19995582664512</v>
      </c>
      <c r="I173" s="1821">
        <v>17545.10353329709</v>
      </c>
      <c r="J173" s="1822">
        <v>0</v>
      </c>
      <c r="K173" s="1821">
        <v>0</v>
      </c>
      <c r="L173" s="1822">
        <v>1755.5718292661877</v>
      </c>
      <c r="M173" s="1821">
        <v>17.036391241676</v>
      </c>
      <c r="N173" s="1822">
        <v>21.269640255399548</v>
      </c>
      <c r="O173" s="1821">
        <v>856.73495767186319</v>
      </c>
      <c r="P173" s="1813">
        <v>6000.5067326780909</v>
      </c>
      <c r="Q173" s="1821">
        <v>69930.200042179917</v>
      </c>
      <c r="R173" s="1822">
        <v>75930.706774858001</v>
      </c>
      <c r="S173" s="1821">
        <v>3914.8663429165745</v>
      </c>
      <c r="T173" s="1822">
        <v>9938.3032637009928</v>
      </c>
      <c r="U173" s="1821">
        <v>9359.866259229686</v>
      </c>
      <c r="V173" s="1822">
        <v>17986.717928825947</v>
      </c>
      <c r="W173" s="1823">
        <v>215971.88982017618</v>
      </c>
      <c r="X173" s="1219"/>
      <c r="Y173" s="921"/>
      <c r="Z173" s="614"/>
    </row>
    <row r="174" spans="2:26" ht="17.25" thickBot="1">
      <c r="B174" s="1839"/>
      <c r="C174" s="1840"/>
      <c r="D174" s="1841"/>
      <c r="E174" s="1842"/>
      <c r="F174" s="1841"/>
      <c r="G174" s="1842"/>
      <c r="H174" s="1841"/>
      <c r="I174" s="1842"/>
      <c r="J174" s="1841"/>
      <c r="K174" s="1842"/>
      <c r="L174" s="1841"/>
      <c r="M174" s="1842"/>
      <c r="N174" s="1841"/>
      <c r="O174" s="1842"/>
      <c r="P174" s="1843"/>
      <c r="Q174" s="1842"/>
      <c r="R174" s="1841"/>
      <c r="S174" s="1842"/>
      <c r="T174" s="1841"/>
      <c r="U174" s="1842"/>
      <c r="V174" s="1841"/>
      <c r="W174" s="1844"/>
      <c r="X174" s="1219"/>
      <c r="Y174" s="921"/>
      <c r="Z174" s="614"/>
    </row>
    <row r="176" spans="2:26" ht="15.75">
      <c r="B176" s="1434" t="s">
        <v>1802</v>
      </c>
      <c r="C176" s="926"/>
      <c r="D176" s="926"/>
      <c r="E176" s="1069"/>
      <c r="F176" s="1069"/>
      <c r="G176" s="1069"/>
      <c r="H176" s="1069"/>
      <c r="I176" s="1069"/>
      <c r="J176" s="1069"/>
      <c r="K176" s="1069"/>
      <c r="L176" s="1069"/>
      <c r="M176" s="1069"/>
      <c r="N176" s="1069"/>
      <c r="O176" s="1069"/>
      <c r="P176" s="1069"/>
      <c r="Q176" s="1069"/>
      <c r="R176" s="1069"/>
      <c r="S176" s="1069"/>
      <c r="T176" s="1069"/>
      <c r="U176" s="1069"/>
      <c r="V176" s="1069"/>
      <c r="W176" s="1069"/>
      <c r="X176" s="1070"/>
    </row>
    <row r="177" spans="2:26" ht="16.5">
      <c r="B177" s="1157"/>
      <c r="C177" s="1158"/>
      <c r="D177" s="1158"/>
      <c r="E177" s="1069"/>
      <c r="F177" s="1069"/>
      <c r="G177" s="1069"/>
      <c r="H177" s="1069"/>
      <c r="I177" s="1069"/>
      <c r="J177" s="1069"/>
      <c r="K177" s="1069"/>
      <c r="L177" s="1069"/>
      <c r="M177" s="1069"/>
      <c r="N177" s="1069"/>
      <c r="O177" s="1069"/>
      <c r="P177" s="1069"/>
      <c r="Q177" s="1069"/>
      <c r="R177" s="1069"/>
      <c r="S177" s="1069"/>
      <c r="T177" s="1069"/>
      <c r="U177" s="1069"/>
      <c r="V177" s="1069"/>
      <c r="W177" s="1069"/>
      <c r="X177" s="1070"/>
      <c r="Y177" s="1797"/>
      <c r="Z177" s="1159"/>
    </row>
    <row r="178" spans="2:26" s="921" customFormat="1" ht="19.5" customHeight="1">
      <c r="B178" s="237" t="s">
        <v>998</v>
      </c>
      <c r="C178" s="614"/>
      <c r="D178" s="614"/>
      <c r="E178" s="614"/>
      <c r="Y178" s="1073"/>
      <c r="Z178" s="1074"/>
    </row>
    <row r="179" spans="2:26" s="921" customFormat="1" ht="19.5" customHeight="1">
      <c r="B179" s="921" t="s">
        <v>1753</v>
      </c>
      <c r="Y179" s="1073"/>
      <c r="Z179" s="1074"/>
    </row>
    <row r="180" spans="2:26" s="921" customFormat="1">
      <c r="B180" s="921" t="s">
        <v>1730</v>
      </c>
      <c r="Y180" s="1073"/>
      <c r="Z180" s="1074"/>
    </row>
    <row r="181" spans="2:26" s="921" customFormat="1" ht="16.5">
      <c r="B181" s="921" t="s">
        <v>1731</v>
      </c>
      <c r="O181" s="1483"/>
      <c r="P181" s="1483"/>
      <c r="Q181" s="1483"/>
      <c r="R181" s="1789"/>
      <c r="Y181" s="1073"/>
      <c r="Z181" s="1074"/>
    </row>
    <row r="182" spans="2:26" s="921" customFormat="1">
      <c r="Y182" s="1073"/>
      <c r="Z182" s="1074"/>
    </row>
    <row r="183" spans="2:26" s="921" customFormat="1">
      <c r="Y183" s="1073"/>
      <c r="Z183" s="1074"/>
    </row>
    <row r="184" spans="2:26" s="921" customFormat="1">
      <c r="Y184" s="1073"/>
      <c r="Z184" s="1074"/>
    </row>
    <row r="185" spans="2:26" s="921" customFormat="1">
      <c r="Y185" s="1073"/>
      <c r="Z185" s="1074"/>
    </row>
    <row r="186" spans="2:26" s="921" customFormat="1">
      <c r="Y186" s="1073"/>
      <c r="Z186" s="1074"/>
    </row>
    <row r="187" spans="2:26" s="921" customFormat="1">
      <c r="Y187" s="1073"/>
      <c r="Z187" s="1074"/>
    </row>
    <row r="188" spans="2:26" s="921" customFormat="1">
      <c r="Y188" s="1073"/>
      <c r="Z188" s="1074"/>
    </row>
    <row r="189" spans="2:26" s="921" customFormat="1">
      <c r="Y189" s="1073"/>
      <c r="Z189" s="1074"/>
    </row>
    <row r="190" spans="2:26" s="921" customFormat="1">
      <c r="Y190" s="1073"/>
      <c r="Z190" s="1074"/>
    </row>
    <row r="191" spans="2:26" s="921" customFormat="1">
      <c r="Y191" s="1073"/>
      <c r="Z191" s="1074"/>
    </row>
    <row r="192" spans="2:26" s="921" customFormat="1">
      <c r="Y192" s="1073"/>
      <c r="Z192" s="1074"/>
    </row>
    <row r="193" spans="25:26" s="921" customFormat="1">
      <c r="Y193" s="1073"/>
      <c r="Z193" s="1074"/>
    </row>
    <row r="194" spans="25:26" s="921" customFormat="1">
      <c r="Y194" s="1073"/>
      <c r="Z194" s="1074"/>
    </row>
    <row r="195" spans="25:26" s="921" customFormat="1">
      <c r="Y195" s="1073"/>
      <c r="Z195" s="1074"/>
    </row>
    <row r="196" spans="25:26" s="921" customFormat="1">
      <c r="Y196" s="1073"/>
      <c r="Z196" s="1074"/>
    </row>
    <row r="197" spans="25:26" s="921" customFormat="1">
      <c r="Y197" s="1073"/>
      <c r="Z197" s="1074"/>
    </row>
    <row r="198" spans="25:26" s="921" customFormat="1">
      <c r="Y198" s="1073"/>
      <c r="Z198" s="1074"/>
    </row>
    <row r="199" spans="25:26" s="921" customFormat="1">
      <c r="Y199" s="1073"/>
      <c r="Z199" s="1074"/>
    </row>
    <row r="200" spans="25:26" s="921" customFormat="1">
      <c r="Y200" s="1073"/>
      <c r="Z200" s="1074"/>
    </row>
    <row r="201" spans="25:26" s="921" customFormat="1">
      <c r="Y201" s="1073"/>
      <c r="Z201" s="1074"/>
    </row>
    <row r="202" spans="25:26" s="921" customFormat="1">
      <c r="Y202" s="1073"/>
      <c r="Z202" s="1074"/>
    </row>
    <row r="203" spans="25:26" s="921" customFormat="1">
      <c r="Y203" s="1073"/>
      <c r="Z203" s="1074"/>
    </row>
    <row r="204" spans="25:26" s="921" customFormat="1">
      <c r="Y204" s="1073"/>
      <c r="Z204" s="1074"/>
    </row>
    <row r="205" spans="25:26" s="921" customFormat="1">
      <c r="Y205" s="1073"/>
      <c r="Z205" s="1074"/>
    </row>
    <row r="206" spans="25:26" s="921" customFormat="1">
      <c r="Y206" s="1073"/>
      <c r="Z206" s="1074"/>
    </row>
    <row r="207" spans="25:26" s="921" customFormat="1">
      <c r="Y207" s="1073"/>
      <c r="Z207" s="1074"/>
    </row>
    <row r="208" spans="25:26" s="921" customFormat="1">
      <c r="Y208" s="1073"/>
      <c r="Z208" s="1074"/>
    </row>
    <row r="209" spans="25:26" s="921" customFormat="1">
      <c r="Y209" s="1073"/>
      <c r="Z209" s="1074"/>
    </row>
    <row r="210" spans="25:26" s="921" customFormat="1">
      <c r="Y210" s="1073"/>
      <c r="Z210" s="1074"/>
    </row>
    <row r="211" spans="25:26" s="921" customFormat="1">
      <c r="Y211" s="1073"/>
      <c r="Z211" s="1074"/>
    </row>
    <row r="212" spans="25:26" s="921" customFormat="1">
      <c r="Y212" s="1073"/>
      <c r="Z212" s="1074"/>
    </row>
    <row r="213" spans="25:26" s="921" customFormat="1">
      <c r="Y213" s="1073"/>
      <c r="Z213" s="1074"/>
    </row>
    <row r="214" spans="25:26" s="921" customFormat="1">
      <c r="Y214" s="1073"/>
      <c r="Z214" s="1074"/>
    </row>
    <row r="215" spans="25:26" s="921" customFormat="1">
      <c r="Y215" s="1073"/>
      <c r="Z215" s="1074"/>
    </row>
    <row r="216" spans="25:26" s="921" customFormat="1">
      <c r="Y216" s="1073"/>
      <c r="Z216" s="1074"/>
    </row>
    <row r="217" spans="25:26" s="921" customFormat="1">
      <c r="Y217" s="1073"/>
      <c r="Z217" s="1074"/>
    </row>
    <row r="218" spans="25:26" s="921" customFormat="1">
      <c r="Y218" s="1073"/>
      <c r="Z218" s="1074"/>
    </row>
    <row r="219" spans="25:26" s="921" customFormat="1">
      <c r="Y219" s="1073"/>
      <c r="Z219" s="1074"/>
    </row>
    <row r="220" spans="25:26" s="921" customFormat="1">
      <c r="Y220" s="1073"/>
      <c r="Z220" s="1074"/>
    </row>
    <row r="221" spans="25:26" s="921" customFormat="1">
      <c r="Y221" s="1073"/>
      <c r="Z221" s="1074"/>
    </row>
    <row r="222" spans="25:26" s="921" customFormat="1">
      <c r="Y222" s="1073"/>
      <c r="Z222" s="1074"/>
    </row>
    <row r="223" spans="25:26" s="921" customFormat="1">
      <c r="Y223" s="1073"/>
      <c r="Z223" s="1074"/>
    </row>
    <row r="224" spans="25:26" s="921" customFormat="1">
      <c r="Y224" s="1073"/>
      <c r="Z224" s="1074"/>
    </row>
    <row r="225" spans="25:26" s="921" customFormat="1">
      <c r="Y225" s="1073"/>
      <c r="Z225" s="1074"/>
    </row>
    <row r="226" spans="25:26" s="921" customFormat="1">
      <c r="Y226" s="1073"/>
      <c r="Z226" s="1074"/>
    </row>
    <row r="227" spans="25:26" s="921" customFormat="1">
      <c r="Y227" s="1073"/>
      <c r="Z227" s="1074"/>
    </row>
    <row r="228" spans="25:26" s="921" customFormat="1">
      <c r="Y228" s="1073"/>
      <c r="Z228" s="1074"/>
    </row>
    <row r="229" spans="25:26" s="921" customFormat="1">
      <c r="Y229" s="1073"/>
      <c r="Z229" s="1074"/>
    </row>
    <row r="230" spans="25:26" s="921" customFormat="1">
      <c r="Y230" s="1073"/>
      <c r="Z230" s="1074"/>
    </row>
    <row r="231" spans="25:26" s="921" customFormat="1">
      <c r="Y231" s="1073"/>
      <c r="Z231" s="1074"/>
    </row>
    <row r="232" spans="25:26" s="921" customFormat="1">
      <c r="Y232" s="1073"/>
      <c r="Z232" s="1074"/>
    </row>
    <row r="233" spans="25:26" s="921" customFormat="1">
      <c r="Y233" s="1073"/>
      <c r="Z233" s="1074"/>
    </row>
    <row r="234" spans="25:26" s="921" customFormat="1">
      <c r="Y234" s="1073"/>
      <c r="Z234" s="1074"/>
    </row>
    <row r="235" spans="25:26" s="921" customFormat="1">
      <c r="Y235" s="1073"/>
      <c r="Z235" s="1074"/>
    </row>
    <row r="236" spans="25:26" s="921" customFormat="1">
      <c r="Y236" s="1073"/>
      <c r="Z236" s="1074"/>
    </row>
    <row r="237" spans="25:26" s="921" customFormat="1">
      <c r="Y237" s="1073"/>
      <c r="Z237" s="1074"/>
    </row>
    <row r="238" spans="25:26" s="921" customFormat="1">
      <c r="Y238" s="1073"/>
      <c r="Z238" s="1074"/>
    </row>
    <row r="239" spans="25:26" s="921" customFormat="1">
      <c r="Y239" s="1073"/>
      <c r="Z239" s="1074"/>
    </row>
    <row r="240" spans="25:26" s="921" customFormat="1">
      <c r="Y240" s="1073"/>
      <c r="Z240" s="1074"/>
    </row>
    <row r="241" spans="25:26" s="921" customFormat="1">
      <c r="Y241" s="1073"/>
      <c r="Z241" s="1074"/>
    </row>
    <row r="242" spans="25:26" s="921" customFormat="1">
      <c r="Y242" s="1073"/>
      <c r="Z242" s="1074"/>
    </row>
    <row r="243" spans="25:26" s="921" customFormat="1">
      <c r="Y243" s="1073"/>
      <c r="Z243" s="1074"/>
    </row>
    <row r="244" spans="25:26" s="921" customFormat="1">
      <c r="Y244" s="1073"/>
      <c r="Z244" s="1074"/>
    </row>
    <row r="245" spans="25:26" s="921" customFormat="1">
      <c r="Y245" s="1073"/>
      <c r="Z245" s="1074"/>
    </row>
    <row r="246" spans="25:26" s="921" customFormat="1">
      <c r="Y246" s="1073"/>
      <c r="Z246" s="1074"/>
    </row>
    <row r="247" spans="25:26" s="921" customFormat="1">
      <c r="Y247" s="1073"/>
      <c r="Z247" s="1074"/>
    </row>
    <row r="248" spans="25:26" s="921" customFormat="1">
      <c r="Y248" s="1073"/>
      <c r="Z248" s="1074"/>
    </row>
    <row r="249" spans="25:26" s="921" customFormat="1">
      <c r="Y249" s="1073"/>
      <c r="Z249" s="1074"/>
    </row>
    <row r="250" spans="25:26" s="921" customFormat="1">
      <c r="Y250" s="1073"/>
      <c r="Z250" s="1074"/>
    </row>
    <row r="251" spans="25:26" s="921" customFormat="1">
      <c r="Y251" s="1073"/>
      <c r="Z251" s="1074"/>
    </row>
    <row r="252" spans="25:26" s="921" customFormat="1">
      <c r="Y252" s="1073"/>
      <c r="Z252" s="1074"/>
    </row>
    <row r="253" spans="25:26" s="921" customFormat="1">
      <c r="Y253" s="1073"/>
      <c r="Z253" s="1074"/>
    </row>
    <row r="254" spans="25:26" s="921" customFormat="1">
      <c r="Y254" s="1073"/>
      <c r="Z254" s="1074"/>
    </row>
    <row r="255" spans="25:26" s="921" customFormat="1">
      <c r="Y255" s="1073"/>
      <c r="Z255" s="1074"/>
    </row>
    <row r="256" spans="25:26" s="921" customFormat="1">
      <c r="Y256" s="1073"/>
      <c r="Z256" s="1074"/>
    </row>
    <row r="257" spans="25:26" s="921" customFormat="1">
      <c r="Y257" s="1073"/>
      <c r="Z257" s="1074"/>
    </row>
    <row r="258" spans="25:26" s="921" customFormat="1">
      <c r="Y258" s="1073"/>
      <c r="Z258" s="1074"/>
    </row>
    <row r="259" spans="25:26" s="921" customFormat="1">
      <c r="Y259" s="1073"/>
      <c r="Z259" s="1074"/>
    </row>
    <row r="260" spans="25:26" s="921" customFormat="1">
      <c r="Y260" s="1073"/>
      <c r="Z260" s="1074"/>
    </row>
    <row r="261" spans="25:26" s="921" customFormat="1">
      <c r="Y261" s="1073"/>
      <c r="Z261" s="1074"/>
    </row>
    <row r="262" spans="25:26" s="921" customFormat="1">
      <c r="Y262" s="1073"/>
      <c r="Z262" s="1074"/>
    </row>
    <row r="263" spans="25:26" s="921" customFormat="1">
      <c r="Y263" s="1073"/>
      <c r="Z263" s="1074"/>
    </row>
    <row r="264" spans="25:26" s="921" customFormat="1">
      <c r="Y264" s="1073"/>
      <c r="Z264" s="1074"/>
    </row>
    <row r="265" spans="25:26" s="921" customFormat="1">
      <c r="Y265" s="1073"/>
      <c r="Z265" s="1074"/>
    </row>
    <row r="266" spans="25:26" s="921" customFormat="1">
      <c r="Y266" s="1073"/>
      <c r="Z266" s="1074"/>
    </row>
    <row r="267" spans="25:26" s="921" customFormat="1">
      <c r="Y267" s="1073"/>
      <c r="Z267" s="1074"/>
    </row>
    <row r="268" spans="25:26" s="921" customFormat="1">
      <c r="Y268" s="1073"/>
      <c r="Z268" s="1074"/>
    </row>
    <row r="269" spans="25:26" s="921" customFormat="1">
      <c r="Y269" s="1073"/>
      <c r="Z269" s="1074"/>
    </row>
    <row r="270" spans="25:26" s="921" customFormat="1">
      <c r="Y270" s="1073"/>
      <c r="Z270" s="1074"/>
    </row>
    <row r="271" spans="25:26" s="921" customFormat="1">
      <c r="Y271" s="1073"/>
      <c r="Z271" s="1074"/>
    </row>
    <row r="272" spans="25:26" s="921" customFormat="1">
      <c r="Y272" s="1073"/>
      <c r="Z272" s="1074"/>
    </row>
    <row r="273" spans="25:26" s="921" customFormat="1">
      <c r="Y273" s="1073"/>
      <c r="Z273" s="1074"/>
    </row>
    <row r="274" spans="25:26" s="921" customFormat="1">
      <c r="Y274" s="1073"/>
      <c r="Z274" s="1074"/>
    </row>
    <row r="275" spans="25:26" s="921" customFormat="1">
      <c r="Y275" s="1073"/>
      <c r="Z275" s="1074"/>
    </row>
    <row r="276" spans="25:26" s="921" customFormat="1">
      <c r="Y276" s="1073"/>
      <c r="Z276" s="1074"/>
    </row>
    <row r="277" spans="25:26" s="921" customFormat="1">
      <c r="Y277" s="1073"/>
      <c r="Z277" s="1074"/>
    </row>
    <row r="278" spans="25:26" s="921" customFormat="1">
      <c r="Y278" s="1073"/>
      <c r="Z278" s="1074"/>
    </row>
    <row r="279" spans="25:26" s="921" customFormat="1">
      <c r="Y279" s="1073"/>
      <c r="Z279" s="1074"/>
    </row>
    <row r="280" spans="25:26" s="921" customFormat="1">
      <c r="Y280" s="1073"/>
      <c r="Z280" s="1074"/>
    </row>
    <row r="281" spans="25:26" s="921" customFormat="1">
      <c r="Y281" s="1073"/>
      <c r="Z281" s="1074"/>
    </row>
    <row r="282" spans="25:26" s="921" customFormat="1">
      <c r="Y282" s="1073"/>
      <c r="Z282" s="1074"/>
    </row>
    <row r="283" spans="25:26" s="921" customFormat="1">
      <c r="Y283" s="1073"/>
      <c r="Z283" s="1074"/>
    </row>
    <row r="284" spans="25:26" s="921" customFormat="1">
      <c r="Y284" s="1073"/>
      <c r="Z284" s="1074"/>
    </row>
    <row r="285" spans="25:26" s="921" customFormat="1">
      <c r="Y285" s="1073"/>
      <c r="Z285" s="1074"/>
    </row>
    <row r="286" spans="25:26" s="921" customFormat="1">
      <c r="Y286" s="1073"/>
      <c r="Z286" s="1074"/>
    </row>
    <row r="287" spans="25:26" s="921" customFormat="1">
      <c r="Y287" s="1073"/>
      <c r="Z287" s="1074"/>
    </row>
    <row r="288" spans="25:26" s="921" customFormat="1">
      <c r="Y288" s="1073"/>
      <c r="Z288" s="1074"/>
    </row>
    <row r="289" spans="25:26" s="921" customFormat="1">
      <c r="Y289" s="1073"/>
      <c r="Z289" s="1074"/>
    </row>
    <row r="290" spans="25:26" s="921" customFormat="1">
      <c r="Y290" s="1073"/>
      <c r="Z290" s="1074"/>
    </row>
    <row r="291" spans="25:26" s="921" customFormat="1">
      <c r="Y291" s="1073"/>
      <c r="Z291" s="1074"/>
    </row>
    <row r="292" spans="25:26" s="921" customFormat="1">
      <c r="Y292" s="1073"/>
      <c r="Z292" s="1074"/>
    </row>
    <row r="293" spans="25:26" s="921" customFormat="1">
      <c r="Y293" s="1073"/>
      <c r="Z293" s="1074"/>
    </row>
    <row r="294" spans="25:26" s="921" customFormat="1">
      <c r="Y294" s="1073"/>
      <c r="Z294" s="1074"/>
    </row>
    <row r="295" spans="25:26" s="921" customFormat="1">
      <c r="Y295" s="1073"/>
      <c r="Z295" s="1074"/>
    </row>
    <row r="296" spans="25:26" s="921" customFormat="1">
      <c r="Y296" s="1073"/>
      <c r="Z296" s="1074"/>
    </row>
    <row r="297" spans="25:26" s="921" customFormat="1">
      <c r="Y297" s="1073"/>
      <c r="Z297" s="1074"/>
    </row>
    <row r="298" spans="25:26" s="921" customFormat="1">
      <c r="Y298" s="1073"/>
      <c r="Z298" s="1074"/>
    </row>
  </sheetData>
  <customSheetViews>
    <customSheetView guid="{89CA84C2-78F5-4B05-8F1D-B7C5F97BCB4E}" scale="85" showGridLines="0" outlineSymbols="0" fitToPage="1" printArea="1" hiddenRows="1" topLeftCell="A48">
      <selection activeCell="T54" sqref="T54"/>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hiddenRows="1" topLeftCell="N26">
      <selection activeCell="U64" sqref="U64"/>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hiddenRows="1">
      <selection activeCell="B1" sqref="B1:U69"/>
      <pageMargins left="0.01" right="0.01" top="0.17" bottom="0.02" header="0.51" footer="0.5"/>
      <printOptions horizontalCentered="1"/>
      <pageSetup paperSize="9" scale="62" orientation="landscape" horizontalDpi="300" verticalDpi="300" r:id="rId3"/>
      <headerFooter alignWithMargins="0"/>
    </customSheetView>
  </customSheetViews>
  <mergeCells count="8">
    <mergeCell ref="P8:R10"/>
    <mergeCell ref="B1:W1"/>
    <mergeCell ref="B3:W3"/>
    <mergeCell ref="D6:G6"/>
    <mergeCell ref="I6:L6"/>
    <mergeCell ref="I7:L7"/>
    <mergeCell ref="M7:R7"/>
    <mergeCell ref="M5:R6"/>
  </mergeCells>
  <phoneticPr fontId="52" type="noConversion"/>
  <printOptions horizontalCentered="1"/>
  <pageMargins left="0.01" right="0.01" top="0.17" bottom="0.02" header="0.51" footer="0.5"/>
  <pageSetup paperSize="9" scale="62" orientation="landscape" horizontalDpi="300" verticalDpi="300" r:id="rId4"/>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2.xml><?xml version="1.0" encoding="utf-8"?>
<ds:datastoreItem xmlns:ds="http://schemas.openxmlformats.org/officeDocument/2006/customXml" ds:itemID="{B5FB8D39-BF44-458D-9E84-E186B3C718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0B6431-0064-4420-8991-E781D0299D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34</vt:i4>
      </vt:variant>
    </vt:vector>
  </HeadingPairs>
  <TitlesOfParts>
    <vt:vector size="76" baseType="lpstr">
      <vt:lpstr>NEW11</vt:lpstr>
      <vt:lpstr>1.1</vt:lpstr>
      <vt:lpstr>1.2</vt:lpstr>
      <vt:lpstr>1.3</vt:lpstr>
      <vt:lpstr>Input Merchant Assets</vt:lpstr>
      <vt:lpstr>Input Merchant Liabilities</vt:lpstr>
      <vt:lpstr>Input POSB Assets</vt:lpstr>
      <vt:lpstr>Input POSB Liabilities</vt:lpstr>
      <vt:lpstr>Table 3 Comm Assets </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3 Comm Assets '!Print_Area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2026-07-28T12:28:52Z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