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64" documentId="8_{EDBCA7A3-71A8-4717-B6A8-4AB546B092FB}" xr6:coauthVersionLast="47" xr6:coauthVersionMax="47" xr10:uidLastSave="{BA6821D8-2313-4E4E-9811-37EE5C7EFF61}"/>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Monetary Aggregates" sheetId="58"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 localSheetId="8">#REF!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 localSheetId="8">[1]BOP!#REF!</definedName>
    <definedName name="\T2">[1]BOP!#REF!</definedName>
    <definedName name="\U" localSheetId="8">#REF!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 localSheetId="8">#REF!</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localSheetId="8" hidden="1">[9]ER!#REF!</definedName>
    <definedName name="__123Graph_AREER" hidden="1">[9]ER!#REF!</definedName>
    <definedName name="__123Graph_B" hidden="1">[7]E!#REF!</definedName>
    <definedName name="__123Graph_BREER" localSheetId="8" hidden="1">[9]ER!#REF!</definedName>
    <definedName name="__123Graph_BREER" hidden="1">[9]ER!#REF!</definedName>
    <definedName name="__123Graph_C" hidden="1">[7]E!#REF!</definedName>
    <definedName name="__123Graph_CREER" localSheetId="8" hidden="1">[9]ER!#REF!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 localSheetId="8">#REF!</definedName>
    <definedName name="__12INT_RESERVES">#REF!</definedName>
    <definedName name="__1r">#REF!</definedName>
    <definedName name="__2Macros_Import_.qbop">[10]!'[Macros Import].qbop'</definedName>
    <definedName name="__3__123Graph_ACPI_ER_LOG" localSheetId="8" hidden="1">[9]ER!#REF!</definedName>
    <definedName name="__3__123Graph_ACPI_ER_LOG" hidden="1">[9]ER!#REF!</definedName>
    <definedName name="__4__123Graph_BCPI_ER_LOG" hidden="1">[9]ER!#REF!</definedName>
    <definedName name="__5__123Graph_BIBA_IBRD" hidden="1">[9]WB!#REF!</definedName>
    <definedName name="__6B.2_B.3" localSheetId="8">#REF!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 localSheetId="8">#REF!</definedName>
    <definedName name="__END94">#REF!</definedName>
    <definedName name="__GDP96">#REF!</definedName>
    <definedName name="__GDP97">#REF!</definedName>
    <definedName name="__NFA1">'[2]NFA-input'!$A$2:$AP$56</definedName>
    <definedName name="__RES2" localSheetId="8">[12]RES!#REF!</definedName>
    <definedName name="__RES2">[12]RES!#REF!</definedName>
    <definedName name="__SUM2" localSheetId="8">#REF!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 localSheetId="8">#REF!</definedName>
    <definedName name="__Tab34">#REF!</definedName>
    <definedName name="__Tab35" localSheetId="8">#REF!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 localSheetId="8">#REF!</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localSheetId="8" hidden="1">[9]ER!#REF!</definedName>
    <definedName name="_3__123Graph_ACPI_ER_LOG" hidden="1">[9]ER!#REF!</definedName>
    <definedName name="_4__123Graph_BCPI_ER_LOG" hidden="1">[9]ER!#REF!</definedName>
    <definedName name="_5__123Graph_BIBA_IBRD" hidden="1">[9]WB!#REF!</definedName>
    <definedName name="_6B.2_B.3" localSheetId="8">#REF!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 localSheetId="8">#REF!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localSheetId="8" hidden="1">#REF!</definedName>
    <definedName name="_Regression_Out" hidden="1">#REF!</definedName>
    <definedName name="_Regression_X" localSheetId="8" hidden="1">#REF!</definedName>
    <definedName name="_Regression_X" hidden="1">#REF!</definedName>
    <definedName name="_Regression_Y" hidden="1">#REF!</definedName>
    <definedName name="_RES2">[15]RES!#REF!</definedName>
    <definedName name="_Sort" hidden="1">#REF!</definedName>
    <definedName name="_SUM2" localSheetId="8">#REF!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 localSheetId="8">#REF!</definedName>
    <definedName name="_Tab34">#REF!</definedName>
    <definedName name="_Tab35" localSheetId="8">#REF!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8">[1]Imp!#REF!</definedName>
    <definedName name="_Z">[1]Imp!#REF!</definedName>
    <definedName name="a" hidden="1">{"CN",#N/A,FALSE,"SEFI"}</definedName>
    <definedName name="aa" hidden="1">{"CN",#N/A,FALSE,"SEFI"}</definedName>
    <definedName name="AAA" localSheetId="8">#REF!</definedName>
    <definedName name="AAA">#REF!</definedName>
    <definedName name="aaaaaa" hidden="1">{"CN",#N/A,FALSE,"SEFI"}</definedName>
    <definedName name="Accrual">'[18]CODE LIST'!$M$3:$M$497</definedName>
    <definedName name="ACTIVATE" localSheetId="8">#REF!</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 localSheetId="8">#REF!</definedName>
    <definedName name="Batumi_debt">#REF!</definedName>
    <definedName name="bb" hidden="1">{"SR_tbs",#N/A,FALSE,"MGSSEI";"SR_tbs",#N/A,FALSE,"MGSBOX";"SR_tbs",#N/A,FALSE,"MGSOCIND"}</definedName>
    <definedName name="BBB" localSheetId="8">#REF!</definedName>
    <definedName name="BBB">#REF!</definedName>
    <definedName name="BCA">#N/A</definedName>
    <definedName name="BCA_GDP">#N/A</definedName>
    <definedName name="BCA_NGDP" localSheetId="8">#REF!</definedName>
    <definedName name="BCA_NGDP">#REF!</definedName>
    <definedName name="BE">#N/A</definedName>
    <definedName name="BEA" localSheetId="8">#REF!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8">#REF!</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#REF!</definedName>
    <definedName name="BFDA">#REF!</definedName>
    <definedName name="BFDI" localSheetId="8">#REF!</definedName>
    <definedName name="BFDI">#REF!</definedName>
    <definedName name="BFDIL" localSheetId="8">#REF!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8">'Monetary Aggregates'!BFLD_DF</definedName>
    <definedName name="BFLD_DF">[0]!BFLD_DF</definedName>
    <definedName name="BFLG">#N/A</definedName>
    <definedName name="BFLG_D">#N/A</definedName>
    <definedName name="BFLG_DF">#N/A</definedName>
    <definedName name="BFLRES">'[21]WETA W2003'!#REF!</definedName>
    <definedName name="BFO" localSheetId="8">#REF!</definedName>
    <definedName name="BFO">#REF!</definedName>
    <definedName name="BFO_S">'[21]WETA W2003'!#REF!</definedName>
    <definedName name="BFOA" localSheetId="8">#REF!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 localSheetId="8">#REF!</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 localSheetId="8">#REF!</definedName>
    <definedName name="BKFA">#REF!</definedName>
    <definedName name="BKO">#REF!</definedName>
    <definedName name="BM">#REF!</definedName>
    <definedName name="BMG">[22]Q6!$E$28:$AH$28</definedName>
    <definedName name="BMII">#N/A</definedName>
    <definedName name="BMII_7" localSheetId="8">#REF!</definedName>
    <definedName name="BMII_7">#REF!</definedName>
    <definedName name="BMIIB">#N/A</definedName>
    <definedName name="BMIIG">#N/A</definedName>
    <definedName name="BMS" localSheetId="8">#REF!</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 localSheetId="8">#REF!</definedName>
    <definedName name="BUnits">#REF!</definedName>
    <definedName name="BX">#REF!</definedName>
    <definedName name="BXG">[22]Q6!$E$26:$AH$26</definedName>
    <definedName name="BXS" localSheetId="8">#REF!</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 localSheetId="8">#REF!</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 localSheetId="8">#REF!</definedName>
    <definedName name="copystart">#REF!</definedName>
    <definedName name="Copytodebt" localSheetId="8">'[1]in-out'!#REF!</definedName>
    <definedName name="Copytodebt">'[1]in-out'!#REF!</definedName>
    <definedName name="COUNT" localSheetId="8">#REF!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 localSheetId="8">#REF!</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 localSheetId="8">#REF!</definedName>
    <definedName name="d">#REF!</definedName>
    <definedName name="D_B" localSheetId="8">#REF!</definedName>
    <definedName name="D_B">#REF!</definedName>
    <definedName name="D_G">#REF!</definedName>
    <definedName name="D_Ind">#REF!</definedName>
    <definedName name="D_L">#REF!</definedName>
    <definedName name="D_O">#REF!</definedName>
    <definedName name="D_S" localSheetId="8">#REF!</definedName>
    <definedName name="D_S">#REF!</definedName>
    <definedName name="D_SRM" localSheetId="8">#REF!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 localSheetId="8">#REF!</definedName>
    <definedName name="DEBRIEF">#REF!</definedName>
    <definedName name="DEBT">#REF!</definedName>
    <definedName name="DebtCG">'[29]Fis-Debt (cy)'!#REF!</definedName>
    <definedName name="DEFL" localSheetId="8">#REF!</definedName>
    <definedName name="DEFL">#REF!</definedName>
    <definedName name="dem">#REF!</definedName>
    <definedName name="Department">[20]Table1m!$B$2</definedName>
    <definedName name="DG" localSheetId="8">#REF!</definedName>
    <definedName name="DG">#REF!</definedName>
    <definedName name="DG_S">#REF!</definedName>
    <definedName name="DGproj">#N/A</definedName>
    <definedName name="Discount_IDA">[30]NPV!$B$28</definedName>
    <definedName name="Discount_NC" localSheetId="8">[30]NPV!#REF!</definedName>
    <definedName name="Discount_NC">[30]NPV!#REF!</definedName>
    <definedName name="Discount_Rate_GE">#REF!</definedName>
    <definedName name="DiscountRate">#REF!</definedName>
    <definedName name="DMU">'[21]WETA W2003'!#REF!</definedName>
    <definedName name="DO" localSheetId="8">#REF!</definedName>
    <definedName name="DO">#REF!</definedName>
    <definedName name="documentation">#REF!</definedName>
    <definedName name="Dproj">#N/A</definedName>
    <definedName name="DS" localSheetId="8">#REF!</definedName>
    <definedName name="DS">#REF!</definedName>
    <definedName name="DSA_Assumptions">#REF!</definedName>
    <definedName name="DSD">#N/A</definedName>
    <definedName name="DSD_S">#N/A</definedName>
    <definedName name="DSDB">#N/A</definedName>
    <definedName name="DSDG">#N/A</definedName>
    <definedName name="DSI" localSheetId="8">#REF!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#REF!</definedName>
    <definedName name="DSPBproj">#N/A</definedName>
    <definedName name="DSPG" localSheetId="8">#REF!</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 localSheetId="8">#REF!</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 localSheetId="8">#REF!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 localSheetId="8">#REF!</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 localSheetId="8">#REF!</definedName>
    <definedName name="Fisc">#REF!</definedName>
    <definedName name="Fiscal">#REF!</definedName>
    <definedName name="FMB">'[21]WETA W2003'!#REF!</definedName>
    <definedName name="fr">'[19]Imp:DSA output'!$S$9:$IG$464</definedName>
    <definedName name="FRAMENO" localSheetId="8">#REF!</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 localSheetId="8">#REF!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 localSheetId="8">[30]NPV!#REF!</definedName>
    <definedName name="Grace_NC">[30]NPV!#REF!</definedName>
    <definedName name="HEADING" localSheetId="8">#REF!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 localSheetId="8">[12]Input!#REF!</definedName>
    <definedName name="INPUT_2">[12]Input!#REF!</definedName>
    <definedName name="INPUT_4" localSheetId="8">[12]Input!#REF!</definedName>
    <definedName name="INPUT_4">[12]Input!#REF!</definedName>
    <definedName name="Interesrateassumption">#REF!</definedName>
    <definedName name="INTEREST">#REF!</definedName>
    <definedName name="Interest_IDA">[30]NPV!$B$27</definedName>
    <definedName name="Interest_NC" localSheetId="8">[30]NPV!#REF!</definedName>
    <definedName name="Interest_NC">[30]NPV!#REF!</definedName>
    <definedName name="InterestRate" localSheetId="8">#REF!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 localSheetId="8">#REF!</definedName>
    <definedName name="LINES">#REF!</definedName>
    <definedName name="lllll" hidden="1">{"CN",#N/A,FALSE,"SEFI"}</definedName>
    <definedName name="LTcirr" localSheetId="8">#REF!</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 localSheetId="8">[30]NPV!#REF!</definedName>
    <definedName name="Maturity_NC">[30]NPV!#REF!</definedName>
    <definedName name="MCV">#N/A</definedName>
    <definedName name="MCV_B">#N/A</definedName>
    <definedName name="MCV_B1" localSheetId="8">#REF!</definedName>
    <definedName name="MCV_B1">#REF!</definedName>
    <definedName name="MCV_D">#N/A</definedName>
    <definedName name="MCV_D1" localSheetId="8">#REF!</definedName>
    <definedName name="MCV_D1">#REF!</definedName>
    <definedName name="MCV_N">#N/A</definedName>
    <definedName name="MCV_T">#N/A</definedName>
    <definedName name="MCV_T1" localSheetId="8">#REF!</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 localSheetId="8">#REF!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 localSheetId="8">#REF!</definedName>
    <definedName name="n">#REF!</definedName>
    <definedName name="NAinp">#REF!</definedName>
    <definedName name="namebop">#REF!</definedName>
    <definedName name="NAMES" localSheetId="8">#REF!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 localSheetId="8">#REF!</definedName>
    <definedName name="NOTITLES">#REF!</definedName>
    <definedName name="NTDD_RG" localSheetId="8">'Monetary Aggregates'!NTDD_RG</definedName>
    <definedName name="NTDD_RG">[0]!NTDD_RG</definedName>
    <definedName name="NX">#N/A</definedName>
    <definedName name="NX_R">#N/A</definedName>
    <definedName name="NXG">'[21]WETA W2003'!#REF!</definedName>
    <definedName name="NXG_R">'[21]WETA W2003'!#REF!</definedName>
    <definedName name="NXG_RG">#N/A</definedName>
    <definedName name="OECD_Table" localSheetId="8">#REF!</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 localSheetId="8">#REF!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 localSheetId="8">#REF!</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8">'Monetary Aggregates'!$A$3:$S$166</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 localSheetId="8">'Monetary Aggregates'!$3:$9</definedName>
    <definedName name="_xlnm.Print_Titles">#REF!,#REF!</definedName>
    <definedName name="PRINTMACRO" localSheetId="8">#REF!</definedName>
    <definedName name="PRINTMACRO">#REF!</definedName>
    <definedName name="PrintThis_Links">[31]Links!$A$1:$F$33</definedName>
    <definedName name="PRMONTH" localSheetId="8">#REF!</definedName>
    <definedName name="PRMONTH">#REF!</definedName>
    <definedName name="prn">[30]FSUOUT!$B$2:$V$32</definedName>
    <definedName name="Prog1998" localSheetId="8">'[35]2003'!#REF!</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 localSheetId="8">#REF!</definedName>
    <definedName name="PRYEAR">#REF!</definedName>
    <definedName name="q">'[19]Imp:DSA output'!$M$9:$IH$9</definedName>
    <definedName name="Q_5" localSheetId="8">#REF!</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localSheetId="8" hidden="1">{#N/A,#N/A,FALSE,"EXTRABUDGT"}</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 localSheetId="8">#REF!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 localSheetId="8">#REF!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 localSheetId="8">#REF!</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 localSheetId="8">#REF!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 localSheetId="8">#REF!</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 localSheetId="8">#REF!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 localSheetId="8">#REF!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 localSheetId="8">#REF!</definedName>
    <definedName name="TMG_DPCH">#REF!</definedName>
    <definedName name="TMG_R">#REF!</definedName>
    <definedName name="TMG_RPCH">#REF!</definedName>
    <definedName name="TMGO">#N/A</definedName>
    <definedName name="TMGO_D" localSheetId="8">#REF!</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 localSheetId="8">#REF!</definedName>
    <definedName name="Trade">#REF!</definedName>
    <definedName name="TRADE3" localSheetId="8">[12]Trade!#REF!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 localSheetId="8">#REF!</definedName>
    <definedName name="TXG_DPCH">#REF!</definedName>
    <definedName name="TXG_R">#REF!</definedName>
    <definedName name="TXG_RPCH">#REF!</definedName>
    <definedName name="TXGO">#N/A</definedName>
    <definedName name="TXGO_D" localSheetId="8">#REF!</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 localSheetId="8">#REF!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 localSheetId="8">#REF!</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 localSheetId="8">#REF!</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 localSheetId="8">#REF!</definedName>
    <definedName name="WPCP33_D">#REF!</definedName>
    <definedName name="WPCP33pch">#REF!</definedName>
    <definedName name="wrn.BANKS." localSheetId="8" hidden="1">{#N/A,#N/A,FALSE,"BANKS"}</definedName>
    <definedName name="wrn.BANKS." hidden="1">{#N/A,#N/A,FALSE,"BANKS"}</definedName>
    <definedName name="wrn.BOP." localSheetId="8" hidden="1">{#N/A,#N/A,FALSE,"BOP"}</definedName>
    <definedName name="wrn.BOP." hidden="1">{#N/A,#N/A,FALSE,"BOP"}</definedName>
    <definedName name="wrn.BOP_MIDTERM." localSheetId="8" hidden="1">{"BOP_TAB",#N/A,FALSE,"N";"MIDTERM_TAB",#N/A,FALSE,"O"}</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localSheetId="8" hidden="1">{#N/A,#N/A,FALSE,"CREDIT"}</definedName>
    <definedName name="wrn.CREDIT." hidden="1">{#N/A,#N/A,FALSE,"CREDIT"}</definedName>
    <definedName name="wrn.DEBTSVC." localSheetId="8" hidden="1">{#N/A,#N/A,FALSE,"DEBTSVC"}</definedName>
    <definedName name="wrn.DEBTSVC." hidden="1">{#N/A,#N/A,FALSE,"DEBTSVC"}</definedName>
    <definedName name="wrn.DEPO." localSheetId="8" hidden="1">{#N/A,#N/A,FALSE,"DEPO"}</definedName>
    <definedName name="wrn.DEPO." hidden="1">{#N/A,#N/A,FALSE,"DEPO"}</definedName>
    <definedName name="wrn.EXCISE." localSheetId="8" hidden="1">{#N/A,#N/A,FALSE,"EXCISE"}</definedName>
    <definedName name="wrn.EXCISE." hidden="1">{#N/A,#N/A,FALSE,"EXCISE"}</definedName>
    <definedName name="wrn.EXRATE." localSheetId="8" hidden="1">{#N/A,#N/A,FALSE,"EXRATE"}</definedName>
    <definedName name="wrn.EXRATE." hidden="1">{#N/A,#N/A,FALSE,"EXRATE"}</definedName>
    <definedName name="wrn.EXTDEBT." localSheetId="8" hidden="1">{#N/A,#N/A,FALSE,"EXTDEBT"}</definedName>
    <definedName name="wrn.EXTDEBT." hidden="1">{#N/A,#N/A,FALSE,"EXTDEBT"}</definedName>
    <definedName name="wrn.EXTRABUDGT." localSheetId="8" hidden="1">{#N/A,#N/A,FALSE,"EXTRABUDGT"}</definedName>
    <definedName name="wrn.EXTRABUDGT." hidden="1">{#N/A,#N/A,FALSE,"EXTRABUDGT"}</definedName>
    <definedName name="wrn.EXTRABUDGT2." localSheetId="8" hidden="1">{#N/A,#N/A,FALSE,"EXTRABUDGT2"}</definedName>
    <definedName name="wrn.EXTRABUDGT2." hidden="1">{#N/A,#N/A,FALSE,"EXTRABUDGT2"}</definedName>
    <definedName name="wrn.GDP." localSheetId="8" hidden="1">{#N/A,#N/A,FALSE,"GDP_ORIGIN";#N/A,#N/A,FALSE,"EMP_POP"}</definedName>
    <definedName name="wrn.GDP." hidden="1">{#N/A,#N/A,FALSE,"GDP_ORIGIN";#N/A,#N/A,FALSE,"EMP_POP"}</definedName>
    <definedName name="wrn.GGOVT." localSheetId="8" hidden="1">{#N/A,#N/A,FALSE,"GGOVT"}</definedName>
    <definedName name="wrn.GGOVT." hidden="1">{#N/A,#N/A,FALSE,"GGOVT"}</definedName>
    <definedName name="wrn.GGOVT2." localSheetId="8" hidden="1">{#N/A,#N/A,FALSE,"GGOVT2"}</definedName>
    <definedName name="wrn.GGOVT2." hidden="1">{#N/A,#N/A,FALSE,"GGOVT2"}</definedName>
    <definedName name="wrn.GGOVTPC." localSheetId="8" hidden="1">{#N/A,#N/A,FALSE,"GGOVT%"}</definedName>
    <definedName name="wrn.GGOVTPC." hidden="1">{#N/A,#N/A,FALSE,"GGOVT%"}</definedName>
    <definedName name="wrn.INCOMETX." localSheetId="8"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hidden="1">{#N/A,#N/A,FALSE,"INTERST"}</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8" hidden="1">{"MONA",#N/A,FALSE,"S"}</definedName>
    <definedName name="wrn.MONA." hidden="1">{"MONA",#N/A,FALSE,"S"}</definedName>
    <definedName name="wrn.MS." localSheetId="8" hidden="1">{#N/A,#N/A,FALSE,"MS"}</definedName>
    <definedName name="wrn.MS." hidden="1">{#N/A,#N/A,FALSE,"MS"}</definedName>
    <definedName name="wrn.NBG." localSheetId="8" hidden="1">{#N/A,#N/A,FALSE,"NBG"}</definedName>
    <definedName name="wrn.NBG." hidden="1">{#N/A,#N/A,FALSE,"NBG"}</definedName>
    <definedName name="wrn.Output._.tables." localSheetId="8"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hidden="1">{#N/A,#N/A,FALSE,"PCPI"}</definedName>
    <definedName name="wrn.PENSION." localSheetId="8" hidden="1">{#N/A,#N/A,FALSE,"PENSION"}</definedName>
    <definedName name="wrn.PENSION." hidden="1">{#N/A,#N/A,FALSE,"PENSION"}</definedName>
    <definedName name="wrn.PRUDENT." localSheetId="8" hidden="1">{#N/A,#N/A,FALSE,"PRUDENT"}</definedName>
    <definedName name="wrn.PRUDENT." hidden="1">{#N/A,#N/A,FALSE,"PRUDENT"}</definedName>
    <definedName name="wrn.PUBLEXP." localSheetId="8" hidden="1">{#N/A,#N/A,FALSE,"PUBLEXP"}</definedName>
    <definedName name="wrn.PUBLEXP." hidden="1">{#N/A,#N/A,FALSE,"PUBLEXP"}</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8" hidden="1">{#N/A,#N/A,FALSE,"REVSHARE"}</definedName>
    <definedName name="wrn.REVSHARE." hidden="1">{#N/A,#N/A,FALSE,"REVSHARE"}</definedName>
    <definedName name="wrn.STAFF_REPORT_TABLES." hidden="1">{"SR_tbs",#N/A,FALSE,"MGSSEI";"SR_tbs",#N/A,FALSE,"MGSBOX";"SR_tbs",#N/A,FALSE,"MGSOCIND"}</definedName>
    <definedName name="wrn.STATE." localSheetId="8" hidden="1">{#N/A,#N/A,FALSE,"STATE"}</definedName>
    <definedName name="wrn.STATE." hidden="1">{#N/A,#N/A,FALSE,"STATE"}</definedName>
    <definedName name="wrn.TAXARREARS." localSheetId="8" hidden="1">{#N/A,#N/A,FALSE,"TAXARREARS"}</definedName>
    <definedName name="wrn.TAXARREARS." hidden="1">{#N/A,#N/A,FALSE,"TAXARREARS"}</definedName>
    <definedName name="wrn.TAXPAYRS." localSheetId="8" hidden="1">{#N/A,#N/A,FALSE,"TAXPAYRS"}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localSheetId="8" hidden="1">{#N/A,#N/A,FALSE,"TRADE"}</definedName>
    <definedName name="wrn.TRADE." hidden="1">{#N/A,#N/A,FALSE,"TRADE"}</definedName>
    <definedName name="wrn.TRANSPORT." localSheetId="8" hidden="1">{#N/A,#N/A,FALSE,"TRANPORT"}</definedName>
    <definedName name="wrn.TRANSPORT." hidden="1">{#N/A,#N/A,FALSE,"TRANPORT"}</definedName>
    <definedName name="wrn.UNEMPL." localSheetId="8" hidden="1">{#N/A,#N/A,FALSE,"EMP_POP";#N/A,#N/A,FALSE,"UNEMPL"}</definedName>
    <definedName name="wrn.UNEMPL." hidden="1">{#N/A,#N/A,FALSE,"EMP_POP";#N/A,#N/A,FALSE,"UNEMPL"}</definedName>
    <definedName name="wrn.WAGES." localSheetId="8" hidden="1">{#N/A,#N/A,FALSE,"WAGES"}</definedName>
    <definedName name="wrn.WAGES." hidden="1">{#N/A,#N/A,FALSE,"WAGES"}</definedName>
    <definedName name="wrn.WEO." localSheetId="8" hidden="1">{"WEO",#N/A,FALSE,"T"}</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 localSheetId="8">#REF!</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 localSheetId="8">#REF!</definedName>
    <definedName name="ycirr">#REF!</definedName>
    <definedName name="Year" localSheetId="8">#REF!</definedName>
    <definedName name="Year">#REF!</definedName>
    <definedName name="Years" localSheetId="8">#REF!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 localSheetId="8">[1]Imp!#REF!</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I30" authorId="0" shapeId="0" xr:uid="{263A5F0F-A583-41A7-83E5-CD20863726F7}">
      <text>
        <r>
          <rPr>
            <b/>
            <sz val="9"/>
            <color indexed="81"/>
            <rFont val="Tahoma"/>
            <family val="2"/>
          </rPr>
          <t>Nicholas Ropi:</t>
        </r>
        <r>
          <rPr>
            <sz val="9"/>
            <color indexed="81"/>
            <rFont val="Tahoma"/>
            <family val="2"/>
          </rPr>
          <t xml:space="preserve">
</t>
        </r>
      </text>
    </comment>
    <comment ref="L30" authorId="0" shapeId="0" xr:uid="{0284CAF3-E993-4810-8E97-7B19F5634DCF}">
      <text>
        <r>
          <rPr>
            <b/>
            <sz val="9"/>
            <color indexed="81"/>
            <rFont val="Tahoma"/>
            <family val="2"/>
          </rPr>
          <t>Nicholas Ropi:</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<sst xmlns="http://schemas.openxmlformats.org/spreadsheetml/2006/main" count="8779" uniqueCount="1811">
  <si>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</si>
  <si>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</si>
  <si>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</si>
  <si>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</si>
  <si>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</si>
  <si>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</si>
  <si>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</si>
  <si>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</si>
  <si>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</si>
  <si>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</si>
  <si>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</si>
  <si>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</si>
  <si>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</si>
  <si>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</si>
  <si>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</si>
  <si>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</si>
  <si>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</si>
  <si>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</si>
  <si>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</si>
  <si>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</si>
  <si>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</si>
  <si>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</si>
  <si>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</si>
  <si>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</si>
  <si>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</si>
  <si>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</si>
  <si>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</si>
  <si>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</si>
  <si>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</si>
  <si>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</si>
  <si>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</si>
  <si>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</si>
  <si>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</si>
  <si>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</si>
  <si>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</si>
  <si>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</si>
  <si>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</si>
  <si>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</si>
  <si>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</si>
  <si>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</si>
  <si>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</si>
  <si>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</si>
  <si>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</si>
  <si>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</si>
  <si>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</si>
  <si>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</si>
  <si>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</si>
  <si>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</si>
  <si>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</si>
  <si>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</si>
  <si>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</si>
  <si>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</si>
  <si>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</si>
  <si>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</si>
  <si>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</si>
  <si>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</si>
  <si>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</si>
  <si>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</si>
  <si>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</si>
  <si>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</si>
  <si>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</si>
  <si>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</si>
  <si>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</si>
  <si>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</si>
  <si>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</si>
  <si>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</si>
  <si>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</si>
  <si>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</si>
  <si>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</si>
  <si>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</si>
  <si>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</si>
  <si>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</si>
  <si>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</si>
  <si>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</si>
  <si>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</si>
  <si>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</si>
  <si>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</si>
  <si>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</si>
  <si>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</si>
  <si>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</si>
  <si>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</si>
  <si>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</si>
  <si>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</si>
  <si>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</si>
  <si>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</si>
  <si>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</si>
  <si>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</si>
  <si>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</si>
  <si>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</si>
  <si>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</si>
  <si>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</si>
  <si>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</si>
  <si>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</si>
  <si>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</si>
  <si>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</si>
  <si>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</si>
  <si>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</si>
  <si>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</si>
  <si>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</si>
  <si>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</si>
  <si>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</si>
  <si>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</si>
  <si>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</si>
  <si>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</si>
  <si>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</si>
  <si>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</si>
  <si>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</si>
  <si>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</si>
  <si>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</si>
  <si>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</si>
  <si>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</si>
  <si>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</si>
  <si>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</si>
  <si>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</si>
  <si>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</si>
  <si>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</si>
  <si>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</si>
  <si>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</si>
  <si>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</si>
  <si>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</si>
  <si>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</si>
  <si>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</si>
  <si>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</si>
  <si>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</si>
  <si>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</si>
  <si>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</si>
  <si>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</si>
  <si>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</si>
  <si>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</si>
  <si>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</si>
  <si>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</si>
  <si>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</si>
  <si>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</si>
  <si>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</si>
  <si>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</si>
  <si>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</si>
  <si>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</si>
  <si>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</si>
  <si>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</si>
  <si>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</si>
  <si>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</si>
  <si>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</si>
  <si>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</si>
  <si>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</si>
  <si>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</si>
  <si>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</si>
  <si>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</si>
  <si>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</si>
  <si>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</si>
  <si>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</si>
  <si>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</si>
  <si>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</si>
  <si>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</si>
  <si>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</si>
  <si>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</si>
  <si>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</si>
  <si>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</si>
  <si>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</si>
  <si>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</si>
  <si>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</si>
  <si>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</si>
  <si>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</si>
  <si>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</si>
  <si>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</si>
  <si>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</si>
  <si>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</si>
  <si>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</si>
  <si>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</si>
  <si>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</si>
  <si>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</si>
  <si>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</si>
  <si>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</si>
  <si>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</si>
  <si>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</si>
  <si>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</si>
  <si>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</si>
  <si>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</si>
  <si>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</si>
  <si>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</si>
  <si>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</si>
  <si>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</si>
  <si>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</si>
  <si>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</si>
  <si>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</si>
  <si>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</si>
  <si>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</si>
  <si>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</si>
  <si>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</si>
  <si>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</si>
  <si>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</si>
  <si>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</si>
  <si>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</si>
  <si>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</si>
  <si>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</si>
  <si>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</si>
  <si>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</si>
  <si>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</si>
  <si>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</si>
  <si>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</si>
  <si>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</si>
  <si>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</si>
  <si>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</si>
  <si>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</si>
  <si>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</si>
  <si>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</si>
  <si>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</si>
  <si>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</si>
  <si>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</si>
  <si>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</si>
  <si>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</si>
  <si>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</si>
  <si>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</si>
  <si>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</si>
  <si>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</si>
  <si>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</si>
  <si>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</si>
  <si>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</si>
  <si>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</si>
  <si>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</si>
  <si>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</si>
  <si>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</si>
  <si>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</si>
  <si>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</si>
  <si>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</si>
  <si>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</si>
  <si>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</si>
  <si>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</si>
  <si>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</si>
  <si>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</si>
  <si>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</si>
  <si>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</si>
  <si>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</si>
  <si>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</si>
  <si>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</si>
  <si>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</si>
  <si>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</si>
  <si>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</si>
  <si>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</si>
  <si>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</si>
  <si>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</si>
  <si>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</si>
  <si>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</si>
  <si>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</si>
  <si>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</si>
  <si>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</si>
  <si>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</si>
  <si>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</si>
  <si>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</si>
  <si>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</si>
  <si>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</si>
  <si>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</si>
  <si>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</si>
  <si>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</si>
  <si>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</si>
  <si>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</si>
  <si>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</si>
  <si>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</si>
  <si>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</si>
  <si>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</si>
  <si>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</si>
  <si>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</si>
  <si>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</si>
  <si>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</si>
  <si>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</si>
  <si>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</si>
  <si>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</si>
  <si>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</si>
  <si>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</si>
  <si>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</si>
  <si>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</si>
  <si>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</si>
  <si>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</si>
  <si>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</si>
  <si>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</si>
  <si>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</si>
  <si>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</si>
  <si>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</si>
  <si>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</si>
  <si>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</si>
  <si>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</si>
  <si>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</si>
  <si>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</si>
  <si>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</si>
  <si>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</si>
  <si>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</si>
  <si>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</si>
  <si>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</si>
  <si>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</si>
  <si>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</si>
  <si>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</si>
  <si>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</si>
  <si>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</si>
  <si>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</si>
  <si>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</si>
  <si>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</si>
  <si>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</si>
  <si>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</si>
  <si>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</si>
  <si>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</si>
  <si>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</si>
  <si>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</si>
  <si>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</si>
  <si>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</si>
  <si>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</si>
  <si>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</si>
  <si>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</si>
  <si>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</si>
  <si>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</si>
  <si>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</si>
  <si>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</si>
  <si>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</si>
  <si>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</si>
  <si>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</si>
  <si>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</si>
  <si>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</si>
  <si>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</si>
  <si>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</si>
  <si>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</si>
  <si>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</si>
  <si>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</si>
  <si>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</si>
  <si>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</si>
  <si>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</si>
  <si>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</si>
  <si>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</si>
  <si>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</si>
  <si>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</si>
  <si>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</si>
  <si>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</si>
  <si>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</si>
  <si>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</si>
  <si>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</si>
  <si>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</si>
  <si>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</si>
  <si>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</si>
  <si>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</si>
  <si>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</si>
  <si>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</si>
  <si>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</si>
  <si>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</si>
  <si>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</si>
  <si>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</si>
  <si>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</si>
  <si>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</si>
  <si>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</si>
  <si>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</si>
  <si>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</si>
  <si>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</si>
  <si>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</si>
  <si>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</si>
  <si>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</si>
  <si>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</si>
  <si>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</si>
  <si>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</si>
  <si>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</si>
  <si>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</si>
  <si>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</si>
  <si>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</si>
  <si>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</si>
  <si>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</si>
  <si>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</si>
  <si>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</si>
  <si>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</si>
  <si>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</si>
  <si>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</si>
  <si>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</si>
  <si>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</si>
  <si>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</si>
  <si>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</si>
  <si>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</si>
  <si>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</si>
  <si>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</si>
  <si>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</si>
  <si>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</si>
  <si>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</si>
  <si>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</si>
  <si>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</si>
  <si>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</si>
  <si>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</si>
  <si>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</si>
  <si>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</si>
  <si>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</si>
  <si>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</si>
  <si>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</si>
  <si>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</si>
  <si>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</si>
  <si>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</si>
  <si>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</si>
  <si>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</si>
  <si>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</si>
  <si>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</si>
  <si>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</si>
  <si>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</si>
  <si>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</si>
  <si>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</si>
  <si>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</si>
  <si>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</si>
  <si>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</si>
  <si>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</si>
  <si>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</si>
  <si>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</si>
  <si>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</si>
  <si>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</si>
  <si>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</si>
  <si>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</si>
  <si>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</si>
  <si>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</si>
  <si>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</si>
  <si>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</si>
  <si>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</si>
  <si>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</si>
  <si>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</si>
  <si>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</si>
  <si>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</si>
  <si>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</si>
  <si>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</si>
  <si>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</si>
  <si>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</si>
  <si>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</si>
  <si>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</si>
  <si>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</si>
  <si>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</si>
  <si>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</si>
  <si>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</si>
  <si>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</si>
  <si>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</si>
  <si>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</si>
  <si>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</si>
  <si>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</si>
  <si>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</si>
  <si>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</si>
  <si>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</si>
  <si>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</si>
  <si>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</si>
  <si>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</si>
  <si>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</si>
  <si>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</si>
  <si>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</si>
  <si>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</si>
  <si>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</si>
  <si>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</si>
  <si>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</si>
  <si>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</si>
  <si>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</si>
  <si>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</si>
  <si>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</si>
  <si>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</si>
  <si>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</si>
  <si>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</si>
  <si>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</si>
  <si>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</si>
  <si>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</si>
  <si>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</si>
  <si>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</si>
  <si>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</si>
  <si>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</si>
  <si>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</si>
  <si>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</si>
  <si>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</si>
  <si>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</si>
  <si>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</si>
  <si>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</si>
  <si>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</si>
  <si>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</si>
  <si>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</si>
  <si>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</si>
  <si>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</si>
  <si>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</si>
  <si>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</si>
  <si>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</si>
  <si>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</si>
  <si>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</si>
  <si>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</si>
  <si>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</si>
  <si>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</si>
  <si>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</si>
  <si>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</si>
  <si>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</si>
  <si>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</si>
  <si>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</si>
  <si>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</si>
  <si>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</si>
  <si>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</si>
  <si>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</si>
  <si>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</si>
  <si>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</si>
  <si>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</si>
  <si>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</si>
  <si>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</si>
  <si>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</si>
  <si>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</si>
  <si>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</si>
  <si>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</si>
  <si>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</si>
  <si>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</si>
  <si>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</si>
  <si>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</si>
  <si>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</si>
  <si>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</si>
  <si>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</si>
  <si>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</si>
  <si>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</si>
  <si>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</si>
  <si>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</si>
  <si>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</si>
  <si>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</si>
  <si>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</si>
  <si>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</si>
  <si>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</si>
  <si>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</si>
  <si>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</si>
  <si>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</si>
  <si>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</si>
  <si>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</si>
  <si>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</si>
  <si>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</si>
  <si>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</si>
  <si>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</si>
  <si>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</si>
  <si>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</si>
  <si>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</si>
  <si>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</si>
  <si>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</si>
  <si>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</si>
  <si>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</si>
  <si>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</si>
  <si>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</si>
  <si>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</si>
  <si>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</si>
  <si>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</si>
  <si>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</si>
  <si>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</si>
  <si>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</si>
  <si>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</si>
  <si>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</si>
  <si>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</si>
  <si>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</si>
  <si>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</si>
  <si>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</si>
  <si>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</si>
  <si>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</si>
  <si>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</si>
  <si>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</si>
  <si>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</si>
  <si>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</si>
  <si>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</si>
  <si>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</si>
  <si>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</si>
  <si>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</si>
  <si>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</si>
  <si>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</si>
  <si>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</si>
  <si>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</si>
  <si>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</si>
  <si>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</si>
  <si>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</si>
  <si>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</si>
  <si>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</si>
  <si>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</si>
  <si>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</si>
  <si>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</si>
  <si>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</si>
  <si>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</si>
  <si>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</si>
  <si>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</si>
  <si>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</si>
  <si>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</si>
  <si>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</si>
  <si>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</si>
  <si>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</si>
  <si>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</si>
  <si>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</si>
  <si>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</si>
  <si>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</si>
  <si>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</si>
  <si>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</si>
  <si>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</si>
  <si>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</si>
  <si>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</si>
  <si>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</si>
  <si>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</si>
  <si>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</si>
  <si>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</si>
  <si>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</si>
  <si>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</si>
  <si>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</si>
  <si>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</si>
  <si>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</si>
  <si>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</si>
  <si>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</si>
  <si>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</si>
  <si>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</si>
  <si>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</si>
  <si>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</si>
  <si>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</si>
  <si>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</si>
  <si>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</si>
  <si>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</si>
  <si>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</si>
  <si>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</si>
  <si>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</si>
  <si>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</si>
  <si>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</si>
  <si>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</si>
  <si>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</si>
  <si>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</si>
  <si>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</si>
  <si>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</si>
  <si>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</si>
  <si>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</si>
  <si>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</si>
  <si>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</si>
  <si>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</si>
  <si>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</si>
  <si>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</si>
  <si>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</si>
  <si>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</si>
  <si>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</si>
  <si>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</si>
  <si>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</si>
  <si>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</si>
  <si>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</si>
  <si>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</si>
  <si>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</si>
  <si>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</si>
  <si>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</si>
  <si>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</si>
  <si>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</si>
  <si>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</si>
  <si>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</si>
  <si>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</si>
  <si>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</si>
  <si>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</si>
  <si>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</si>
  <si>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</si>
  <si>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</si>
  <si>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</si>
  <si>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</si>
  <si>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</si>
  <si>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</si>
  <si>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</si>
  <si>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</si>
  <si>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</si>
  <si>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</si>
  <si>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</si>
  <si>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</si>
  <si>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</si>
  <si>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</si>
  <si>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</si>
  <si>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</si>
  <si>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</si>
  <si>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</si>
  <si>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</si>
  <si>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</si>
  <si>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</si>
  <si>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</si>
  <si>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</si>
  <si>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</si>
  <si>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</si>
  <si>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</si>
  <si>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</si>
  <si>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</si>
  <si>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</si>
  <si>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</si>
  <si>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</si>
  <si>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</si>
  <si>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</si>
  <si>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</si>
  <si>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</si>
  <si>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</si>
  <si>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</si>
  <si>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</si>
  <si>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</si>
  <si>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</si>
  <si>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</si>
  <si>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</si>
  <si>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</si>
  <si>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</si>
  <si>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</si>
  <si>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</si>
  <si>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</si>
  <si>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</si>
  <si>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</si>
  <si>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</si>
  <si>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</si>
  <si>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</si>
  <si>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</si>
  <si>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</si>
  <si>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</si>
  <si>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</si>
  <si>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</si>
  <si>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</si>
  <si>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</si>
  <si>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</si>
  <si>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</si>
  <si>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</si>
  <si>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</si>
  <si>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</si>
  <si>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</si>
  <si>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</si>
  <si>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</si>
  <si>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</si>
  <si>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</si>
  <si>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</si>
  <si>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</si>
  <si>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</si>
  <si>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</si>
  <si>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</si>
  <si>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</si>
  <si>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</si>
  <si>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</si>
  <si>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</si>
  <si>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</si>
  <si>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</si>
  <si>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</si>
  <si>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</si>
  <si>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</si>
  <si>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</si>
  <si>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</si>
  <si>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</si>
  <si>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</si>
  <si>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</si>
  <si>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</si>
  <si>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</si>
  <si>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</si>
  <si>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</si>
  <si>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</si>
  <si>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</si>
  <si>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</si>
  <si>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</si>
  <si>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</si>
  <si>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</si>
  <si>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</si>
  <si>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</si>
  <si>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</si>
  <si>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</si>
  <si>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</si>
  <si>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</si>
  <si>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</si>
  <si>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</si>
  <si>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</si>
  <si>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</si>
  <si>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</si>
  <si>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</si>
  <si>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</si>
  <si>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</si>
  <si>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</si>
  <si>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</si>
  <si>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</si>
  <si>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</si>
  <si>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</si>
  <si>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</si>
  <si>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</si>
  <si>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</si>
  <si>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</si>
  <si>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</si>
  <si>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</si>
  <si>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</si>
  <si>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</si>
  <si>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</si>
  <si>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</si>
  <si>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</si>
  <si>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</si>
  <si>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</si>
  <si>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</si>
  <si>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</si>
  <si>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</si>
  <si>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</si>
  <si>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</si>
  <si>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</si>
  <si>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</si>
  <si>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</si>
  <si>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</si>
  <si>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</si>
  <si>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</si>
  <si>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</si>
  <si>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</si>
  <si>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</si>
  <si>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</si>
  <si>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</si>
  <si>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</si>
  <si>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</si>
  <si>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</si>
  <si>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</si>
  <si>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</si>
  <si>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</si>
  <si>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</si>
  <si>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</si>
  <si>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</si>
  <si>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</si>
  <si>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</si>
  <si>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</si>
  <si>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</si>
  <si>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</si>
  <si>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</si>
  <si>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</si>
  <si>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</si>
  <si>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</si>
  <si>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</si>
  <si>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</si>
  <si>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</si>
  <si>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</si>
  <si>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</si>
  <si>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</si>
  <si>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</si>
  <si>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</si>
  <si>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</si>
  <si>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</si>
  <si>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</si>
  <si>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</si>
  <si>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</si>
  <si>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</si>
  <si>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</si>
  <si>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</si>
  <si>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</si>
  <si>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</si>
  <si>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</si>
  <si>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</si>
  <si>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</si>
  <si>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</si>
  <si>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</si>
  <si>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</si>
  <si>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</si>
  <si>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</si>
  <si>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</si>
  <si>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</si>
  <si>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</si>
  <si>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</si>
  <si>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</si>
  <si>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</si>
  <si>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</si>
  <si>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</si>
  <si>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</si>
  <si>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</si>
  <si>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</si>
  <si>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</si>
  <si>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</si>
  <si>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</si>
  <si>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</si>
  <si>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</si>
  <si>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</si>
  <si>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</si>
  <si>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</si>
  <si>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</si>
  <si>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</si>
  <si>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</si>
  <si>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</si>
  <si>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</si>
  <si>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</si>
  <si>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</si>
  <si>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</si>
  <si>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</si>
  <si>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</si>
  <si>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</si>
  <si>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</si>
  <si>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</si>
  <si>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</si>
  <si>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</si>
  <si>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</si>
  <si>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</si>
  <si>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</si>
  <si>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</si>
  <si>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</si>
  <si>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</si>
  <si>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</si>
  <si>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</si>
  <si>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</si>
  <si>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</si>
  <si>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</si>
  <si>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</si>
  <si>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</si>
  <si>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</si>
  <si>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</si>
  <si>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</si>
  <si>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</si>
  <si>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</si>
  <si>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</si>
  <si>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</si>
  <si>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</si>
  <si>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</si>
  <si>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</si>
  <si>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</si>
  <si>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</si>
  <si>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</si>
  <si>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</si>
  <si>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</si>
  <si>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</si>
  <si>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</si>
  <si>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</si>
  <si>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</si>
  <si>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</si>
  <si>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</si>
  <si>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</si>
  <si>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</si>
  <si>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</si>
  <si>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</si>
  <si>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</si>
  <si>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</si>
  <si>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</si>
  <si>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</si>
  <si>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</si>
  <si>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</si>
  <si>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</si>
  <si>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</si>
  <si>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</si>
  <si>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</si>
  <si>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</si>
  <si>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</si>
  <si>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</si>
  <si>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</si>
  <si>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</si>
  <si>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</si>
  <si>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</si>
  <si>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</si>
  <si>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</si>
  <si>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</si>
  <si>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</si>
  <si>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</si>
  <si>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</si>
  <si>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</si>
  <si>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</si>
  <si>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</si>
  <si>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</si>
  <si>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</si>
  <si>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</si>
  <si>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</si>
  <si>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</si>
  <si>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</si>
  <si>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</si>
  <si>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</si>
  <si>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</si>
  <si>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</si>
  <si>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</si>
  <si>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</si>
  <si>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</si>
  <si>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</si>
  <si>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</si>
  <si>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</si>
  <si>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</si>
  <si>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</si>
  <si>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</si>
  <si>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</si>
  <si>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</si>
  <si>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</si>
  <si>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</si>
  <si>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</si>
  <si>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</si>
  <si>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</si>
  <si>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</si>
  <si>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</si>
  <si>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</si>
  <si>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</si>
  <si>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</si>
  <si>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</si>
  <si>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</si>
  <si>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</si>
  <si>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</si>
  <si>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</si>
  <si>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</si>
  <si>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</si>
  <si>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</si>
  <si>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</si>
  <si>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</si>
  <si>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</si>
  <si>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</si>
  <si>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</si>
  <si>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</si>
  <si>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</si>
  <si>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</si>
  <si>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</si>
  <si>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</si>
  <si>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</si>
  <si>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</si>
  <si>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</si>
  <si>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</si>
  <si>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</si>
  <si>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</si>
  <si>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</si>
  <si>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</si>
  <si>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</si>
  <si>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</si>
  <si>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</si>
  <si>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</si>
  <si>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</si>
  <si>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</si>
  <si>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</si>
  <si>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</si>
  <si>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</si>
  <si>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</si>
  <si>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</si>
  <si>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</si>
  <si>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</si>
  <si>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</si>
  <si>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</si>
  <si>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</si>
  <si>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</si>
  <si>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</si>
  <si>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</si>
  <si>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</si>
  <si>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</si>
  <si>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</si>
  <si>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</si>
  <si>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</si>
  <si>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</si>
  <si>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</si>
  <si>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</si>
  <si>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</si>
  <si>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</si>
  <si>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</si>
  <si>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</si>
  <si>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</si>
  <si>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</si>
  <si>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</si>
  <si>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</si>
  <si>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</si>
  <si>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</si>
  <si>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</si>
  <si>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</si>
  <si>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</si>
  <si>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</si>
  <si>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</si>
  <si>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</si>
  <si>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</si>
  <si>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</si>
  <si>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</si>
  <si>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</si>
  <si>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</si>
  <si>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</si>
  <si>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</si>
  <si>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</si>
  <si>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</si>
  <si>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</si>
  <si>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</si>
  <si>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</si>
  <si>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</si>
  <si>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</si>
  <si>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</si>
  <si>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</si>
  <si>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</si>
  <si>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</si>
  <si>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</si>
  <si>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</si>
  <si>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</si>
  <si>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</si>
  <si>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</si>
  <si>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</si>
  <si>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</si>
  <si>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</si>
  <si>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</si>
  <si>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</si>
  <si>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</si>
  <si>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</si>
  <si>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</si>
  <si>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</si>
  <si>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</si>
  <si>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</si>
  <si>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</si>
  <si>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</si>
  <si>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</si>
  <si>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</si>
  <si>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</si>
  <si>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</si>
  <si>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</si>
  <si>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</si>
  <si>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</si>
  <si>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</si>
  <si>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</si>
  <si>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</si>
  <si>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</si>
  <si>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</si>
  <si>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</si>
  <si>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</si>
  <si>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</si>
  <si>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</si>
  <si>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</si>
  <si>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</si>
  <si>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</si>
  <si>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</si>
  <si>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</si>
  <si>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</si>
  <si>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</si>
  <si>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</si>
  <si>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</si>
  <si>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</si>
  <si>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</si>
  <si>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</si>
  <si>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</si>
  <si>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</si>
  <si>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</si>
  <si>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</si>
  <si>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</si>
  <si>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</si>
  <si>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</si>
  <si>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</si>
  <si>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</si>
  <si>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</si>
  <si>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</si>
  <si>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</si>
  <si>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</si>
  <si>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</si>
  <si>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</si>
  <si>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</si>
  <si>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</si>
  <si>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</si>
  <si>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</si>
  <si>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</si>
  <si>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</si>
  <si>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</si>
  <si>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</si>
  <si>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</si>
  <si>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</si>
  <si>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</si>
  <si>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</si>
  <si>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</si>
  <si>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</si>
  <si>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</si>
  <si>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</si>
  <si>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</si>
  <si>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</si>
  <si>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</si>
  <si>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</si>
  <si>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</si>
  <si>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</si>
  <si>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</si>
  <si>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</si>
  <si>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</si>
  <si>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</si>
  <si>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</si>
  <si>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</si>
  <si>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</si>
  <si>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</si>
  <si>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</si>
  <si>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</si>
  <si>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</si>
  <si>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</si>
  <si>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</si>
  <si>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</si>
  <si>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</si>
  <si>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</si>
  <si>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</si>
  <si>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</si>
  <si>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</si>
  <si>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</si>
  <si>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</si>
  <si>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</si>
  <si>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</si>
  <si>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</si>
  <si>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</si>
  <si>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</si>
  <si>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</si>
  <si>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</si>
  <si>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</si>
  <si>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</si>
  <si>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</si>
  <si>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</si>
  <si>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</si>
  <si>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</si>
  <si>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</si>
  <si>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</si>
  <si>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</si>
  <si>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</si>
  <si>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</si>
  <si>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</si>
  <si>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</si>
  <si>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</si>
  <si>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</si>
  <si>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</si>
  <si>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</si>
  <si>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</si>
  <si>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</si>
  <si>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</si>
  <si>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</si>
  <si>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</si>
  <si>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</si>
  <si>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</si>
  <si>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</si>
  <si>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</si>
  <si>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</si>
  <si>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</si>
  <si>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</si>
  <si>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</si>
  <si>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</si>
  <si>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</si>
  <si>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</si>
  <si>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</si>
  <si>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</si>
  <si>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</si>
  <si>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</si>
  <si>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</si>
  <si>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</si>
  <si>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</si>
  <si>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</si>
  <si>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</si>
  <si>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</si>
  <si>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</si>
  <si>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</si>
  <si>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</si>
  <si>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</si>
  <si>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</si>
  <si>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</si>
  <si>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</si>
  <si>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</si>
  <si>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</si>
  <si>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</si>
  <si>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</si>
  <si>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</si>
  <si>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</si>
  <si>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</si>
  <si>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</si>
  <si>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</si>
  <si>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</si>
  <si>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</si>
  <si>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</si>
  <si>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</si>
  <si>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</si>
  <si>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</si>
  <si>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</si>
  <si>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</si>
  <si>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</si>
  <si>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</si>
  <si>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</si>
  <si>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</si>
  <si>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</si>
  <si>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</si>
  <si>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</si>
  <si>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</si>
  <si>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</si>
  <si>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</si>
  <si>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</si>
  <si>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</si>
  <si>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</si>
  <si>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</si>
  <si>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</si>
  <si>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</si>
  <si>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</si>
  <si>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</si>
  <si>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</si>
  <si>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</si>
  <si>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</si>
  <si>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</si>
  <si>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</si>
  <si>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</si>
  <si>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</si>
  <si>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</si>
  <si>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</si>
  <si>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</si>
  <si>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</si>
  <si>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</si>
  <si>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</si>
  <si>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</si>
  <si>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</si>
  <si>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</si>
  <si>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</si>
  <si>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</si>
  <si>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</si>
  <si>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</si>
  <si>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</si>
  <si>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</si>
  <si>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</si>
  <si>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</si>
  <si>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</si>
  <si>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</si>
  <si>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</si>
  <si>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</si>
  <si>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</si>
  <si>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</si>
  <si>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</si>
  <si>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</si>
  <si>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</si>
  <si>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</si>
  <si>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</si>
  <si>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</si>
  <si>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</si>
  <si>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</si>
  <si>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</si>
  <si>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</si>
  <si>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</si>
  <si>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</si>
  <si>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</si>
  <si>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</si>
  <si>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</si>
  <si>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</si>
  <si>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</si>
  <si>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</si>
  <si>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</si>
  <si>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</si>
  <si>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</si>
  <si>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</si>
  <si>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</si>
  <si>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</si>
  <si>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</si>
  <si>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</si>
  <si>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</si>
  <si>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</si>
  <si>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</si>
  <si>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</si>
  <si>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</si>
  <si>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</si>
  <si>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</si>
  <si>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</si>
  <si>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</si>
  <si>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</si>
  <si>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</si>
  <si>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</si>
  <si>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</si>
  <si>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</si>
  <si>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</si>
  <si>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</si>
  <si>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</si>
  <si>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</si>
  <si>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</si>
  <si>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</si>
  <si>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</si>
  <si>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</si>
  <si>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</si>
  <si>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</si>
  <si>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</si>
  <si>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</si>
  <si>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</si>
  <si>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</si>
  <si>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</si>
  <si>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</si>
  <si>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</si>
  <si>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</si>
  <si>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</si>
  <si>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</si>
  <si>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</si>
  <si>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</si>
  <si>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</si>
  <si>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</si>
  <si>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</si>
  <si>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</si>
  <si>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</si>
  <si>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</si>
  <si>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</si>
  <si>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</si>
  <si>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</si>
  <si>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</si>
  <si>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</si>
  <si>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</si>
  <si>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</si>
  <si>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</si>
  <si>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</si>
  <si>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</si>
  <si>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</si>
  <si>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</si>
  <si>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</si>
  <si>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</si>
  <si>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</si>
  <si>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</si>
  <si>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</si>
  <si>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</si>
  <si>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</si>
  <si>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</si>
  <si>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</si>
  <si>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</si>
  <si>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</si>
  <si>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</si>
  <si>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</si>
  <si>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</si>
  <si>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</si>
  <si>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</si>
  <si>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</si>
  <si>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</si>
  <si>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</si>
  <si>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</si>
  <si>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</si>
  <si>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</si>
  <si>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</si>
  <si>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</si>
  <si>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</si>
  <si>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</si>
  <si>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</si>
  <si>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</si>
  <si>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</si>
  <si>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</si>
  <si>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</si>
  <si>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</si>
  <si>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</si>
  <si>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</si>
  <si>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</si>
  <si>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</si>
  <si>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</si>
  <si>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</si>
  <si>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</si>
  <si>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</si>
  <si>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</si>
  <si>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</si>
  <si>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</si>
  <si>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</si>
  <si>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</si>
  <si>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</si>
  <si>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</si>
  <si>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</si>
  <si>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</si>
  <si>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</si>
  <si>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</si>
  <si>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</si>
  <si>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</si>
  <si>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</si>
  <si>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</si>
  <si>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</si>
  <si>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</si>
  <si>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</si>
  <si>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</si>
  <si>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</si>
  <si>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</si>
  <si>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</si>
  <si>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</si>
  <si>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</si>
  <si>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</si>
  <si>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</si>
  <si>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</si>
  <si>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</si>
  <si>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</si>
  <si>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</si>
  <si>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</si>
  <si>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</si>
  <si>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</si>
  <si>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</si>
  <si>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</si>
  <si>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</si>
  <si>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</si>
  <si>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</si>
  <si>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</si>
  <si>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</si>
  <si>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</si>
  <si>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</si>
  <si>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</si>
  <si>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</si>
  <si>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</si>
  <si>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</si>
  <si>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</si>
  <si>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</si>
  <si>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</si>
  <si>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</si>
  <si>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</si>
  <si>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</si>
  <si>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</si>
  <si>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</si>
  <si>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</si>
  <si>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</si>
  <si>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</si>
  <si>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</si>
  <si>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</si>
  <si>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</si>
  <si>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</si>
  <si>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</si>
  <si>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</si>
  <si>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</si>
  <si>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</si>
  <si>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</si>
  <si>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</si>
  <si>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</si>
  <si>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</si>
  <si>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</si>
  <si>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</si>
  <si>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</si>
  <si>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</si>
  <si>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</si>
  <si>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</si>
  <si>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</si>
  <si>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</si>
  <si>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</si>
  <si>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</si>
  <si>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</si>
  <si>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</si>
  <si>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</si>
  <si>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</si>
  <si>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</si>
  <si>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</si>
  <si>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</si>
  <si>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</si>
  <si>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</si>
  <si>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</si>
  <si>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</si>
  <si>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</si>
  <si>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</si>
  <si>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</si>
  <si>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</si>
  <si>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</si>
  <si>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</si>
  <si>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</si>
  <si>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</si>
  <si>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</si>
  <si>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</si>
  <si>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</si>
  <si>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</si>
  <si>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</si>
  <si>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</si>
  <si>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</si>
  <si>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</si>
  <si>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</si>
  <si>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</si>
  <si>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</si>
  <si>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</si>
  <si>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</si>
  <si>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</si>
  <si>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</si>
  <si>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</si>
  <si>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</si>
  <si>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</si>
  <si>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</si>
  <si>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</si>
  <si>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</si>
  <si>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</si>
  <si>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</si>
  <si>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</si>
  <si>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</si>
  <si>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</si>
  <si>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</si>
  <si>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</si>
  <si>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</si>
  <si>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</si>
  <si>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</si>
  <si>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</si>
  <si>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</si>
  <si>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</si>
  <si>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</si>
  <si>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</si>
  <si>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</si>
  <si>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</si>
  <si>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</si>
  <si>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</si>
  <si>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</si>
  <si>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</si>
  <si>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</si>
  <si>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</si>
  <si>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</si>
  <si>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</si>
  <si>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</si>
  <si>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</si>
  <si>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</si>
  <si>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</si>
  <si>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</si>
  <si>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</si>
  <si>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</si>
  <si>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</si>
  <si>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</si>
  <si>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</si>
  <si>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</si>
  <si>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</si>
  <si>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</si>
  <si>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</si>
  <si>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</si>
  <si>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</si>
  <si>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</si>
  <si>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</si>
  <si>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</si>
  <si>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</si>
  <si>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</si>
  <si>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</si>
  <si>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</si>
  <si>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</si>
  <si>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</si>
  <si>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</si>
  <si>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</si>
  <si>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</si>
  <si>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</si>
  <si>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</si>
  <si>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</si>
  <si>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</si>
  <si>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</si>
  <si>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</si>
  <si>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</si>
  <si>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</si>
  <si>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</si>
  <si>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</si>
  <si>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</si>
  <si>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</si>
  <si>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</si>
  <si>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</si>
  <si>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</si>
  <si>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</si>
  <si>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</si>
  <si>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</si>
  <si>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</si>
  <si>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</si>
  <si>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</si>
  <si>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</si>
  <si>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</si>
  <si>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</si>
  <si>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</si>
  <si>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</si>
  <si>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</si>
  <si>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</si>
  <si>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</si>
  <si>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</si>
  <si>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</si>
  <si>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</si>
  <si>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</si>
  <si>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</si>
  <si>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</si>
  <si>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</si>
  <si>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</si>
  <si>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</si>
  <si>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</si>
  <si>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</si>
  <si>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</si>
  <si>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</si>
  <si>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</si>
  <si>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</si>
  <si>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</si>
  <si>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</si>
  <si>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</si>
  <si>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</si>
  <si>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</si>
  <si>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</si>
  <si>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</si>
  <si>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</si>
  <si>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</si>
  <si>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</si>
  <si>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</si>
  <si>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</si>
  <si>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</si>
  <si>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</si>
  <si>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</si>
  <si>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</si>
  <si>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</si>
  <si>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</si>
  <si>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</si>
  <si>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</si>
  <si>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</si>
  <si>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</si>
  <si>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</si>
  <si>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</si>
  <si>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</si>
  <si>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</si>
  <si>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</si>
  <si>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</si>
  <si>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</si>
  <si>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</si>
  <si>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</si>
  <si>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</si>
  <si>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</si>
  <si>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</si>
  <si>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</si>
  <si>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</si>
  <si>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</si>
  <si>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</si>
  <si>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</si>
  <si>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</si>
  <si>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</si>
  <si>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</si>
  <si>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</si>
  <si>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</si>
  <si>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</si>
  <si>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</si>
  <si>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</si>
  <si>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</si>
  <si>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</si>
  <si>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</si>
  <si>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</si>
  <si>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</si>
  <si>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</si>
  <si>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</si>
  <si>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</si>
  <si>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</si>
  <si>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</si>
  <si>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</si>
  <si>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</si>
  <si>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</si>
  <si>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</si>
  <si>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</si>
  <si>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</si>
  <si>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</si>
  <si>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</si>
  <si>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</si>
  <si>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</si>
  <si>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</si>
  <si>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</si>
  <si>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</si>
  <si>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</si>
  <si>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</si>
  <si>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</si>
  <si>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</si>
  <si>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</si>
  <si>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</si>
  <si>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</si>
  <si>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</si>
  <si>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</si>
  <si>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</si>
  <si>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</si>
  <si>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</si>
  <si>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</si>
  <si>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</si>
  <si>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</si>
  <si>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</si>
  <si>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</si>
  <si>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</si>
  <si>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</si>
  <si>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</si>
  <si>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</si>
  <si>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</si>
  <si>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</si>
  <si>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</si>
  <si>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</si>
  <si>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</si>
  <si>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</si>
  <si>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</si>
  <si>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</si>
  <si>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</si>
  <si>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</si>
  <si>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</si>
  <si>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</si>
  <si>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</si>
  <si>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</si>
  <si>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</si>
  <si>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</si>
  <si>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</si>
  <si>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</si>
  <si>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</si>
  <si>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</si>
  <si>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</si>
  <si>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</si>
  <si>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</si>
  <si>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</si>
  <si>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</si>
  <si>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</si>
  <si>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</si>
  <si>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</si>
  <si>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</si>
  <si>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</si>
  <si>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</si>
  <si>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</si>
  <si>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</si>
  <si>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</si>
  <si>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</si>
  <si>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</si>
  <si>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</si>
  <si>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</si>
  <si>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</si>
  <si>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</si>
  <si>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</si>
  <si>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</si>
  <si>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</si>
  <si>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</si>
  <si>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</si>
  <si>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</si>
  <si>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</si>
  <si>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</si>
  <si>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</si>
  <si>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</si>
  <si>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</si>
  <si>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</si>
  <si>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</si>
  <si>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</si>
  <si>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</si>
  <si>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</si>
  <si>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</si>
  <si>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</si>
  <si>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</si>
  <si>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</si>
  <si>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</si>
  <si>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</si>
  <si>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</si>
  <si>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</si>
  <si>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</si>
  <si>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</si>
  <si>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</si>
  <si>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</si>
  <si>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</si>
  <si>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</si>
  <si>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</si>
  <si>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</si>
  <si>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</si>
  <si>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</si>
  <si>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</si>
  <si>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</si>
  <si>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</si>
  <si>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</si>
  <si>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</si>
  <si>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</si>
  <si>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</si>
  <si>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</si>
  <si>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</si>
  <si>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</si>
  <si>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</si>
  <si>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</si>
  <si>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</si>
  <si>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</si>
  <si>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</si>
  <si>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</si>
  <si>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</si>
  <si>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</si>
  <si>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</si>
  <si>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</si>
  <si>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</si>
  <si>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Reserve Money</t>
  </si>
  <si>
    <t xml:space="preserve">         % CHANGES</t>
  </si>
  <si>
    <t>MONEY STOCK</t>
  </si>
  <si>
    <t>M1</t>
  </si>
  <si>
    <t>M2</t>
  </si>
  <si>
    <t>M3</t>
  </si>
  <si>
    <t>PERIOD</t>
  </si>
  <si>
    <t xml:space="preserve"> Reserve Money</t>
  </si>
  <si>
    <t>Monthly</t>
  </si>
  <si>
    <t>Quarterly</t>
  </si>
  <si>
    <t>Annually</t>
  </si>
  <si>
    <t>Source: ZIMSTAT, 2019</t>
  </si>
  <si>
    <t>CLOTHING &amp;</t>
  </si>
  <si>
    <t xml:space="preserve">TABLE 1: MONEY SUPPLY FIGURES </t>
  </si>
  <si>
    <t>1. As at June 2022, FCA Deposits accounted for 62.5% of total deposits in M3, while local currency deposits constituted 37.7%.</t>
  </si>
  <si>
    <t xml:space="preserve">   (ZWG thousands)</t>
  </si>
  <si>
    <t>i. M1 (Narrow Money) is defined as notes and coin in circulation plus transferable deposits held by the depository corporations</t>
  </si>
  <si>
    <t>ii. M2 is defined as M1 plus savings deposits plus time deposits held by other depository corporations.</t>
  </si>
  <si>
    <t>iii. M3 is defined as M2 plus negotiable certificates of deposits.</t>
  </si>
  <si>
    <t>iv.Based on unaudited provisional balance Sheets</t>
  </si>
  <si>
    <t>v. Local Currency changed from Zimbabwe dollar (ZWL) to Zimbabwe Gold (ZWG) in April 2024</t>
  </si>
  <si>
    <t>vi. Monetary numbers rebased by a factor of 2498.7242 from March going back</t>
  </si>
  <si>
    <t xml:space="preserve">vii. Monetary data was revised from September 2024 following the adoption of new reporting return submitted by banks. The notable revision is on broad money stock (M3) which was revised downwards due to reclassification of Government foreign currency deposits held by banks from deposits included in broad money.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</si>
</sst>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000"/>
    <numFmt numFmtId="180" formatCode="0_);\(0\)"/>
    <numFmt numFmtId="181" formatCode="_-&quot;£&quot;* #,##0.00_-;\-&quot;£&quot;* #,##0.00_-;_-&quot;£&quot;* &quot;-&quot;??_-;_-@_-"/>
    <numFmt numFmtId="182" formatCode="0.00000000"/>
    <numFmt numFmtId="183" formatCode="0.00000"/>
    <numFmt numFmtId="184" formatCode="0.00_)"/>
    <numFmt numFmtId="185" formatCode="0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s>
  <fonts count="240">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sz val="18"/>
      <name val="Arial"/>
      <family val="2"/>
    </font>
    <font>
      <b/>
      <sz val="18"/>
      <name val="Arial"/>
      <family val="2"/>
    </font>
    <font>
      <b/>
      <sz val="22"/>
      <name val="Times New Roman"/>
      <family val="1"/>
    </font>
    <font>
      <b/>
      <i/>
      <sz val="18"/>
      <name val="Times New Roman"/>
      <family val="1"/>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i/>
      <sz val="18"/>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43">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64"/>
      </right>
      <top style="thin">
        <color indexed="64"/>
      </top>
      <bottom/>
      <diagonal/>
    </border>
    <border>
      <left style="thin">
        <color indexed="64"/>
      </left>
      <right/>
      <top/>
      <bottom style="thin">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3"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69" fillId="0" borderId="0"/>
    <xf numFmtId="191" fontId="68" fillId="0" borderId="0" applyFont="0" applyFill="0" applyBorder="0" applyAlignment="0" applyProtection="0"/>
    <xf numFmtId="192"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5" fontId="68" fillId="0" borderId="0" applyFont="0" applyFill="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1" fillId="42" borderId="216" applyNumberFormat="0" applyAlignment="0" applyProtection="0"/>
    <xf numFmtId="0" fontId="182" fillId="57" borderId="217" applyNumberFormat="0" applyAlignment="0" applyProtection="0"/>
    <xf numFmtId="1" fontId="170" fillId="58" borderId="175">
      <alignment horizontal="right" vertical="center"/>
    </xf>
    <xf numFmtId="0" fontId="171" fillId="58" borderId="175">
      <alignment horizontal="right" vertical="center"/>
    </xf>
    <xf numFmtId="0" fontId="39" fillId="58" borderId="218"/>
    <xf numFmtId="0" fontId="170" fillId="59" borderId="175">
      <alignment horizontal="center" vertical="center"/>
    </xf>
    <xf numFmtId="1" fontId="170" fillId="58" borderId="175">
      <alignment horizontal="right" vertical="center"/>
    </xf>
    <xf numFmtId="0" fontId="39" fillId="58" borderId="0"/>
    <xf numFmtId="0" fontId="172" fillId="58" borderId="175">
      <alignment horizontal="left" vertical="center"/>
    </xf>
    <xf numFmtId="0" fontId="172" fillId="58" borderId="175"/>
    <xf numFmtId="0" fontId="171" fillId="58" borderId="175">
      <alignment horizontal="right" vertical="center"/>
    </xf>
    <xf numFmtId="0" fontId="173" fillId="60" borderId="175">
      <alignment horizontal="left" vertical="center"/>
    </xf>
    <xf numFmtId="0" fontId="173" fillId="60" borderId="175">
      <alignment horizontal="left" vertical="center"/>
    </xf>
    <xf numFmtId="0" fontId="174" fillId="58" borderId="175">
      <alignment horizontal="left" vertical="center"/>
    </xf>
    <xf numFmtId="0" fontId="175" fillId="58" borderId="218"/>
    <xf numFmtId="0" fontId="170" fillId="61" borderId="175">
      <alignment horizontal="left" vertical="center"/>
    </xf>
    <xf numFmtId="0" fontId="176" fillId="0" borderId="0" applyProtection="0"/>
    <xf numFmtId="190" fontId="39" fillId="0" borderId="0" applyFont="0" applyFill="0" applyBorder="0" applyAlignment="0" applyProtection="0"/>
    <xf numFmtId="0" fontId="183" fillId="0" borderId="0" applyNumberFormat="0" applyFill="0" applyBorder="0" applyAlignment="0" applyProtection="0"/>
    <xf numFmtId="2" fontId="176" fillId="0" borderId="0" applyProtection="0"/>
    <xf numFmtId="0" fontId="184" fillId="40" borderId="0" applyNumberFormat="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76" fillId="0" borderId="0" applyNumberFormat="0" applyFont="0" applyFill="0" applyBorder="0" applyAlignment="0" applyProtection="0"/>
    <xf numFmtId="0" fontId="177" fillId="0" borderId="0" applyProtection="0"/>
    <xf numFmtId="0" fontId="185"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7" fillId="56" borderId="216" applyNumberFormat="0" applyAlignment="0" applyProtection="0"/>
    <xf numFmtId="0" fontId="188" fillId="62" borderId="0" applyNumberFormat="0" applyBorder="0" applyAlignment="0" applyProtection="0"/>
    <xf numFmtId="0" fontId="178" fillId="0" borderId="0"/>
    <xf numFmtId="0" fontId="46" fillId="0" borderId="0"/>
    <xf numFmtId="0" fontId="5" fillId="0" borderId="0"/>
    <xf numFmtId="0" fontId="46" fillId="0" borderId="0"/>
    <xf numFmtId="0" fontId="46" fillId="63" borderId="221" applyNumberFormat="0" applyFont="0" applyAlignment="0" applyProtection="0"/>
    <xf numFmtId="0" fontId="189" fillId="42" borderId="222"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6" fillId="0" borderId="125" applyProtection="0"/>
    <xf numFmtId="0" fontId="190" fillId="0" borderId="0" applyNumberFormat="0" applyFill="0" applyBorder="0" applyAlignment="0" applyProtection="0"/>
    <xf numFmtId="0" fontId="46" fillId="0" borderId="0"/>
    <xf numFmtId="0" fontId="196" fillId="0" borderId="0">
      <protection locked="0"/>
    </xf>
    <xf numFmtId="0" fontId="196" fillId="0" borderId="0">
      <protection locked="0"/>
    </xf>
    <xf numFmtId="199" fontId="195" fillId="0" borderId="0">
      <protection locked="0"/>
    </xf>
    <xf numFmtId="0" fontId="195" fillId="0" borderId="0">
      <protection locked="0"/>
    </xf>
    <xf numFmtId="0" fontId="196" fillId="0" borderId="0">
      <protection locked="0"/>
    </xf>
    <xf numFmtId="0" fontId="196" fillId="0" borderId="0">
      <protection locked="0"/>
    </xf>
    <xf numFmtId="184" fontId="197"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6" fillId="0" borderId="0" applyProtection="0"/>
    <xf numFmtId="190" fontId="192" fillId="0" borderId="0" applyFont="0" applyFill="0" applyBorder="0" applyAlignment="0" applyProtection="0"/>
    <xf numFmtId="2" fontId="176" fillId="0" borderId="0" applyProtection="0"/>
    <xf numFmtId="0" fontId="176" fillId="0" borderId="0" applyNumberFormat="0" applyFont="0" applyFill="0" applyBorder="0" applyAlignment="0" applyProtection="0"/>
    <xf numFmtId="0" fontId="177" fillId="0" borderId="0" applyProtection="0"/>
    <xf numFmtId="0" fontId="178" fillId="0" borderId="0"/>
    <xf numFmtId="9" fontId="46" fillId="0" borderId="0" applyFont="0" applyFill="0" applyBorder="0" applyAlignment="0" applyProtection="0"/>
    <xf numFmtId="0" fontId="176"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4" fillId="40" borderId="0" applyNumberFormat="0" applyBorder="0" applyAlignment="0" applyProtection="0"/>
    <xf numFmtId="0" fontId="181" fillId="42" borderId="216" applyNumberFormat="0" applyAlignment="0" applyProtection="0"/>
    <xf numFmtId="0" fontId="181" fillId="42" borderId="216" applyNumberFormat="0" applyAlignment="0" applyProtection="0"/>
    <xf numFmtId="0" fontId="182" fillId="57" borderId="217" applyNumberFormat="0" applyAlignment="0" applyProtection="0"/>
    <xf numFmtId="0" fontId="150" fillId="0" borderId="134" applyNumberFormat="0" applyFill="0" applyAlignment="0" applyProtection="0"/>
    <xf numFmtId="0" fontId="182" fillId="57" borderId="217" applyNumberFormat="0" applyAlignment="0" applyProtection="0"/>
    <xf numFmtId="0" fontId="149" fillId="0" borderId="0" applyNumberFormat="0" applyFill="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7" fillId="56" borderId="216" applyNumberFormat="0" applyAlignment="0" applyProtection="0"/>
    <xf numFmtId="0" fontId="183" fillId="0" borderId="0" applyNumberFormat="0" applyFill="0" applyBorder="0" applyAlignment="0" applyProtection="0"/>
    <xf numFmtId="0" fontId="184" fillId="40" borderId="0" applyNumberFormat="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80" fillId="39" borderId="0" applyNumberFormat="0" applyBorder="0" applyAlignment="0" applyProtection="0"/>
    <xf numFmtId="0" fontId="187" fillId="56" borderId="216" applyNumberFormat="0" applyAlignment="0" applyProtection="0"/>
    <xf numFmtId="200" fontId="46" fillId="0" borderId="0" applyFont="0" applyFill="0" applyBorder="0" applyAlignment="0" applyProtection="0"/>
    <xf numFmtId="0" fontId="188" fillId="62" borderId="0" applyNumberFormat="0" applyBorder="0" applyAlignment="0" applyProtection="0"/>
    <xf numFmtId="0" fontId="5" fillId="0" borderId="0"/>
    <xf numFmtId="0" fontId="39" fillId="0" borderId="0"/>
    <xf numFmtId="0" fontId="46" fillId="63" borderId="221" applyNumberFormat="0" applyFont="0" applyAlignment="0" applyProtection="0"/>
    <xf numFmtId="0" fontId="46" fillId="63" borderId="221" applyNumberFormat="0" applyFont="0" applyAlignment="0" applyProtection="0"/>
    <xf numFmtId="0" fontId="189" fillId="42" borderId="222" applyNumberFormat="0" applyAlignment="0" applyProtection="0"/>
    <xf numFmtId="0" fontId="189" fillId="42" borderId="222" applyNumberFormat="0" applyAlignment="0" applyProtection="0"/>
    <xf numFmtId="0" fontId="190" fillId="0" borderId="0" applyNumberFormat="0" applyFill="0" applyBorder="0" applyAlignment="0" applyProtection="0"/>
    <xf numFmtId="0" fontId="183" fillId="0" borderId="0" applyNumberFormat="0" applyFill="0" applyBorder="0" applyAlignment="0" applyProtection="0"/>
    <xf numFmtId="0" fontId="152" fillId="0" borderId="0" applyNumberFormat="0" applyFill="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49" fillId="0" borderId="151" applyNumberFormat="0" applyFill="0" applyAlignment="0" applyProtection="0"/>
    <xf numFmtId="0" fontId="190" fillId="0" borderId="0" applyNumberFormat="0" applyFill="0" applyBorder="0" applyAlignment="0" applyProtection="0"/>
    <xf numFmtId="0" fontId="46" fillId="0" borderId="0"/>
    <xf numFmtId="199" fontId="195" fillId="0" borderId="0">
      <protection locked="0"/>
    </xf>
    <xf numFmtId="0" fontId="195" fillId="0" borderId="0">
      <protection locked="0"/>
    </xf>
    <xf numFmtId="0" fontId="196" fillId="0" borderId="0">
      <protection locked="0"/>
    </xf>
    <xf numFmtId="0" fontId="196" fillId="0" borderId="0">
      <protection locked="0"/>
    </xf>
    <xf numFmtId="0" fontId="46" fillId="0" borderId="0"/>
    <xf numFmtId="0" fontId="5" fillId="0" borderId="0"/>
    <xf numFmtId="184" fontId="197" fillId="0" borderId="0"/>
    <xf numFmtId="0" fontId="5" fillId="0" borderId="0"/>
    <xf numFmtId="0" fontId="46" fillId="0" borderId="0"/>
    <xf numFmtId="0" fontId="46" fillId="0" borderId="0"/>
    <xf numFmtId="0" fontId="46" fillId="0" borderId="0"/>
    <xf numFmtId="0" fontId="46" fillId="0" borderId="0"/>
    <xf numFmtId="0" fontId="196" fillId="0" borderId="0">
      <protection locked="0"/>
    </xf>
    <xf numFmtId="0" fontId="196" fillId="0" borderId="0">
      <protection locked="0"/>
    </xf>
    <xf numFmtId="0" fontId="46" fillId="0" borderId="0"/>
    <xf numFmtId="0" fontId="196" fillId="0" borderId="0">
      <protection locked="0"/>
    </xf>
    <xf numFmtId="0" fontId="196" fillId="0" borderId="0">
      <protection locked="0"/>
    </xf>
    <xf numFmtId="0" fontId="5" fillId="0" borderId="0"/>
    <xf numFmtId="0" fontId="5" fillId="0" borderId="0"/>
    <xf numFmtId="0" fontId="46" fillId="0" borderId="0"/>
    <xf numFmtId="0" fontId="5" fillId="0" borderId="0"/>
    <xf numFmtId="0" fontId="178" fillId="0" borderId="0"/>
    <xf numFmtId="0" fontId="177" fillId="0" borderId="0" applyProtection="0"/>
    <xf numFmtId="0" fontId="5" fillId="0" borderId="0"/>
    <xf numFmtId="2" fontId="176" fillId="0" borderId="0" applyProtection="0"/>
    <xf numFmtId="0" fontId="5" fillId="0" borderId="0"/>
    <xf numFmtId="0" fontId="5" fillId="0" borderId="0"/>
    <xf numFmtId="0" fontId="176" fillId="0" borderId="0" applyProtection="0"/>
    <xf numFmtId="0" fontId="176" fillId="0" borderId="0" applyNumberFormat="0" applyFont="0" applyFill="0" applyBorder="0" applyAlignment="0" applyProtection="0"/>
    <xf numFmtId="0" fontId="5" fillId="0" borderId="0"/>
    <xf numFmtId="0" fontId="193" fillId="64" borderId="0" applyNumberFormat="0" applyBorder="0" applyAlignment="0" applyProtection="0"/>
    <xf numFmtId="2" fontId="195" fillId="0" borderId="0">
      <protection locked="0"/>
    </xf>
    <xf numFmtId="2" fontId="199" fillId="0" borderId="0">
      <protection locked="0"/>
    </xf>
    <xf numFmtId="0" fontId="195" fillId="0" borderId="0">
      <protection locked="0"/>
    </xf>
    <xf numFmtId="0" fontId="195" fillId="0" borderId="0">
      <protection locked="0"/>
    </xf>
    <xf numFmtId="0" fontId="200" fillId="43" borderId="223" applyNumberFormat="0" applyAlignment="0" applyProtection="0"/>
    <xf numFmtId="0" fontId="201" fillId="0" borderId="0" applyNumberFormat="0" applyFill="0" applyBorder="0" applyAlignment="0" applyProtection="0"/>
    <xf numFmtId="216" fontId="39" fillId="0" borderId="0"/>
    <xf numFmtId="0" fontId="172" fillId="58" borderId="224">
      <alignment vertical="center"/>
    </xf>
    <xf numFmtId="0" fontId="202" fillId="58" borderId="225">
      <alignment vertical="center"/>
    </xf>
    <xf numFmtId="3" fontId="39" fillId="0" borderId="0" applyFont="0" applyFill="0" applyBorder="0" applyAlignment="0" applyProtection="0"/>
    <xf numFmtId="164" fontId="39" fillId="0" borderId="0" applyFont="0" applyFill="0" applyBorder="0" applyAlignment="0" applyProtection="0"/>
    <xf numFmtId="2" fontId="195" fillId="0" borderId="0">
      <protection locked="0"/>
    </xf>
    <xf numFmtId="170" fontId="203" fillId="0" borderId="0"/>
    <xf numFmtId="0" fontId="194" fillId="65" borderId="0" applyNumberFormat="0" applyBorder="0" applyAlignment="0" applyProtection="0"/>
    <xf numFmtId="0" fontId="194" fillId="66" borderId="0" applyNumberFormat="0" applyBorder="0" applyAlignment="0" applyProtection="0"/>
    <xf numFmtId="0" fontId="194" fillId="66" borderId="0" applyNumberFormat="0" applyBorder="0" applyAlignment="0" applyProtection="0"/>
    <xf numFmtId="201"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4" fillId="0" borderId="0"/>
    <xf numFmtId="0" fontId="195" fillId="0" borderId="0">
      <protection locked="0"/>
    </xf>
    <xf numFmtId="207" fontId="195" fillId="0" borderId="0">
      <protection locked="0"/>
    </xf>
    <xf numFmtId="207" fontId="195" fillId="0" borderId="0">
      <protection locked="0"/>
    </xf>
    <xf numFmtId="0" fontId="205" fillId="67" borderId="0" applyNumberFormat="0" applyBorder="0" applyAlignment="0" applyProtection="0"/>
    <xf numFmtId="37" fontId="46" fillId="0" borderId="0" applyNumberFormat="0" applyFont="0" applyFill="0"/>
    <xf numFmtId="38" fontId="192" fillId="59" borderId="0" applyNumberFormat="0" applyBorder="0" applyAlignment="0" applyProtection="0"/>
    <xf numFmtId="0" fontId="165" fillId="0" borderId="0" applyNumberFormat="0" applyFill="0" applyBorder="0" applyAlignment="0" applyProtection="0"/>
    <xf numFmtId="0" fontId="132" fillId="0" borderId="0" applyNumberFormat="0" applyFill="0" applyBorder="0" applyAlignment="0" applyProtection="0"/>
    <xf numFmtId="0" fontId="65" fillId="0" borderId="226" applyNumberFormat="0" applyFill="0" applyAlignment="0" applyProtection="0"/>
    <xf numFmtId="0" fontId="65" fillId="0" borderId="0" applyNumberFormat="0" applyFill="0" applyBorder="0" applyAlignment="0" applyProtection="0"/>
    <xf numFmtId="0" fontId="206"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55" borderId="227" applyNumberFormat="0" applyAlignment="0" applyProtection="0"/>
    <xf numFmtId="10" fontId="192" fillId="58" borderId="175" applyNumberFormat="0" applyBorder="0" applyAlignment="0" applyProtection="0"/>
    <xf numFmtId="15" fontId="39" fillId="0" borderId="0"/>
    <xf numFmtId="0" fontId="46" fillId="68" borderId="228" applyNumberFormat="0" applyFont="0" applyAlignment="0" applyProtection="0"/>
    <xf numFmtId="1" fontId="46" fillId="0" borderId="0" applyNumberFormat="0" applyAlignment="0">
      <alignment horizontal="center"/>
    </xf>
    <xf numFmtId="185" fontId="209"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4" fillId="0" borderId="0" applyFont="0" applyFill="0" applyBorder="0" applyAlignment="0" applyProtection="0"/>
    <xf numFmtId="211" fontId="204" fillId="0" borderId="0" applyFont="0" applyFill="0" applyBorder="0" applyAlignment="0" applyProtection="0"/>
    <xf numFmtId="209" fontId="195"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5" fillId="0" borderId="0">
      <protection locked="0"/>
    </xf>
    <xf numFmtId="214" fontId="195" fillId="0" borderId="0">
      <protection locked="0"/>
    </xf>
    <xf numFmtId="0" fontId="210" fillId="69" borderId="0" applyNumberFormat="0" applyBorder="0" applyAlignment="0" applyProtection="0"/>
    <xf numFmtId="0" fontId="37" fillId="0" borderId="0"/>
    <xf numFmtId="0" fontId="211" fillId="0" borderId="0"/>
    <xf numFmtId="0" fontId="140" fillId="0" borderId="0"/>
    <xf numFmtId="0" fontId="140" fillId="0" borderId="0"/>
    <xf numFmtId="0" fontId="5" fillId="0" borderId="0"/>
    <xf numFmtId="0" fontId="5" fillId="0" borderId="0"/>
    <xf numFmtId="204" fontId="46" fillId="0" borderId="0" applyFill="0" applyBorder="0" applyAlignment="0" applyProtection="0">
      <alignment horizontal="right"/>
    </xf>
    <xf numFmtId="0" fontId="46" fillId="69" borderId="221" applyNumberFormat="0" applyFont="0" applyAlignment="0" applyProtection="0"/>
    <xf numFmtId="0" fontId="212" fillId="70" borderId="229" applyNumberFormat="0" applyAlignment="0" applyProtection="0"/>
    <xf numFmtId="10" fontId="39" fillId="0" borderId="0" applyFont="0" applyFill="0" applyBorder="0" applyAlignment="0" applyProtection="0"/>
    <xf numFmtId="203" fontId="178" fillId="0" borderId="0" applyFont="0" applyFill="0" applyBorder="0" applyAlignment="0" applyProtection="0"/>
    <xf numFmtId="206" fontId="195" fillId="0" borderId="0">
      <protection locked="0"/>
    </xf>
    <xf numFmtId="205" fontId="195" fillId="0" borderId="0">
      <protection locked="0"/>
    </xf>
    <xf numFmtId="198" fontId="39" fillId="0" borderId="0" applyFont="0" applyFill="0" applyBorder="0" applyAlignment="0" applyProtection="0"/>
    <xf numFmtId="206" fontId="195" fillId="0" borderId="0">
      <protection locked="0"/>
    </xf>
    <xf numFmtId="215" fontId="46" fillId="0" borderId="0" applyFill="0" applyBorder="0" applyAlignment="0">
      <alignment horizontal="centerContinuous"/>
    </xf>
    <xf numFmtId="0" fontId="68" fillId="0" borderId="0"/>
    <xf numFmtId="205" fontId="195" fillId="0" borderId="0">
      <protection locked="0"/>
    </xf>
    <xf numFmtId="208" fontId="195" fillId="0" borderId="0">
      <protection locked="0"/>
    </xf>
    <xf numFmtId="4" fontId="213" fillId="71" borderId="230" applyNumberFormat="0" applyProtection="0">
      <alignment vertical="center"/>
    </xf>
    <xf numFmtId="4" fontId="214" fillId="71" borderId="230" applyNumberFormat="0" applyProtection="0">
      <alignment vertical="center"/>
    </xf>
    <xf numFmtId="4" fontId="215" fillId="0" borderId="0" applyNumberFormat="0" applyProtection="0">
      <alignment horizontal="left" vertical="center" indent="1"/>
    </xf>
    <xf numFmtId="4" fontId="216" fillId="72" borderId="230" applyNumberFormat="0" applyProtection="0">
      <alignment horizontal="left" vertical="center" indent="1"/>
    </xf>
    <xf numFmtId="4" fontId="217" fillId="2" borderId="230" applyNumberFormat="0" applyProtection="0">
      <alignment vertical="center"/>
    </xf>
    <xf numFmtId="4" fontId="191" fillId="73" borderId="230" applyNumberFormat="0" applyProtection="0">
      <alignment vertical="center"/>
    </xf>
    <xf numFmtId="4" fontId="217" fillId="74" borderId="230" applyNumberFormat="0" applyProtection="0">
      <alignment vertical="center"/>
    </xf>
    <xf numFmtId="4" fontId="218" fillId="2" borderId="230" applyNumberFormat="0" applyProtection="0">
      <alignment vertical="center"/>
    </xf>
    <xf numFmtId="4" fontId="219" fillId="75" borderId="230" applyNumberFormat="0" applyProtection="0">
      <alignment horizontal="left" vertical="center" indent="1"/>
    </xf>
    <xf numFmtId="4" fontId="219" fillId="76" borderId="230" applyNumberFormat="0" applyProtection="0">
      <alignment horizontal="left" vertical="center" indent="1"/>
    </xf>
    <xf numFmtId="4" fontId="220" fillId="72" borderId="230" applyNumberFormat="0" applyProtection="0">
      <alignment horizontal="left" vertical="center" indent="1"/>
    </xf>
    <xf numFmtId="4" fontId="221" fillId="77" borderId="230" applyNumberFormat="0" applyProtection="0">
      <alignment vertical="center"/>
    </xf>
    <xf numFmtId="4" fontId="222" fillId="58" borderId="230" applyNumberFormat="0" applyProtection="0">
      <alignment horizontal="left" vertical="center" indent="1"/>
    </xf>
    <xf numFmtId="4" fontId="223" fillId="76" borderId="230" applyNumberFormat="0" applyProtection="0">
      <alignment horizontal="left" vertical="center" indent="1"/>
    </xf>
    <xf numFmtId="4" fontId="224" fillId="72" borderId="230" applyNumberFormat="0" applyProtection="0">
      <alignment horizontal="left" vertical="center" indent="1"/>
    </xf>
    <xf numFmtId="4" fontId="225" fillId="58" borderId="230" applyNumberFormat="0" applyProtection="0">
      <alignment vertical="center"/>
    </xf>
    <xf numFmtId="4" fontId="226" fillId="58" borderId="230" applyNumberFormat="0" applyProtection="0">
      <alignment vertical="center"/>
    </xf>
    <xf numFmtId="4" fontId="219" fillId="76" borderId="230" applyNumberFormat="0" applyProtection="0">
      <alignment horizontal="left" vertical="center" indent="1"/>
    </xf>
    <xf numFmtId="4" fontId="227" fillId="58" borderId="230" applyNumberFormat="0" applyProtection="0">
      <alignment vertical="center"/>
    </xf>
    <xf numFmtId="4" fontId="228" fillId="58" borderId="230" applyNumberFormat="0" applyProtection="0">
      <alignment vertical="center"/>
    </xf>
    <xf numFmtId="4" fontId="192" fillId="0" borderId="0" applyNumberFormat="0" applyProtection="0">
      <alignment horizontal="left" vertical="center" indent="1"/>
    </xf>
    <xf numFmtId="4" fontId="229" fillId="58" borderId="230" applyNumberFormat="0" applyProtection="0">
      <alignment vertical="center"/>
    </xf>
    <xf numFmtId="4" fontId="230" fillId="58" borderId="230" applyNumberFormat="0" applyProtection="0">
      <alignment vertical="center"/>
    </xf>
    <xf numFmtId="4" fontId="219" fillId="61" borderId="230" applyNumberFormat="0" applyProtection="0">
      <alignment horizontal="left" vertical="center" indent="1"/>
    </xf>
    <xf numFmtId="4" fontId="231" fillId="77" borderId="230" applyNumberFormat="0" applyProtection="0">
      <alignment horizontal="left" indent="1"/>
    </xf>
    <xf numFmtId="4" fontId="232" fillId="58" borderId="230" applyNumberFormat="0" applyProtection="0">
      <alignment vertical="center"/>
    </xf>
    <xf numFmtId="38" fontId="204" fillId="0" borderId="93"/>
    <xf numFmtId="202" fontId="39" fillId="0" borderId="0">
      <protection locked="0"/>
    </xf>
    <xf numFmtId="38" fontId="204" fillId="0" borderId="0" applyFont="0" applyFill="0" applyBorder="0" applyAlignment="0" applyProtection="0"/>
    <xf numFmtId="40" fontId="204" fillId="0" borderId="0" applyFont="0" applyFill="0" applyBorder="0" applyAlignment="0" applyProtection="0"/>
    <xf numFmtId="0" fontId="233" fillId="0" borderId="0" applyNumberFormat="0" applyFill="0" applyBorder="0" applyAlignment="0" applyProtection="0"/>
    <xf numFmtId="0" fontId="39" fillId="0" borderId="0" applyNumberFormat="0"/>
    <xf numFmtId="2" fontId="196" fillId="0" borderId="0">
      <protection locked="0"/>
    </xf>
    <xf numFmtId="2" fontId="196" fillId="0" borderId="0">
      <protection locked="0"/>
    </xf>
    <xf numFmtId="205" fontId="195" fillId="0" borderId="0">
      <protection locked="0"/>
    </xf>
    <xf numFmtId="208" fontId="195" fillId="0" borderId="0">
      <protection locked="0"/>
    </xf>
    <xf numFmtId="0" fontId="204" fillId="0" borderId="0"/>
    <xf numFmtId="4" fontId="39" fillId="0" borderId="0" applyFont="0" applyFill="0" applyBorder="0" applyAlignment="0" applyProtection="0"/>
    <xf numFmtId="0" fontId="193" fillId="0" borderId="0" applyNumberFormat="0" applyFill="0" applyBorder="0" applyAlignment="0" applyProtection="0"/>
    <xf numFmtId="0" fontId="47" fillId="0" borderId="0" applyNumberFormat="0" applyFont="0" applyFill="0" applyBorder="0" applyAlignment="0" applyProtection="0">
      <alignment vertical="top"/>
    </xf>
    <xf numFmtId="0" fontId="198" fillId="0" borderId="0" applyNumberFormat="0" applyFont="0" applyFill="0" applyBorder="0" applyAlignment="0" applyProtection="0">
      <alignment vertical="top"/>
    </xf>
    <xf numFmtId="0" fontId="198"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4" fillId="0" borderId="0">
      <alignment horizontal="left" wrapText="1"/>
    </xf>
    <xf numFmtId="0" fontId="235"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5" fillId="0" borderId="0" applyNumberFormat="0" applyFont="0" applyFill="0" applyBorder="0" applyAlignment="0" applyProtection="0">
      <alignment horizontal="left" indent="1"/>
    </xf>
    <xf numFmtId="218" fontId="235"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5"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6" fillId="0" borderId="0" applyProtection="0"/>
    <xf numFmtId="212" fontId="236" fillId="0" borderId="0" applyProtection="0"/>
    <xf numFmtId="0" fontId="237" fillId="0" borderId="0" applyProtection="0"/>
    <xf numFmtId="0" fontId="238" fillId="0" borderId="0" applyProtection="0"/>
    <xf numFmtId="0" fontId="236" fillId="0" borderId="125" applyProtection="0"/>
    <xf numFmtId="10" fontId="236" fillId="0" borderId="0" applyProtection="0"/>
    <xf numFmtId="0" fontId="236" fillId="0" borderId="0"/>
    <xf numFmtId="2" fontId="236" fillId="0" borderId="0" applyProtection="0"/>
    <xf numFmtId="4" fontId="236"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7" fillId="56" borderId="216" applyNumberFormat="0" applyAlignment="0" applyProtection="0"/>
    <xf numFmtId="0" fontId="187" fillId="56" borderId="216" applyNumberFormat="0" applyAlignment="0" applyProtection="0"/>
    <xf numFmtId="0" fontId="187" fillId="56" borderId="216"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7" fillId="56" borderId="216" applyNumberFormat="0" applyAlignment="0" applyProtection="0"/>
    <xf numFmtId="0" fontId="187" fillId="56" borderId="216"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7" fillId="56" borderId="216"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79"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1" fillId="42" borderId="216" applyNumberFormat="0" applyAlignment="0" applyProtection="0"/>
    <xf numFmtId="0" fontId="46" fillId="0" borderId="0"/>
    <xf numFmtId="0" fontId="107" fillId="43" borderId="0" applyNumberFormat="0" applyBorder="0" applyAlignment="0" applyProtection="0"/>
    <xf numFmtId="0" fontId="184" fillId="40" borderId="0" applyNumberFormat="0" applyBorder="0" applyAlignment="0" applyProtection="0"/>
    <xf numFmtId="0" fontId="107" fillId="39" borderId="0" applyNumberFormat="0" applyBorder="0" applyAlignment="0" applyProtection="0"/>
    <xf numFmtId="0" fontId="188"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9" fillId="48" borderId="0" applyNumberFormat="0" applyBorder="0" applyAlignment="0" applyProtection="0"/>
    <xf numFmtId="0" fontId="150" fillId="0" borderId="134" applyNumberFormat="0" applyFill="0" applyAlignment="0" applyProtection="0"/>
    <xf numFmtId="0" fontId="147" fillId="0" borderId="219" applyNumberFormat="0" applyFill="0" applyAlignment="0" applyProtection="0"/>
    <xf numFmtId="0" fontId="107" fillId="47" borderId="0" applyNumberFormat="0" applyBorder="0" applyAlignment="0" applyProtection="0"/>
    <xf numFmtId="0" fontId="148" fillId="0" borderId="220" applyNumberFormat="0" applyFill="0" applyAlignment="0" applyProtection="0"/>
    <xf numFmtId="0" fontId="176"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9" fillId="42" borderId="222" applyNumberFormat="0" applyAlignment="0" applyProtection="0"/>
    <xf numFmtId="0" fontId="179"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9" fillId="46" borderId="0" applyNumberFormat="0" applyBorder="0" applyAlignment="0" applyProtection="0"/>
    <xf numFmtId="0" fontId="179" fillId="44" borderId="0" applyNumberFormat="0" applyBorder="0" applyAlignment="0" applyProtection="0"/>
    <xf numFmtId="0" fontId="5" fillId="0" borderId="0"/>
    <xf numFmtId="0" fontId="5" fillId="0" borderId="0"/>
    <xf numFmtId="0" fontId="179"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9"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9"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34">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80"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80"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80"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2"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2"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2"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80"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2"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3"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80"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80"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2" fontId="0" fillId="0" borderId="0" xfId="1" applyNumberFormat="1" applyFont="1"/>
    <xf numFmtId="2" fontId="0" fillId="0" borderId="0" xfId="621" applyNumberFormat="1" applyFont="1"/>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80"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80"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5"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8"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8"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80"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80"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81"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3"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left" vertical="center" wrapText="1"/>
      <protection locked="0"/>
    </xf>
    <xf numFmtId="176" fontId="76" fillId="5" borderId="184" xfId="0"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2"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9"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2" xfId="1" applyFont="1" applyBorder="1" applyAlignment="1"/>
    <xf numFmtId="0" fontId="47" fillId="0" borderId="182" xfId="1" quotePrefix="1" applyNumberFormat="1" applyFont="1" applyBorder="1" applyAlignment="1">
      <alignment horizontal="center"/>
    </xf>
    <xf numFmtId="167" fontId="47" fillId="0" borderId="189"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1"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2" xfId="0" applyFont="1" applyFill="1" applyBorder="1" applyAlignment="1" applyProtection="1">
      <alignment horizontal="center" vertical="center" wrapText="1"/>
      <protection locked="0"/>
    </xf>
    <xf numFmtId="176" fontId="139" fillId="5" borderId="179"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94" xfId="0" applyFont="1" applyFill="1" applyBorder="1" applyAlignment="1" applyProtection="1">
      <alignment horizontal="center" vertical="center" wrapText="1"/>
      <protection locked="0"/>
    </xf>
    <xf numFmtId="176" fontId="138" fillId="5" borderId="195"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7" xfId="0" applyFont="1" applyFill="1" applyBorder="1" applyAlignment="1" applyProtection="1">
      <alignment horizontal="center" vertical="center" wrapText="1"/>
      <protection locked="0"/>
    </xf>
    <xf numFmtId="176" fontId="138" fillId="5" borderId="198"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0" fontId="139" fillId="5" borderId="200" xfId="0" applyNumberFormat="1" applyFont="1" applyFill="1" applyBorder="1" applyAlignment="1" applyProtection="1">
      <alignment horizontal="center" vertical="center" wrapText="1"/>
      <protection locked="0"/>
    </xf>
    <xf numFmtId="0" fontId="138" fillId="5" borderId="201"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200"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200"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200"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7"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9"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7" xfId="0" applyFont="1" applyFill="1" applyBorder="1" applyAlignment="1" applyProtection="1">
      <alignment horizontal="center" vertical="center" wrapText="1"/>
      <protection locked="0"/>
    </xf>
    <xf numFmtId="176" fontId="154" fillId="5" borderId="198"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2"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2"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2"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2"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3"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4"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4" xfId="0" applyFont="1" applyBorder="1" applyAlignment="1" applyProtection="1">
      <alignment horizontal="left" vertical="center" wrapText="1"/>
      <protection locked="0"/>
    </xf>
    <xf numFmtId="176" fontId="80" fillId="0" borderId="179"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8"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9"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6" xfId="0" applyFont="1" applyBorder="1" applyAlignment="1" applyProtection="1">
      <alignment horizontal="center" vertical="center" wrapText="1"/>
      <protection locked="0"/>
    </xf>
    <xf numFmtId="176" fontId="80" fillId="0" borderId="207"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8"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9" xfId="12" applyFont="1" applyBorder="1" applyAlignment="1">
      <alignment horizontal="center"/>
    </xf>
    <xf numFmtId="176" fontId="122" fillId="0" borderId="91" xfId="12" applyFont="1" applyBorder="1"/>
    <xf numFmtId="180"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9"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10" xfId="0" applyFont="1" applyFill="1" applyBorder="1"/>
    <xf numFmtId="4" fontId="77" fillId="5" borderId="67" xfId="0" applyNumberFormat="1" applyFont="1" applyFill="1" applyBorder="1" applyAlignment="1" applyProtection="1">
      <alignment horizontal="center" wrapText="1"/>
      <protection locked="0"/>
    </xf>
    <xf numFmtId="4" fontId="77" fillId="5" borderId="193"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1"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6"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2"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9"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3"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3" xfId="0" applyFont="1" applyFill="1" applyBorder="1" applyAlignment="1" applyProtection="1">
      <alignment horizontal="center" wrapText="1"/>
      <protection locked="0"/>
    </xf>
    <xf numFmtId="176" fontId="53" fillId="3" borderId="214" xfId="0" applyFont="1" applyFill="1" applyBorder="1"/>
    <xf numFmtId="176" fontId="53" fillId="3" borderId="215" xfId="0" applyFont="1" applyFill="1" applyBorder="1"/>
    <xf numFmtId="176" fontId="53" fillId="3" borderId="169" xfId="0" applyFont="1" applyFill="1" applyBorder="1"/>
    <xf numFmtId="17" fontId="20" fillId="0" borderId="0" xfId="620" applyNumberFormat="1"/>
    <xf numFmtId="0" fontId="166" fillId="1" borderId="0" xfId="28383" applyNumberFormat="1" applyFont="1" applyFill="1" applyAlignment="1">
      <alignment horizontal="left"/>
    </xf>
    <xf numFmtId="0" fontId="51" fillId="0" borderId="176" xfId="28383" applyNumberFormat="1" applyFont="1" applyBorder="1" applyAlignment="1">
      <alignment horizontal="center"/>
    </xf>
    <xf numFmtId="0" fontId="51" fillId="0" borderId="239" xfId="28383" applyNumberFormat="1" applyFont="1" applyBorder="1" applyAlignment="1">
      <alignment horizontal="center"/>
    </xf>
    <xf numFmtId="0" fontId="51" fillId="0" borderId="175" xfId="28383" applyNumberFormat="1" applyFont="1" applyBorder="1" applyAlignment="1">
      <alignment horizontal="center"/>
    </xf>
    <xf numFmtId="0" fontId="51" fillId="0" borderId="240" xfId="28383" applyNumberFormat="1" applyFont="1" applyBorder="1" applyAlignment="1">
      <alignment horizontal="center"/>
    </xf>
    <xf numFmtId="0" fontId="28" fillId="0" borderId="175" xfId="28383" applyNumberFormat="1" applyFont="1" applyBorder="1" applyAlignment="1">
      <alignment horizontal="center"/>
    </xf>
    <xf numFmtId="0" fontId="28" fillId="0" borderId="240" xfId="28383" applyNumberFormat="1" applyFont="1" applyBorder="1" applyAlignment="1">
      <alignment horizontal="center"/>
    </xf>
    <xf numFmtId="0" fontId="51" fillId="0" borderId="236" xfId="28383" applyNumberFormat="1" applyFont="1" applyBorder="1" applyAlignment="1">
      <alignment horizontal="center"/>
    </xf>
    <xf numFmtId="174" fontId="51" fillId="0" borderId="237" xfId="28383" applyNumberFormat="1" applyFont="1" applyBorder="1" applyAlignment="1">
      <alignment horizontal="center"/>
    </xf>
    <xf numFmtId="174" fontId="51" fillId="0" borderId="236" xfId="28383" applyNumberFormat="1" applyFont="1" applyBorder="1" applyAlignment="1">
      <alignment horizontal="center"/>
    </xf>
    <xf numFmtId="174" fontId="51" fillId="0" borderId="177" xfId="28383" applyNumberFormat="1" applyFont="1" applyBorder="1" applyAlignment="1">
      <alignment horizontal="center"/>
    </xf>
    <xf numFmtId="17" fontId="51" fillId="0" borderId="236" xfId="28383" applyNumberFormat="1" applyFont="1" applyBorder="1" applyAlignment="1">
      <alignment horizontal="center"/>
    </xf>
    <xf numFmtId="4" fontId="51" fillId="0" borderId="0" xfId="28383" applyNumberFormat="1" applyFont="1" applyAlignment="1">
      <alignment horizontal="center"/>
    </xf>
    <xf numFmtId="4" fontId="51" fillId="0" borderId="237" xfId="28383" applyNumberFormat="1" applyFont="1" applyBorder="1" applyAlignment="1">
      <alignment horizontal="center"/>
    </xf>
    <xf numFmtId="4" fontId="51" fillId="0" borderId="236" xfId="28383" applyNumberFormat="1" applyFont="1" applyBorder="1" applyAlignment="1">
      <alignment horizontal="center"/>
    </xf>
    <xf numFmtId="174" fontId="51" fillId="0" borderId="176" xfId="28383" applyNumberFormat="1" applyFont="1" applyBorder="1" applyAlignment="1">
      <alignment horizontal="center"/>
    </xf>
    <xf numFmtId="0" fontId="167" fillId="0" borderId="0" xfId="28383" applyNumberFormat="1" applyFont="1" applyAlignment="1">
      <alignment horizontal="left" indent="1"/>
    </xf>
    <xf numFmtId="0" fontId="167" fillId="0" borderId="0" xfId="28383" applyNumberFormat="1" applyFont="1" applyAlignment="1" applyProtection="1">
      <alignment horizontal="left" indent="1"/>
      <protection locked="0"/>
    </xf>
    <xf numFmtId="177" fontId="51" fillId="0" borderId="236" xfId="28772" applyNumberFormat="1" applyFont="1" applyBorder="1" applyAlignment="1"/>
    <xf numFmtId="167" fontId="51" fillId="0" borderId="237" xfId="28772" applyFont="1" applyBorder="1" applyAlignment="1">
      <alignment horizontal="center"/>
    </xf>
    <xf numFmtId="167" fontId="51" fillId="0" borderId="0" xfId="28772" applyFont="1" applyBorder="1" applyAlignment="1">
      <alignment horizontal="center"/>
    </xf>
    <xf numFmtId="4" fontId="51" fillId="0" borderId="176" xfId="28383" applyNumberFormat="1" applyFont="1" applyBorder="1" applyAlignment="1">
      <alignment horizontal="center"/>
    </xf>
    <xf numFmtId="4" fontId="51" fillId="0" borderId="237" xfId="28955" applyNumberFormat="1" applyFont="1" applyBorder="1" applyAlignment="1">
      <alignment horizontal="center"/>
    </xf>
    <xf numFmtId="0" fontId="164" fillId="0" borderId="0" xfId="28383" applyNumberFormat="1" applyFont="1"/>
    <xf numFmtId="0" fontId="165" fillId="0" borderId="0" xfId="28383" applyNumberFormat="1" applyFont="1"/>
    <xf numFmtId="3" fontId="165" fillId="0" borderId="0" xfId="28383" applyNumberFormat="1" applyFont="1"/>
    <xf numFmtId="0" fontId="28" fillId="0" borderId="0" xfId="28383" applyNumberFormat="1" applyFont="1"/>
    <xf numFmtId="0" fontId="51" fillId="1" borderId="0" xfId="28383" applyNumberFormat="1" applyFont="1" applyFill="1"/>
    <xf numFmtId="0" fontId="165" fillId="1" borderId="0" xfId="28383" applyNumberFormat="1" applyFont="1" applyFill="1"/>
    <xf numFmtId="189" fontId="132" fillId="0" borderId="0" xfId="28383" applyFont="1"/>
    <xf numFmtId="20" fontId="29" fillId="0" borderId="0" xfId="28383" applyNumberFormat="1" applyFont="1"/>
    <xf numFmtId="0" fontId="51" fillId="0" borderId="0" xfId="28383" applyNumberFormat="1" applyFont="1"/>
    <xf numFmtId="20" fontId="29" fillId="0" borderId="174" xfId="28383" applyNumberFormat="1" applyFont="1" applyBorder="1"/>
    <xf numFmtId="0" fontId="51" fillId="0" borderId="174" xfId="28383" applyNumberFormat="1" applyFont="1" applyBorder="1"/>
    <xf numFmtId="0" fontId="51" fillId="0" borderId="231" xfId="28383" applyNumberFormat="1" applyFont="1" applyBorder="1"/>
    <xf numFmtId="0" fontId="51" fillId="0" borderId="232" xfId="28383" applyNumberFormat="1" applyFont="1" applyBorder="1"/>
    <xf numFmtId="0" fontId="51" fillId="0" borderId="233" xfId="28383" applyNumberFormat="1" applyFont="1" applyBorder="1"/>
    <xf numFmtId="0" fontId="51" fillId="0" borderId="234" xfId="28383" applyNumberFormat="1" applyFont="1" applyBorder="1"/>
    <xf numFmtId="0" fontId="51" fillId="0" borderId="235" xfId="28383" applyNumberFormat="1" applyFont="1" applyBorder="1"/>
    <xf numFmtId="0" fontId="51" fillId="0" borderId="236" xfId="28383" applyNumberFormat="1" applyFont="1" applyBorder="1"/>
    <xf numFmtId="0" fontId="51" fillId="0" borderId="177" xfId="28383" applyNumberFormat="1" applyFont="1" applyBorder="1"/>
    <xf numFmtId="0" fontId="164" fillId="0" borderId="238" xfId="28383" applyNumberFormat="1" applyFont="1" applyBorder="1"/>
    <xf numFmtId="0" fontId="51" fillId="0" borderId="241" xfId="28383" applyNumberFormat="1" applyFont="1" applyBorder="1"/>
    <xf numFmtId="174" fontId="51" fillId="0" borderId="0" xfId="28383" applyNumberFormat="1" applyFont="1" applyAlignment="1">
      <alignment horizontal="center"/>
    </xf>
    <xf numFmtId="179" fontId="164" fillId="0" borderId="0" xfId="28383" applyNumberFormat="1" applyFont="1"/>
    <xf numFmtId="4" fontId="164" fillId="0" borderId="237" xfId="28383" applyNumberFormat="1" applyFont="1" applyBorder="1"/>
    <xf numFmtId="177" fontId="51" fillId="0" borderId="0" xfId="28383" applyNumberFormat="1" applyFont="1"/>
    <xf numFmtId="170" fontId="167" fillId="0" borderId="0" xfId="28383" applyNumberFormat="1" applyFont="1" applyAlignment="1">
      <alignment horizontal="left" indent="1"/>
    </xf>
    <xf numFmtId="174" fontId="51" fillId="0" borderId="174" xfId="28383" applyNumberFormat="1" applyFont="1" applyBorder="1" applyAlignment="1">
      <alignment horizontal="center"/>
    </xf>
    <xf numFmtId="4" fontId="51" fillId="0" borderId="242" xfId="28383" applyNumberFormat="1" applyFont="1" applyBorder="1" applyAlignment="1">
      <alignment horizontal="center"/>
    </xf>
    <xf numFmtId="0" fontId="51" fillId="0" borderId="242" xfId="28383" applyNumberFormat="1" applyFont="1" applyBorder="1" applyAlignment="1">
      <alignment horizontal="center"/>
    </xf>
    <xf numFmtId="0" fontId="51" fillId="0" borderId="237" xfId="28383" applyNumberFormat="1" applyFont="1" applyBorder="1" applyAlignment="1">
      <alignment horizontal="center"/>
    </xf>
    <xf numFmtId="0" fontId="51" fillId="0" borderId="177" xfId="28383" applyNumberFormat="1" applyFont="1" applyBorder="1" applyAlignment="1">
      <alignment horizontal="center"/>
    </xf>
    <xf numFmtId="0" fontId="239" fillId="0" borderId="0" xfId="28383" applyNumberFormat="1" applyFont="1" applyAlignment="1">
      <alignment horizontal="left" indent="1"/>
    </xf>
    <xf numFmtId="170" fontId="239" fillId="0" borderId="0" xfId="28383" applyNumberFormat="1" applyFont="1" applyAlignment="1">
      <alignment horizontal="left" indent="1"/>
    </xf>
    <xf numFmtId="174" fontId="28" fillId="0" borderId="0" xfId="28383" applyNumberFormat="1" applyFont="1" applyAlignment="1">
      <alignment horizontal="center"/>
    </xf>
    <xf numFmtId="4" fontId="28" fillId="0" borderId="0" xfId="28383" applyNumberFormat="1" applyFont="1" applyAlignment="1">
      <alignment horizontal="center"/>
    </xf>
    <xf numFmtId="0" fontId="239" fillId="0" borderId="0" xfId="28383" applyNumberFormat="1" applyFont="1" applyAlignment="1" applyProtection="1">
      <alignment horizontal="left" indent="1"/>
      <protection locked="0"/>
    </xf>
    <xf numFmtId="10" fontId="51" fillId="0" borderId="0" xfId="14" applyNumberFormat="1" applyFont="1" applyAlignment="1">
      <alignment horizontal="center"/>
    </xf>
    <xf numFmtId="0" fontId="51" fillId="0" borderId="237" xfId="28383" applyNumberFormat="1" applyFont="1" applyBorder="1" applyAlignment="1">
      <alignment horizontal="center"/>
    </xf>
    <xf numFmtId="0" fontId="51" fillId="0" borderId="0" xfId="28383" applyNumberFormat="1" applyFont="1" applyAlignment="1">
      <alignment horizontal="center"/>
    </xf>
    <xf numFmtId="0" fontId="51" fillId="0" borderId="177" xfId="28383" applyNumberFormat="1"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5"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89" xfId="1" applyFont="1" applyBorder="1" applyAlignment="1">
      <alignment horizontal="center"/>
    </xf>
    <xf numFmtId="167" fontId="47" fillId="0" borderId="190" xfId="1" applyFont="1" applyBorder="1" applyAlignment="1">
      <alignment horizontal="center"/>
    </xf>
    <xf numFmtId="167" fontId="47" fillId="0" borderId="188" xfId="1" applyFont="1" applyBorder="1" applyAlignment="1">
      <alignment horizontal="center"/>
    </xf>
    <xf numFmtId="176" fontId="47" fillId="0" borderId="0" xfId="0" applyFont="1" applyAlignment="1">
      <alignment horizontal="center"/>
    </xf>
    <xf numFmtId="167" fontId="47" fillId="0" borderId="187" xfId="1" applyFont="1" applyBorder="1" applyAlignment="1">
      <alignment horizontal="center"/>
    </xf>
    <xf numFmtId="167" fontId="47" fillId="0" borderId="98" xfId="1" applyFont="1" applyBorder="1" applyAlignment="1">
      <alignment horizontal="center"/>
    </xf>
    <xf numFmtId="167" fontId="47" fillId="0" borderId="182" xfId="1" applyFont="1" applyBorder="1" applyAlignment="1">
      <alignment horizontal="center" wrapText="1"/>
    </xf>
    <xf numFmtId="167" fontId="47" fillId="0" borderId="183"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2.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comments" Target="../comments3.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4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comments" Target="../comments4.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5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printerSettings" Target="../printerSettings/printerSettings5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omments" Target="../comments5.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6.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drawing" Target="../drawings/drawing7.xml"/><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8.xml"/><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9.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drawing" Target="../drawings/drawing10.xml"/><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drawing" Target="../drawings/drawing11.x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13.xml"/><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drawing" Target="../drawings/drawing14.xml"/><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4" Type="http://schemas.openxmlformats.org/officeDocument/2006/relationships/printerSettings" Target="../printerSettings/printerSettings17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23">
        <v>2009</v>
      </c>
      <c r="D7" s="1824"/>
      <c r="E7" s="1824"/>
      <c r="F7" s="1824"/>
      <c r="G7" s="1824"/>
      <c r="H7" s="1824"/>
      <c r="I7" s="1824"/>
      <c r="J7" s="1824"/>
      <c r="K7" s="1824"/>
      <c r="L7" s="1824"/>
      <c r="M7" s="1824"/>
      <c r="N7" s="1824"/>
      <c r="O7" s="1825">
        <v>2010</v>
      </c>
      <c r="P7" s="1826"/>
      <c r="Q7" s="1826"/>
      <c r="R7" s="1826"/>
      <c r="S7" s="1826"/>
      <c r="T7" s="1826"/>
      <c r="U7" s="1826"/>
      <c r="V7" s="1826"/>
      <c r="W7" s="1826"/>
      <c r="X7" s="1826"/>
      <c r="Y7" s="1826"/>
      <c r="Z7" s="1826"/>
      <c r="AA7" s="1825">
        <v>2011</v>
      </c>
      <c r="AB7" s="1826"/>
      <c r="AC7" s="1826"/>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18">
        <v>2013</v>
      </c>
      <c r="BK65" s="1820"/>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18">
        <v>2012</v>
      </c>
      <c r="BJ96" s="1819"/>
      <c r="BK96" s="1819"/>
      <c r="BL96" s="1819"/>
      <c r="BM96" s="1819"/>
      <c r="BN96" s="1819"/>
      <c r="BO96" s="1819"/>
      <c r="BP96" s="1819"/>
      <c r="BQ96" s="1819"/>
      <c r="BR96" s="1819"/>
      <c r="BS96" s="1820"/>
      <c r="BT96" s="1821">
        <v>2013</v>
      </c>
      <c r="BU96" s="1822"/>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31" t="s">
        <v>1727</v>
      </c>
      <c r="C1" s="1831"/>
      <c r="D1" s="1831"/>
      <c r="E1" s="1831"/>
      <c r="F1" s="1831"/>
      <c r="G1" s="1831"/>
      <c r="H1" s="1831"/>
      <c r="I1" s="1831"/>
      <c r="J1" s="1831"/>
      <c r="K1" s="1831"/>
      <c r="L1" s="1831"/>
      <c r="M1" s="1831"/>
      <c r="N1" s="1831"/>
      <c r="O1" s="1831"/>
      <c r="P1" s="1831"/>
      <c r="Q1" s="1831"/>
      <c r="R1" s="1831"/>
      <c r="S1" s="1831"/>
      <c r="T1" s="1831"/>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32" t="s">
        <v>1349</v>
      </c>
      <c r="C3" s="1832"/>
      <c r="D3" s="1832"/>
      <c r="E3" s="1832"/>
      <c r="F3" s="1832"/>
      <c r="G3" s="1832"/>
      <c r="H3" s="1832"/>
      <c r="I3" s="1832"/>
      <c r="J3" s="1832"/>
      <c r="K3" s="1832"/>
      <c r="L3" s="1832"/>
      <c r="M3" s="1832"/>
      <c r="N3" s="1832"/>
      <c r="O3" s="1832"/>
      <c r="P3" s="1832"/>
      <c r="Q3" s="1832"/>
      <c r="R3" s="1832"/>
      <c r="S3" s="1832"/>
      <c r="T3" s="1832"/>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33"/>
      <c r="E6" s="1834"/>
      <c r="F6" s="1834"/>
      <c r="G6" s="1835"/>
      <c r="H6" s="1039"/>
      <c r="I6" s="1836"/>
      <c r="J6" s="1837"/>
      <c r="K6" s="1837"/>
      <c r="L6" s="1838"/>
      <c r="M6" s="1042"/>
      <c r="N6" s="1093"/>
      <c r="O6" s="1093"/>
      <c r="P6" s="1046"/>
      <c r="Q6" s="1040"/>
      <c r="R6" s="1040"/>
      <c r="S6" s="1040"/>
      <c r="T6" s="1040"/>
    </row>
    <row r="7" spans="1:24" ht="15" customHeight="1" thickTop="1" thickBot="1">
      <c r="B7" s="1041"/>
      <c r="C7" s="1041"/>
      <c r="D7" s="1040" t="s">
        <v>35</v>
      </c>
      <c r="E7" s="1040"/>
      <c r="F7" s="1040"/>
      <c r="G7" s="1040"/>
      <c r="H7" s="1042"/>
      <c r="I7" s="1839" t="s">
        <v>1694</v>
      </c>
      <c r="J7" s="1840"/>
      <c r="K7" s="1840"/>
      <c r="L7" s="1841"/>
      <c r="M7" s="1840" t="s">
        <v>1695</v>
      </c>
      <c r="N7" s="1840"/>
      <c r="O7" s="1840"/>
      <c r="P7" s="1840"/>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31" t="s">
        <v>1728</v>
      </c>
      <c r="E4" s="1831"/>
      <c r="F4" s="1831"/>
      <c r="G4" s="1831"/>
      <c r="H4" s="1831"/>
      <c r="I4" s="1831"/>
      <c r="J4" s="1831"/>
      <c r="K4" s="1831"/>
      <c r="L4" s="1831"/>
      <c r="M4" s="1831"/>
      <c r="N4" s="1831"/>
      <c r="O4" s="1831"/>
      <c r="P4" s="1831"/>
      <c r="Q4" s="1831"/>
      <c r="R4" s="1831"/>
      <c r="S4" s="1831"/>
      <c r="T4" s="1831"/>
      <c r="U4" s="1831"/>
      <c r="V4" s="1831"/>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42" t="s">
        <v>38</v>
      </c>
      <c r="F7" s="1843"/>
      <c r="G7" s="1843"/>
      <c r="H7" s="1843"/>
      <c r="I7" s="1843"/>
      <c r="J7" s="1843"/>
      <c r="K7" s="1844"/>
      <c r="L7" s="1087" t="s">
        <v>1694</v>
      </c>
      <c r="M7" s="1087" t="s">
        <v>1169</v>
      </c>
      <c r="N7" s="1842" t="s">
        <v>1166</v>
      </c>
      <c r="O7" s="1843"/>
      <c r="P7" s="1844"/>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45" t="s">
        <v>1721</v>
      </c>
      <c r="C1" s="1845"/>
      <c r="D1" s="1845"/>
      <c r="E1" s="1845"/>
      <c r="F1" s="1845"/>
      <c r="G1" s="1845"/>
      <c r="H1" s="1845"/>
      <c r="I1" s="1845"/>
      <c r="J1" s="1845"/>
      <c r="K1" s="1845"/>
      <c r="L1" s="1845"/>
      <c r="M1" s="1845"/>
      <c r="N1" s="1845"/>
      <c r="O1" s="1845"/>
      <c r="P1" s="1845"/>
      <c r="Q1" s="1845"/>
      <c r="R1" s="1845"/>
      <c r="S1" s="1845"/>
      <c r="T1" s="1845"/>
      <c r="U1" s="1845"/>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32" t="s">
        <v>1349</v>
      </c>
      <c r="C3" s="1832"/>
      <c r="D3" s="1832"/>
      <c r="E3" s="1832"/>
      <c r="F3" s="1832"/>
      <c r="G3" s="1832"/>
      <c r="H3" s="1832"/>
      <c r="I3" s="1832"/>
      <c r="J3" s="1832"/>
      <c r="K3" s="1832"/>
      <c r="L3" s="1832"/>
      <c r="M3" s="1832"/>
      <c r="N3" s="1832"/>
      <c r="O3" s="1832"/>
      <c r="P3" s="1832"/>
      <c r="Q3" s="1832"/>
      <c r="R3" s="1832"/>
      <c r="S3" s="1832"/>
      <c r="T3" s="1832"/>
      <c r="U3" s="183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33"/>
      <c r="E6" s="1834"/>
      <c r="F6" s="1834"/>
      <c r="G6" s="1835"/>
      <c r="H6" s="1039"/>
      <c r="I6" s="1836"/>
      <c r="J6" s="1837"/>
      <c r="K6" s="1837"/>
      <c r="L6" s="1838"/>
      <c r="M6" s="1040"/>
      <c r="N6" s="1040"/>
      <c r="O6" s="1040"/>
      <c r="P6" s="1040"/>
      <c r="Q6" s="1040"/>
      <c r="R6" s="1040"/>
      <c r="S6" s="1040"/>
      <c r="T6" s="1040"/>
      <c r="U6" s="1040"/>
    </row>
    <row r="7" spans="1:26" ht="15" customHeight="1" thickTop="1" thickBot="1">
      <c r="B7" s="1041"/>
      <c r="C7" s="1041"/>
      <c r="D7" s="1040" t="s">
        <v>35</v>
      </c>
      <c r="E7" s="1040"/>
      <c r="F7" s="1040"/>
      <c r="G7" s="1040"/>
      <c r="H7" s="1042"/>
      <c r="I7" s="1842" t="s">
        <v>1694</v>
      </c>
      <c r="J7" s="1843"/>
      <c r="K7" s="1843"/>
      <c r="L7" s="1844"/>
      <c r="M7" s="1842" t="s">
        <v>1695</v>
      </c>
      <c r="N7" s="1843"/>
      <c r="O7" s="1843"/>
      <c r="P7" s="1844"/>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43"/>
      <c r="F7" s="1843"/>
      <c r="G7" s="1843"/>
      <c r="H7" s="1843"/>
      <c r="I7" s="1843"/>
      <c r="J7" s="1844"/>
      <c r="K7" s="1087" t="s">
        <v>1694</v>
      </c>
      <c r="L7" s="1087" t="s">
        <v>1169</v>
      </c>
      <c r="M7" s="1842" t="s">
        <v>1166</v>
      </c>
      <c r="N7" s="1843"/>
      <c r="O7" s="184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45" t="s">
        <v>1725</v>
      </c>
      <c r="C1" s="1845"/>
      <c r="D1" s="1845"/>
      <c r="E1" s="1845"/>
      <c r="F1" s="1845"/>
      <c r="G1" s="1845"/>
      <c r="H1" s="1845"/>
      <c r="I1" s="1845"/>
      <c r="J1" s="1845"/>
      <c r="K1" s="1845"/>
      <c r="L1" s="1845"/>
      <c r="M1" s="1845"/>
      <c r="N1" s="1845"/>
      <c r="O1" s="1845"/>
      <c r="P1" s="1845"/>
      <c r="Q1" s="1845"/>
      <c r="R1" s="1845"/>
      <c r="S1" s="1845"/>
      <c r="T1" s="1845"/>
      <c r="U1" s="1845"/>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32" t="s">
        <v>1349</v>
      </c>
      <c r="C3" s="1832"/>
      <c r="D3" s="1832"/>
      <c r="E3" s="1832"/>
      <c r="F3" s="1832"/>
      <c r="G3" s="1832"/>
      <c r="H3" s="1832"/>
      <c r="I3" s="1832"/>
      <c r="J3" s="1832"/>
      <c r="K3" s="1832"/>
      <c r="L3" s="1832"/>
      <c r="M3" s="1832"/>
      <c r="N3" s="1832"/>
      <c r="O3" s="1832"/>
      <c r="P3" s="1832"/>
      <c r="Q3" s="1832"/>
      <c r="R3" s="1832"/>
      <c r="S3" s="1832"/>
      <c r="T3" s="1832"/>
      <c r="U3" s="1832"/>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33"/>
      <c r="E6" s="1834"/>
      <c r="F6" s="1834"/>
      <c r="G6" s="1835"/>
      <c r="H6" s="1039"/>
      <c r="I6" s="1836"/>
      <c r="J6" s="1837"/>
      <c r="K6" s="1837"/>
      <c r="L6" s="1838"/>
      <c r="M6" s="1040"/>
      <c r="N6" s="1040"/>
      <c r="O6" s="1040"/>
      <c r="P6" s="1040"/>
      <c r="Q6" s="1040"/>
      <c r="R6" s="1040"/>
      <c r="S6" s="1040"/>
      <c r="T6" s="1040"/>
      <c r="U6" s="1040"/>
    </row>
    <row r="7" spans="1:25" ht="15" customHeight="1" thickTop="1" thickBot="1">
      <c r="B7" s="1041"/>
      <c r="C7" s="1041"/>
      <c r="D7" s="1040" t="s">
        <v>35</v>
      </c>
      <c r="E7" s="1040"/>
      <c r="F7" s="1040"/>
      <c r="G7" s="1040"/>
      <c r="H7" s="1042"/>
      <c r="I7" s="1842" t="s">
        <v>1694</v>
      </c>
      <c r="J7" s="1843"/>
      <c r="K7" s="1843"/>
      <c r="L7" s="1844"/>
      <c r="M7" s="1842" t="s">
        <v>1695</v>
      </c>
      <c r="N7" s="1843"/>
      <c r="O7" s="1843"/>
      <c r="P7" s="1844"/>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45" t="s">
        <v>1726</v>
      </c>
      <c r="E4" s="1845"/>
      <c r="F4" s="1845"/>
      <c r="G4" s="1845"/>
      <c r="H4" s="1845"/>
      <c r="I4" s="1845"/>
      <c r="J4" s="1845"/>
      <c r="K4" s="1845"/>
      <c r="L4" s="1845"/>
      <c r="M4" s="1845"/>
      <c r="N4" s="1845"/>
      <c r="O4" s="1845"/>
      <c r="P4" s="1845"/>
      <c r="Q4" s="1845"/>
      <c r="R4" s="1845"/>
      <c r="S4" s="1845"/>
      <c r="T4" s="1845"/>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42" t="s">
        <v>38</v>
      </c>
      <c r="F7" s="1843"/>
      <c r="G7" s="1843"/>
      <c r="H7" s="1843"/>
      <c r="I7" s="1843"/>
      <c r="J7" s="1843"/>
      <c r="K7" s="1844"/>
      <c r="L7" s="1087" t="s">
        <v>1694</v>
      </c>
      <c r="M7" s="1087" t="s">
        <v>1169</v>
      </c>
      <c r="N7" s="1842" t="s">
        <v>1166</v>
      </c>
      <c r="O7" s="1843"/>
      <c r="P7" s="1844"/>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45" t="s">
        <v>1721</v>
      </c>
      <c r="C1" s="1845"/>
      <c r="D1" s="1845"/>
      <c r="E1" s="1845"/>
      <c r="F1" s="1845"/>
      <c r="G1" s="1845"/>
      <c r="H1" s="1845"/>
      <c r="I1" s="1845"/>
      <c r="J1" s="1845"/>
      <c r="K1" s="1845"/>
      <c r="L1" s="1845"/>
      <c r="M1" s="1845"/>
      <c r="N1" s="1845"/>
      <c r="O1" s="1845"/>
      <c r="P1" s="1845"/>
      <c r="Q1" s="1845"/>
      <c r="R1" s="1845"/>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32" t="s">
        <v>1349</v>
      </c>
      <c r="C3" s="1832"/>
      <c r="D3" s="1832"/>
      <c r="E3" s="1832"/>
      <c r="F3" s="1832"/>
      <c r="G3" s="1832"/>
      <c r="H3" s="1832"/>
      <c r="I3" s="1832"/>
      <c r="J3" s="1832"/>
      <c r="K3" s="1832"/>
      <c r="L3" s="1832"/>
      <c r="M3" s="1832"/>
      <c r="N3" s="1832"/>
      <c r="O3" s="1832"/>
      <c r="P3" s="1832"/>
      <c r="Q3" s="1832"/>
      <c r="R3" s="1832"/>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33"/>
      <c r="E6" s="1834"/>
      <c r="F6" s="1834"/>
      <c r="G6" s="1835"/>
      <c r="H6" s="1039"/>
      <c r="I6" s="1836"/>
      <c r="J6" s="1837"/>
      <c r="K6" s="1837"/>
      <c r="L6" s="1838"/>
      <c r="M6" s="1042"/>
      <c r="N6" s="1093"/>
      <c r="O6" s="1046"/>
      <c r="P6" s="1040"/>
      <c r="Q6" s="1040"/>
      <c r="R6" s="1040"/>
    </row>
    <row r="7" spans="1:22" ht="15" customHeight="1" thickTop="1" thickBot="1">
      <c r="B7" s="1041"/>
      <c r="C7" s="1041"/>
      <c r="D7" s="1040" t="s">
        <v>35</v>
      </c>
      <c r="E7" s="1040"/>
      <c r="F7" s="1040"/>
      <c r="G7" s="1040"/>
      <c r="H7" s="1042"/>
      <c r="I7" s="1842" t="s">
        <v>1694</v>
      </c>
      <c r="J7" s="1843"/>
      <c r="K7" s="1843"/>
      <c r="L7" s="1843"/>
      <c r="M7" s="1839" t="s">
        <v>1695</v>
      </c>
      <c r="N7" s="1840"/>
      <c r="O7" s="1841"/>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43"/>
      <c r="F7" s="1843"/>
      <c r="G7" s="1843"/>
      <c r="H7" s="1843"/>
      <c r="I7" s="1843"/>
      <c r="J7" s="1844"/>
      <c r="K7" s="1087" t="s">
        <v>1694</v>
      </c>
      <c r="L7" s="1087" t="s">
        <v>1169</v>
      </c>
      <c r="M7" s="1842" t="s">
        <v>1166</v>
      </c>
      <c r="N7" s="1843"/>
      <c r="O7" s="184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46" t="s">
        <v>1732</v>
      </c>
      <c r="C2" s="1846"/>
      <c r="D2" s="1846"/>
      <c r="E2" s="1846"/>
      <c r="F2" s="1846"/>
      <c r="G2" s="1846"/>
      <c r="H2" s="1846"/>
      <c r="I2" s="1846"/>
      <c r="J2" s="1846"/>
      <c r="K2" s="1846"/>
      <c r="L2" s="1846"/>
      <c r="M2" s="1846"/>
      <c r="N2" s="1846"/>
      <c r="O2" s="184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46" t="s">
        <v>1782</v>
      </c>
      <c r="C4" s="1846"/>
      <c r="D4" s="1846"/>
      <c r="E4" s="1846"/>
      <c r="F4" s="1846"/>
      <c r="G4" s="1846"/>
      <c r="H4" s="1846"/>
      <c r="I4" s="1846"/>
      <c r="J4" s="1846"/>
      <c r="K4" s="1846"/>
      <c r="L4" s="1846"/>
      <c r="M4" s="1846"/>
      <c r="N4" s="1846"/>
      <c r="O4" s="184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34"/>
      <c r="G6" s="1744"/>
      <c r="H6" s="1735"/>
      <c r="I6" s="1744"/>
      <c r="J6" s="1752"/>
      <c r="K6" s="1744"/>
      <c r="L6" s="1744"/>
      <c r="M6" s="1753"/>
      <c r="N6" s="892"/>
      <c r="O6" s="892"/>
      <c r="P6" s="533"/>
      <c r="Q6" s="1339">
        <v>1000</v>
      </c>
      <c r="R6" s="534"/>
      <c r="S6" s="534"/>
      <c r="T6" s="534"/>
      <c r="U6" s="534"/>
    </row>
    <row r="7" spans="1:59" ht="19.899999999999999" customHeight="1">
      <c r="A7" s="531"/>
      <c r="B7" s="1457"/>
      <c r="C7" s="855" t="s">
        <v>392</v>
      </c>
      <c r="D7" s="856" t="s">
        <v>393</v>
      </c>
      <c r="E7" s="856" t="s">
        <v>395</v>
      </c>
      <c r="F7" s="856" t="s">
        <v>396</v>
      </c>
      <c r="G7" s="1724" t="s">
        <v>401</v>
      </c>
      <c r="H7" s="1713" t="s">
        <v>402</v>
      </c>
      <c r="I7" s="1724" t="s">
        <v>403</v>
      </c>
      <c r="J7" s="1724" t="s">
        <v>404</v>
      </c>
      <c r="K7" s="1724" t="s">
        <v>405</v>
      </c>
      <c r="L7" s="1724" t="s">
        <v>406</v>
      </c>
      <c r="M7" s="1713"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24" t="s">
        <v>408</v>
      </c>
      <c r="H8" s="1713" t="s">
        <v>409</v>
      </c>
      <c r="I8" s="1724" t="s">
        <v>296</v>
      </c>
      <c r="J8" s="1724" t="s">
        <v>296</v>
      </c>
      <c r="K8" s="1724" t="s">
        <v>296</v>
      </c>
      <c r="L8" s="1724" t="s">
        <v>296</v>
      </c>
      <c r="M8" s="1714"/>
      <c r="N8" s="855"/>
      <c r="O8" s="855"/>
      <c r="P8" s="533"/>
      <c r="Q8" s="534"/>
      <c r="R8" s="534"/>
      <c r="S8" s="534"/>
      <c r="T8" s="534"/>
      <c r="U8" s="534"/>
    </row>
    <row r="9" spans="1:59" ht="19.899999999999999" customHeight="1" thickBot="1">
      <c r="A9" s="531"/>
      <c r="B9" s="857"/>
      <c r="C9" s="857"/>
      <c r="D9" s="857"/>
      <c r="E9" s="857"/>
      <c r="F9" s="1705"/>
      <c r="G9" s="1725"/>
      <c r="H9" s="1715"/>
      <c r="I9" s="1725"/>
      <c r="J9" s="1725"/>
      <c r="K9" s="1754"/>
      <c r="L9" s="1754"/>
      <c r="M9" s="1715"/>
      <c r="N9" s="857"/>
      <c r="O9" s="858"/>
      <c r="P9" s="533"/>
      <c r="Q9" s="534"/>
      <c r="R9" s="534"/>
      <c r="S9" s="534"/>
      <c r="T9" s="534"/>
      <c r="U9" s="534"/>
    </row>
    <row r="10" spans="1:59" ht="19.5" hidden="1" customHeight="1" thickTop="1">
      <c r="A10" s="531"/>
      <c r="B10" s="859">
        <v>2009</v>
      </c>
      <c r="C10" s="860"/>
      <c r="D10" s="860"/>
      <c r="E10" s="860"/>
      <c r="F10" s="860"/>
      <c r="G10" s="1726"/>
      <c r="H10" s="1716"/>
      <c r="I10" s="1726"/>
      <c r="J10" s="1726"/>
      <c r="K10" s="1726"/>
      <c r="L10" s="1736"/>
      <c r="M10" s="1716"/>
      <c r="N10" s="860"/>
      <c r="O10" s="861"/>
      <c r="P10" s="533"/>
      <c r="Q10" s="534"/>
      <c r="R10" s="534"/>
      <c r="S10" s="534"/>
      <c r="T10" s="534"/>
      <c r="U10" s="534"/>
    </row>
    <row r="11" spans="1:59" ht="12" hidden="1" thickTop="1">
      <c r="B11" s="862"/>
      <c r="C11" s="860"/>
      <c r="D11" s="860"/>
      <c r="E11" s="860"/>
      <c r="F11" s="860"/>
      <c r="G11" s="1726"/>
      <c r="H11" s="1716"/>
      <c r="I11" s="1726"/>
      <c r="J11" s="1726"/>
      <c r="K11" s="1726"/>
      <c r="L11" s="1736"/>
      <c r="M11" s="1716"/>
      <c r="N11" s="860"/>
      <c r="O11" s="861"/>
    </row>
    <row r="12" spans="1:59" ht="12" hidden="1" thickTop="1">
      <c r="B12" s="613" t="s">
        <v>299</v>
      </c>
      <c r="C12" s="617">
        <v>26021242</v>
      </c>
      <c r="D12" s="617">
        <v>3439039</v>
      </c>
      <c r="E12" s="617">
        <v>0</v>
      </c>
      <c r="F12" s="1706">
        <v>8471455</v>
      </c>
      <c r="G12" s="1727">
        <v>85425.8</v>
      </c>
      <c r="H12" s="1745">
        <v>19611109</v>
      </c>
      <c r="I12" s="1727">
        <v>10868597</v>
      </c>
      <c r="J12" s="1727">
        <v>12918429</v>
      </c>
      <c r="K12" s="1727">
        <v>14807252</v>
      </c>
      <c r="L12" s="1737">
        <v>634503</v>
      </c>
      <c r="M12" s="1717">
        <v>18960000</v>
      </c>
      <c r="N12" s="617">
        <v>2219578</v>
      </c>
      <c r="O12" s="617">
        <f>SUM(C12:N12)</f>
        <v>118036629.8</v>
      </c>
    </row>
    <row r="13" spans="1:59" ht="12" hidden="1" thickTop="1">
      <c r="B13" s="613"/>
      <c r="C13" s="617"/>
      <c r="D13" s="617"/>
      <c r="E13" s="617"/>
      <c r="F13" s="1706"/>
      <c r="G13" s="1727"/>
      <c r="H13" s="1745"/>
      <c r="I13" s="1727"/>
      <c r="J13" s="1727"/>
      <c r="K13" s="1727"/>
      <c r="L13" s="1737"/>
      <c r="M13" s="1717"/>
      <c r="N13" s="617"/>
      <c r="O13" s="617"/>
    </row>
    <row r="14" spans="1:59" ht="12" hidden="1" thickTop="1">
      <c r="B14" s="613" t="s">
        <v>300</v>
      </c>
      <c r="C14" s="617">
        <v>25217746</v>
      </c>
      <c r="D14" s="617">
        <v>2170514</v>
      </c>
      <c r="E14" s="617">
        <v>148254</v>
      </c>
      <c r="F14" s="1706">
        <v>10974370</v>
      </c>
      <c r="G14" s="1727">
        <v>260101.7</v>
      </c>
      <c r="H14" s="1745">
        <v>17851016</v>
      </c>
      <c r="I14" s="1727">
        <v>11412152</v>
      </c>
      <c r="J14" s="1727">
        <v>12533450</v>
      </c>
      <c r="K14" s="1727">
        <v>12784468</v>
      </c>
      <c r="L14" s="1737">
        <v>728611</v>
      </c>
      <c r="M14" s="1717">
        <v>1323943</v>
      </c>
      <c r="N14" s="617">
        <v>1879589</v>
      </c>
      <c r="O14" s="617">
        <f>SUM(C14:N14)</f>
        <v>97284214.700000003</v>
      </c>
    </row>
    <row r="15" spans="1:59" ht="12" hidden="1" thickTop="1">
      <c r="B15" s="613"/>
      <c r="C15" s="617"/>
      <c r="D15" s="617"/>
      <c r="E15" s="617"/>
      <c r="F15" s="1706"/>
      <c r="G15" s="1727"/>
      <c r="H15" s="1745"/>
      <c r="I15" s="1727"/>
      <c r="J15" s="1727"/>
      <c r="K15" s="1727"/>
      <c r="L15" s="1737"/>
      <c r="M15" s="1717"/>
      <c r="N15" s="617"/>
      <c r="O15" s="617"/>
    </row>
    <row r="16" spans="1:59" ht="12" hidden="1" thickTop="1">
      <c r="B16" s="613" t="s">
        <v>301</v>
      </c>
      <c r="C16" s="617">
        <v>31977627</v>
      </c>
      <c r="D16" s="617">
        <v>2762518</v>
      </c>
      <c r="E16" s="617">
        <v>285506</v>
      </c>
      <c r="F16" s="1706">
        <v>20930038</v>
      </c>
      <c r="G16" s="1727">
        <v>1208205.7</v>
      </c>
      <c r="H16" s="1745">
        <v>15821698</v>
      </c>
      <c r="I16" s="1727">
        <v>12326901</v>
      </c>
      <c r="J16" s="1727">
        <v>18154502</v>
      </c>
      <c r="K16" s="1727">
        <v>19499463</v>
      </c>
      <c r="L16" s="1737">
        <v>3893283</v>
      </c>
      <c r="M16" s="1717">
        <v>5776306</v>
      </c>
      <c r="N16" s="617">
        <v>1872163</v>
      </c>
      <c r="O16" s="617">
        <f>SUM(C16:N16)</f>
        <v>134508210.69999999</v>
      </c>
    </row>
    <row r="17" spans="2:15" ht="12" hidden="1" thickTop="1">
      <c r="B17" s="613"/>
      <c r="C17" s="617"/>
      <c r="D17" s="617"/>
      <c r="E17" s="617"/>
      <c r="F17" s="1706"/>
      <c r="G17" s="1727"/>
      <c r="H17" s="1745"/>
      <c r="I17" s="1727"/>
      <c r="J17" s="1727"/>
      <c r="K17" s="1727"/>
      <c r="L17" s="1737"/>
      <c r="M17" s="1717"/>
      <c r="N17" s="617"/>
      <c r="O17" s="617"/>
    </row>
    <row r="18" spans="2:15" ht="12" hidden="1" thickTop="1">
      <c r="B18" s="613" t="s">
        <v>302</v>
      </c>
      <c r="C18" s="617">
        <v>37158997</v>
      </c>
      <c r="D18" s="617">
        <v>717613</v>
      </c>
      <c r="E18" s="617">
        <v>869291</v>
      </c>
      <c r="F18" s="1706">
        <v>37525610</v>
      </c>
      <c r="G18" s="1727">
        <v>81094</v>
      </c>
      <c r="H18" s="1745">
        <v>49684820</v>
      </c>
      <c r="I18" s="1727">
        <v>18622305</v>
      </c>
      <c r="J18" s="1727">
        <v>16767522</v>
      </c>
      <c r="K18" s="1727">
        <v>12510478</v>
      </c>
      <c r="L18" s="1737">
        <v>6736073</v>
      </c>
      <c r="M18" s="1717">
        <v>3532434</v>
      </c>
      <c r="N18" s="617">
        <v>1873408</v>
      </c>
      <c r="O18" s="617">
        <f>SUM(C18:N18)</f>
        <v>186079645</v>
      </c>
    </row>
    <row r="19" spans="2:15" ht="12" hidden="1" thickTop="1">
      <c r="B19" s="613"/>
      <c r="C19" s="617"/>
      <c r="D19" s="617"/>
      <c r="E19" s="617"/>
      <c r="F19" s="1706"/>
      <c r="G19" s="1727"/>
      <c r="H19" s="1745"/>
      <c r="I19" s="1727"/>
      <c r="J19" s="1727"/>
      <c r="K19" s="1727"/>
      <c r="L19" s="1737"/>
      <c r="M19" s="1717"/>
      <c r="N19" s="617"/>
      <c r="O19" s="617"/>
    </row>
    <row r="20" spans="2:15" ht="12" hidden="1" thickTop="1">
      <c r="B20" s="613" t="s">
        <v>303</v>
      </c>
      <c r="C20" s="617">
        <v>60649728</v>
      </c>
      <c r="D20" s="617">
        <v>2717375</v>
      </c>
      <c r="E20" s="617">
        <v>114977</v>
      </c>
      <c r="F20" s="1706">
        <v>63147870</v>
      </c>
      <c r="G20" s="1727">
        <v>6437</v>
      </c>
      <c r="H20" s="1745">
        <v>18918170</v>
      </c>
      <c r="I20" s="1727">
        <v>21023280</v>
      </c>
      <c r="J20" s="1727">
        <v>32087232</v>
      </c>
      <c r="K20" s="1727">
        <v>14378180</v>
      </c>
      <c r="L20" s="1737">
        <v>5238914</v>
      </c>
      <c r="M20" s="1717">
        <v>4618150</v>
      </c>
      <c r="N20" s="617">
        <v>3027982</v>
      </c>
      <c r="O20" s="617">
        <f>SUM(C20:N20)</f>
        <v>225928295</v>
      </c>
    </row>
    <row r="21" spans="2:15" ht="12" hidden="1" thickTop="1">
      <c r="B21" s="613"/>
      <c r="C21" s="617"/>
      <c r="D21" s="617"/>
      <c r="E21" s="617"/>
      <c r="F21" s="1706"/>
      <c r="G21" s="1727"/>
      <c r="H21" s="1745"/>
      <c r="I21" s="1727"/>
      <c r="J21" s="1727"/>
      <c r="K21" s="1727"/>
      <c r="L21" s="1737"/>
      <c r="M21" s="1717"/>
      <c r="N21" s="617"/>
      <c r="O21" s="617"/>
    </row>
    <row r="22" spans="2:15" ht="12" hidden="1" thickTop="1">
      <c r="B22" s="613" t="s">
        <v>304</v>
      </c>
      <c r="C22" s="617">
        <v>71959378</v>
      </c>
      <c r="D22" s="617">
        <v>1612127</v>
      </c>
      <c r="E22" s="617">
        <v>494612</v>
      </c>
      <c r="F22" s="1706">
        <v>88289148</v>
      </c>
      <c r="G22" s="1727">
        <v>2058131</v>
      </c>
      <c r="H22" s="1745">
        <v>15896680</v>
      </c>
      <c r="I22" s="1727">
        <v>45291709</v>
      </c>
      <c r="J22" s="1727">
        <v>13421853</v>
      </c>
      <c r="K22" s="1727">
        <v>17329820</v>
      </c>
      <c r="L22" s="1737">
        <v>5804314</v>
      </c>
      <c r="M22" s="1717">
        <v>7581296</v>
      </c>
      <c r="N22" s="617">
        <v>3965040</v>
      </c>
      <c r="O22" s="617">
        <f>SUM(C22:N22)</f>
        <v>273704108</v>
      </c>
    </row>
    <row r="23" spans="2:15" ht="12" hidden="1" thickTop="1">
      <c r="B23" s="632"/>
      <c r="C23" s="617"/>
      <c r="D23" s="617"/>
      <c r="E23" s="617"/>
      <c r="F23" s="1706"/>
      <c r="G23" s="1727"/>
      <c r="H23" s="1745"/>
      <c r="I23" s="1727"/>
      <c r="J23" s="1727"/>
      <c r="K23" s="1727"/>
      <c r="L23" s="1737"/>
      <c r="M23" s="1717"/>
      <c r="N23" s="617"/>
      <c r="O23" s="617"/>
    </row>
    <row r="24" spans="2:15" ht="12" hidden="1" thickTop="1">
      <c r="B24" s="613" t="s">
        <v>305</v>
      </c>
      <c r="C24" s="617">
        <v>75293750</v>
      </c>
      <c r="D24" s="617">
        <v>4042618</v>
      </c>
      <c r="E24" s="617">
        <v>2776378</v>
      </c>
      <c r="F24" s="1706">
        <v>110366777</v>
      </c>
      <c r="G24" s="1727">
        <v>2328797</v>
      </c>
      <c r="H24" s="1745">
        <v>19028432</v>
      </c>
      <c r="I24" s="1727">
        <v>58827545</v>
      </c>
      <c r="J24" s="1727">
        <v>24737863</v>
      </c>
      <c r="K24" s="1727">
        <v>24412367</v>
      </c>
      <c r="L24" s="1737">
        <v>7411649</v>
      </c>
      <c r="M24" s="1717">
        <v>10683052</v>
      </c>
      <c r="N24" s="617">
        <v>1131294</v>
      </c>
      <c r="O24" s="617">
        <f>SUM(C24:N24)</f>
        <v>341040522</v>
      </c>
    </row>
    <row r="25" spans="2:15" ht="12" hidden="1" thickTop="1">
      <c r="B25" s="613"/>
      <c r="C25" s="617"/>
      <c r="D25" s="617"/>
      <c r="E25" s="617"/>
      <c r="F25" s="1706"/>
      <c r="G25" s="1729"/>
      <c r="H25" s="1745"/>
      <c r="I25" s="1727"/>
      <c r="J25" s="1727"/>
      <c r="K25" s="1727"/>
      <c r="L25" s="1737"/>
      <c r="M25" s="1717"/>
      <c r="N25" s="617"/>
      <c r="O25" s="617"/>
    </row>
    <row r="26" spans="2:15" ht="12" hidden="1" thickTop="1">
      <c r="B26" s="613" t="s">
        <v>306</v>
      </c>
      <c r="C26" s="617">
        <v>89385054</v>
      </c>
      <c r="D26" s="617">
        <v>7001930</v>
      </c>
      <c r="E26" s="617">
        <v>365490</v>
      </c>
      <c r="F26" s="1706">
        <v>119125294</v>
      </c>
      <c r="G26" s="1727">
        <v>125534</v>
      </c>
      <c r="H26" s="1745">
        <v>23640794</v>
      </c>
      <c r="I26" s="1727">
        <v>74835010</v>
      </c>
      <c r="J26" s="1727">
        <v>17470843</v>
      </c>
      <c r="K26" s="1727">
        <v>28860694</v>
      </c>
      <c r="L26" s="1737">
        <v>8579169</v>
      </c>
      <c r="M26" s="1717">
        <v>12870973</v>
      </c>
      <c r="N26" s="617">
        <v>448477</v>
      </c>
      <c r="O26" s="617">
        <f>SUM(C26:N26)</f>
        <v>382709262</v>
      </c>
    </row>
    <row r="27" spans="2:15" ht="12" hidden="1" thickTop="1">
      <c r="B27" s="613"/>
      <c r="C27" s="617"/>
      <c r="D27" s="617"/>
      <c r="E27" s="617"/>
      <c r="F27" s="1706"/>
      <c r="G27" s="1727"/>
      <c r="H27" s="1745"/>
      <c r="I27" s="1727"/>
      <c r="J27" s="1727"/>
      <c r="K27" s="1727"/>
      <c r="L27" s="1737"/>
      <c r="M27" s="1717"/>
      <c r="N27" s="617"/>
      <c r="O27" s="617"/>
    </row>
    <row r="28" spans="2:15" ht="12" hidden="1" thickTop="1">
      <c r="B28" s="613" t="s">
        <v>307</v>
      </c>
      <c r="C28" s="617">
        <v>110009533</v>
      </c>
      <c r="D28" s="617">
        <v>7763050</v>
      </c>
      <c r="E28" s="617">
        <v>1616957</v>
      </c>
      <c r="F28" s="1706">
        <v>117495193</v>
      </c>
      <c r="G28" s="1727">
        <v>446967</v>
      </c>
      <c r="H28" s="1745">
        <v>23557936</v>
      </c>
      <c r="I28" s="1727">
        <v>85825069</v>
      </c>
      <c r="J28" s="1727">
        <v>23784207</v>
      </c>
      <c r="K28" s="1727">
        <v>31810583</v>
      </c>
      <c r="L28" s="1737">
        <v>8871096</v>
      </c>
      <c r="M28" s="1717">
        <v>14460771</v>
      </c>
      <c r="N28" s="617">
        <v>1132022</v>
      </c>
      <c r="O28" s="617">
        <f>SUM(C28:N28)</f>
        <v>426773384</v>
      </c>
    </row>
    <row r="29" spans="2:15" ht="12" hidden="1" thickTop="1">
      <c r="B29" s="613"/>
      <c r="C29" s="617"/>
      <c r="D29" s="617"/>
      <c r="E29" s="617"/>
      <c r="F29" s="1706"/>
      <c r="G29" s="1729"/>
      <c r="H29" s="1745"/>
      <c r="I29" s="1727"/>
      <c r="J29" s="1727"/>
      <c r="K29" s="1727"/>
      <c r="L29" s="1737"/>
      <c r="M29" s="1717"/>
      <c r="N29" s="617"/>
      <c r="O29" s="617"/>
    </row>
    <row r="30" spans="2:15" ht="12" hidden="1" thickTop="1">
      <c r="B30" s="613" t="s">
        <v>308</v>
      </c>
      <c r="C30" s="617">
        <v>110086065</v>
      </c>
      <c r="D30" s="617">
        <v>7760431</v>
      </c>
      <c r="E30" s="617">
        <v>1679889</v>
      </c>
      <c r="F30" s="1706">
        <v>117127947</v>
      </c>
      <c r="G30" s="1727">
        <v>446982</v>
      </c>
      <c r="H30" s="1745">
        <v>23557957</v>
      </c>
      <c r="I30" s="1727">
        <v>85852322</v>
      </c>
      <c r="J30" s="1727">
        <v>23790672</v>
      </c>
      <c r="K30" s="1727">
        <v>31910583</v>
      </c>
      <c r="L30" s="1737">
        <v>8870820</v>
      </c>
      <c r="M30" s="1717">
        <v>14108182</v>
      </c>
      <c r="N30" s="617">
        <v>1632569</v>
      </c>
      <c r="O30" s="617">
        <f>SUM(C30:N30)</f>
        <v>426824419</v>
      </c>
    </row>
    <row r="31" spans="2:15" ht="12" hidden="1" thickTop="1">
      <c r="B31" s="613"/>
      <c r="C31" s="617"/>
      <c r="D31" s="617"/>
      <c r="E31" s="617"/>
      <c r="F31" s="1706"/>
      <c r="G31" s="1727"/>
      <c r="H31" s="1745"/>
      <c r="I31" s="1727"/>
      <c r="J31" s="1727"/>
      <c r="K31" s="1727"/>
      <c r="L31" s="1737"/>
      <c r="M31" s="1717"/>
      <c r="N31" s="617"/>
      <c r="O31" s="617"/>
    </row>
    <row r="32" spans="2:15" ht="12" hidden="1" thickTop="1">
      <c r="B32" s="613" t="s">
        <v>311</v>
      </c>
      <c r="C32" s="617">
        <v>110230371</v>
      </c>
      <c r="D32" s="617">
        <v>12406596</v>
      </c>
      <c r="E32" s="617">
        <v>10948327</v>
      </c>
      <c r="F32" s="1706">
        <v>151169935</v>
      </c>
      <c r="G32" s="1727">
        <v>345035</v>
      </c>
      <c r="H32" s="1745">
        <v>32093204</v>
      </c>
      <c r="I32" s="1727">
        <v>116375509</v>
      </c>
      <c r="J32" s="1727">
        <v>36259743</v>
      </c>
      <c r="K32" s="1727">
        <v>35593340</v>
      </c>
      <c r="L32" s="1737">
        <v>12726097</v>
      </c>
      <c r="M32" s="1717">
        <v>23212507</v>
      </c>
      <c r="N32" s="617">
        <v>1016065</v>
      </c>
      <c r="O32" s="617">
        <f>SUM(C32:N32)</f>
        <v>542376729</v>
      </c>
    </row>
    <row r="33" spans="2:15" ht="12" hidden="1" thickTop="1">
      <c r="B33" s="613"/>
      <c r="C33" s="617"/>
      <c r="D33" s="617"/>
      <c r="E33" s="617"/>
      <c r="F33" s="1706"/>
      <c r="G33" s="1727"/>
      <c r="H33" s="1745"/>
      <c r="I33" s="1727"/>
      <c r="J33" s="1727"/>
      <c r="K33" s="1727"/>
      <c r="L33" s="1737"/>
      <c r="M33" s="1717"/>
      <c r="N33" s="617"/>
      <c r="O33" s="617"/>
    </row>
    <row r="34" spans="2:15" ht="12.75" hidden="1" thickTop="1" thickBot="1">
      <c r="B34" s="863"/>
      <c r="C34" s="865"/>
      <c r="D34" s="864"/>
      <c r="E34" s="864"/>
      <c r="F34" s="1751"/>
      <c r="G34" s="1728"/>
      <c r="H34" s="1746"/>
      <c r="I34" s="1728"/>
      <c r="J34" s="1728"/>
      <c r="K34" s="1728"/>
      <c r="L34" s="1738"/>
      <c r="M34" s="1718"/>
      <c r="N34" s="864"/>
      <c r="O34" s="618"/>
    </row>
    <row r="35" spans="2:15" ht="12" hidden="1" thickTop="1">
      <c r="B35" s="613"/>
      <c r="C35" s="617"/>
      <c r="D35" s="617"/>
      <c r="E35" s="617"/>
      <c r="F35" s="1706"/>
      <c r="G35" s="1727"/>
      <c r="H35" s="1745"/>
      <c r="I35" s="1727"/>
      <c r="J35" s="1727"/>
      <c r="K35" s="1727"/>
      <c r="L35" s="1737"/>
      <c r="M35" s="1717"/>
      <c r="N35" s="617"/>
      <c r="O35" s="617"/>
    </row>
    <row r="36" spans="2:15" ht="12" hidden="1" thickTop="1">
      <c r="B36" s="613" t="s">
        <v>298</v>
      </c>
      <c r="C36" s="617">
        <v>126806641</v>
      </c>
      <c r="D36" s="617">
        <v>13557619</v>
      </c>
      <c r="E36" s="617">
        <v>10452523</v>
      </c>
      <c r="F36" s="1706">
        <v>166638417</v>
      </c>
      <c r="G36" s="1729">
        <v>324394</v>
      </c>
      <c r="H36" s="1745">
        <v>31606952</v>
      </c>
      <c r="I36" s="1727">
        <v>124451366</v>
      </c>
      <c r="J36" s="1727">
        <v>34187664</v>
      </c>
      <c r="K36" s="1727">
        <v>44462348</v>
      </c>
      <c r="L36" s="1737">
        <v>8589982</v>
      </c>
      <c r="M36" s="1717">
        <v>29965936</v>
      </c>
      <c r="N36" s="617">
        <v>1050475</v>
      </c>
      <c r="O36" s="617">
        <f>SUM(C36:N36)</f>
        <v>592094317</v>
      </c>
    </row>
    <row r="37" spans="2:15" ht="12" hidden="1" thickTop="1">
      <c r="B37" s="613"/>
      <c r="C37" s="617"/>
      <c r="D37" s="617"/>
      <c r="E37" s="617"/>
      <c r="F37" s="1706"/>
      <c r="G37" s="1727"/>
      <c r="H37" s="1745"/>
      <c r="I37" s="1727"/>
      <c r="J37" s="1727"/>
      <c r="K37" s="1727"/>
      <c r="L37" s="1737"/>
      <c r="M37" s="1717"/>
      <c r="N37" s="617"/>
      <c r="O37" s="617"/>
    </row>
    <row r="38" spans="2:15" ht="12" hidden="1" thickTop="1">
      <c r="B38" s="613" t="s">
        <v>299</v>
      </c>
      <c r="C38" s="617">
        <v>134257590</v>
      </c>
      <c r="D38" s="617">
        <v>13751428</v>
      </c>
      <c r="E38" s="617">
        <v>4589266</v>
      </c>
      <c r="F38" s="1706">
        <v>168902531</v>
      </c>
      <c r="G38" s="1727">
        <v>636124</v>
      </c>
      <c r="H38" s="1745">
        <v>34954809</v>
      </c>
      <c r="I38" s="1727">
        <v>132703218</v>
      </c>
      <c r="J38" s="1727">
        <v>40798291</v>
      </c>
      <c r="K38" s="1727">
        <v>54744240</v>
      </c>
      <c r="L38" s="1737">
        <v>13683640</v>
      </c>
      <c r="M38" s="1717">
        <v>24011967</v>
      </c>
      <c r="N38" s="617">
        <v>1048086</v>
      </c>
      <c r="O38" s="617">
        <f>SUM(C38:N38)</f>
        <v>624081190</v>
      </c>
    </row>
    <row r="39" spans="2:15" ht="12" hidden="1" thickTop="1">
      <c r="B39" s="613"/>
      <c r="C39" s="617"/>
      <c r="D39" s="617"/>
      <c r="E39" s="617"/>
      <c r="F39" s="1706"/>
      <c r="G39" s="1727"/>
      <c r="H39" s="1745"/>
      <c r="I39" s="1727"/>
      <c r="J39" s="1727"/>
      <c r="K39" s="1727"/>
      <c r="L39" s="1737"/>
      <c r="M39" s="1717"/>
      <c r="N39" s="617"/>
      <c r="O39" s="617"/>
    </row>
    <row r="40" spans="2:15" ht="12" hidden="1" thickTop="1">
      <c r="B40" s="613" t="s">
        <v>300</v>
      </c>
      <c r="C40" s="617">
        <v>113573036</v>
      </c>
      <c r="D40" s="617">
        <v>15437672</v>
      </c>
      <c r="E40" s="617">
        <v>14235853</v>
      </c>
      <c r="F40" s="1706">
        <v>248576130</v>
      </c>
      <c r="G40" s="1729">
        <v>698257</v>
      </c>
      <c r="H40" s="1745">
        <v>44086427</v>
      </c>
      <c r="I40" s="1727">
        <v>150409728</v>
      </c>
      <c r="J40" s="1727">
        <v>43043770</v>
      </c>
      <c r="K40" s="1727">
        <v>54527803</v>
      </c>
      <c r="L40" s="1737">
        <v>18847812</v>
      </c>
      <c r="M40" s="1717">
        <v>27490973</v>
      </c>
      <c r="N40" s="617">
        <v>1146358</v>
      </c>
      <c r="O40" s="617">
        <f>SUM(C40:N40)</f>
        <v>732073819</v>
      </c>
    </row>
    <row r="41" spans="2:15" ht="12" hidden="1" thickTop="1">
      <c r="B41" s="613"/>
      <c r="C41" s="617"/>
      <c r="D41" s="617"/>
      <c r="E41" s="617"/>
      <c r="F41" s="1706"/>
      <c r="G41" s="1727"/>
      <c r="H41" s="1747"/>
      <c r="I41" s="1727"/>
      <c r="J41" s="1729"/>
      <c r="K41" s="1727"/>
      <c r="L41" s="1737"/>
      <c r="M41" s="1717"/>
      <c r="N41" s="617"/>
      <c r="O41" s="617"/>
    </row>
    <row r="42" spans="2:15" ht="12" hidden="1" thickTop="1">
      <c r="B42" s="613" t="s">
        <v>301</v>
      </c>
      <c r="C42" s="617">
        <v>169847116</v>
      </c>
      <c r="D42" s="617">
        <v>13763848</v>
      </c>
      <c r="E42" s="617">
        <v>8857550</v>
      </c>
      <c r="F42" s="1706">
        <v>177958572</v>
      </c>
      <c r="G42" s="1727">
        <v>615967</v>
      </c>
      <c r="H42" s="1745">
        <v>47074396</v>
      </c>
      <c r="I42" s="1727">
        <v>136299370</v>
      </c>
      <c r="J42" s="1727">
        <v>52387305</v>
      </c>
      <c r="K42" s="1727">
        <v>72529468</v>
      </c>
      <c r="L42" s="1737">
        <v>15494579</v>
      </c>
      <c r="M42" s="1717">
        <v>42421832</v>
      </c>
      <c r="N42" s="617">
        <v>1142329</v>
      </c>
      <c r="O42" s="617">
        <f>SUM(C42:N42)</f>
        <v>738392332</v>
      </c>
    </row>
    <row r="43" spans="2:15" ht="12" hidden="1" thickTop="1">
      <c r="B43" s="613"/>
      <c r="C43" s="617"/>
      <c r="D43" s="617"/>
      <c r="E43" s="617"/>
      <c r="F43" s="1706"/>
      <c r="G43" s="1727"/>
      <c r="H43" s="1745"/>
      <c r="I43" s="1727"/>
      <c r="J43" s="1727"/>
      <c r="K43" s="1727"/>
      <c r="L43" s="1737"/>
      <c r="M43" s="1717"/>
      <c r="N43" s="617"/>
      <c r="O43" s="617"/>
    </row>
    <row r="44" spans="2:15" ht="12" hidden="1" thickTop="1">
      <c r="B44" s="613" t="s">
        <v>302</v>
      </c>
      <c r="C44" s="617">
        <v>158118930</v>
      </c>
      <c r="D44" s="617">
        <v>13674590</v>
      </c>
      <c r="E44" s="617">
        <v>10286935</v>
      </c>
      <c r="F44" s="1706">
        <v>202105314</v>
      </c>
      <c r="G44" s="1727">
        <v>3348985</v>
      </c>
      <c r="H44" s="1745">
        <v>40814283</v>
      </c>
      <c r="I44" s="1727">
        <v>151302531</v>
      </c>
      <c r="J44" s="1727">
        <v>60951695</v>
      </c>
      <c r="K44" s="1727">
        <v>74946718</v>
      </c>
      <c r="L44" s="1737">
        <v>19682044</v>
      </c>
      <c r="M44" s="1717">
        <v>54314902</v>
      </c>
      <c r="N44" s="617">
        <v>954937</v>
      </c>
      <c r="O44" s="617">
        <f>SUM(C44:N44)</f>
        <v>790501864</v>
      </c>
    </row>
    <row r="45" spans="2:15" ht="12" hidden="1" thickTop="1">
      <c r="B45" s="613"/>
      <c r="C45" s="617"/>
      <c r="D45" s="617"/>
      <c r="E45" s="617"/>
      <c r="F45" s="1706"/>
      <c r="G45" s="1727"/>
      <c r="H45" s="1745"/>
      <c r="I45" s="1727"/>
      <c r="J45" s="1727"/>
      <c r="K45" s="1727"/>
      <c r="L45" s="1737"/>
      <c r="M45" s="1717"/>
      <c r="N45" s="617"/>
      <c r="O45" s="617"/>
    </row>
    <row r="46" spans="2:15" ht="12" hidden="1" thickTop="1">
      <c r="B46" s="613" t="s">
        <v>303</v>
      </c>
      <c r="C46" s="617">
        <v>206231613</v>
      </c>
      <c r="D46" s="617">
        <v>1324092</v>
      </c>
      <c r="E46" s="617">
        <v>11212304</v>
      </c>
      <c r="F46" s="1706">
        <v>173269267</v>
      </c>
      <c r="G46" s="1727">
        <v>3298193</v>
      </c>
      <c r="H46" s="1745">
        <v>27666281</v>
      </c>
      <c r="I46" s="1727">
        <v>142099512</v>
      </c>
      <c r="J46" s="1727">
        <v>55611315</v>
      </c>
      <c r="K46" s="1727">
        <v>95509373</v>
      </c>
      <c r="L46" s="1737">
        <v>17105143</v>
      </c>
      <c r="M46" s="1717">
        <v>49979972</v>
      </c>
      <c r="N46" s="617">
        <v>15742204</v>
      </c>
      <c r="O46" s="617">
        <f>SUM(C46:N46)</f>
        <v>799049269</v>
      </c>
    </row>
    <row r="47" spans="2:15" ht="12" hidden="1" thickTop="1">
      <c r="B47" s="613"/>
      <c r="C47" s="617"/>
      <c r="D47" s="617"/>
      <c r="E47" s="617"/>
      <c r="F47" s="1706"/>
      <c r="G47" s="1727"/>
      <c r="H47" s="1745"/>
      <c r="I47" s="1727"/>
      <c r="J47" s="1727"/>
      <c r="K47" s="1727"/>
      <c r="L47" s="1737"/>
      <c r="M47" s="1717"/>
      <c r="N47" s="617"/>
      <c r="O47" s="617"/>
    </row>
    <row r="48" spans="2:15" ht="12" hidden="1" thickTop="1">
      <c r="B48" s="613" t="s">
        <v>304</v>
      </c>
      <c r="C48" s="617">
        <v>193573089</v>
      </c>
      <c r="D48" s="617">
        <v>15645372</v>
      </c>
      <c r="E48" s="617">
        <v>6933538</v>
      </c>
      <c r="F48" s="1706">
        <v>188003475</v>
      </c>
      <c r="G48" s="1727">
        <v>4981402</v>
      </c>
      <c r="H48" s="1745">
        <v>53420360</v>
      </c>
      <c r="I48" s="1727">
        <v>162534588</v>
      </c>
      <c r="J48" s="1727">
        <v>65789251</v>
      </c>
      <c r="K48" s="1727">
        <v>96519288</v>
      </c>
      <c r="L48" s="1737">
        <v>16652154</v>
      </c>
      <c r="M48" s="1717">
        <v>71341798</v>
      </c>
      <c r="N48" s="617">
        <v>816295</v>
      </c>
      <c r="O48" s="617">
        <f>SUM(C48:N48)</f>
        <v>876210610</v>
      </c>
    </row>
    <row r="49" spans="2:15" ht="12" hidden="1" thickTop="1">
      <c r="B49" s="613"/>
      <c r="C49" s="617"/>
      <c r="D49" s="617"/>
      <c r="E49" s="617"/>
      <c r="F49" s="1706"/>
      <c r="G49" s="1727"/>
      <c r="H49" s="1745"/>
      <c r="I49" s="1727"/>
      <c r="J49" s="1727"/>
      <c r="K49" s="1727"/>
      <c r="L49" s="1737"/>
      <c r="M49" s="1717"/>
      <c r="N49" s="617"/>
      <c r="O49" s="617"/>
    </row>
    <row r="50" spans="2:15" ht="12" hidden="1" thickTop="1">
      <c r="B50" s="613" t="s">
        <v>305</v>
      </c>
      <c r="C50" s="617">
        <v>201135528</v>
      </c>
      <c r="D50" s="617">
        <v>16718000</v>
      </c>
      <c r="E50" s="617">
        <v>16542469</v>
      </c>
      <c r="F50" s="1706">
        <v>207903061</v>
      </c>
      <c r="G50" s="1729">
        <v>798737</v>
      </c>
      <c r="H50" s="1745">
        <v>57230308</v>
      </c>
      <c r="I50" s="1727">
        <v>183180663</v>
      </c>
      <c r="J50" s="1727">
        <v>65285564</v>
      </c>
      <c r="K50" s="1727">
        <v>93229562</v>
      </c>
      <c r="L50" s="1737">
        <v>18680786</v>
      </c>
      <c r="M50" s="1717">
        <v>76944931</v>
      </c>
      <c r="N50" s="617">
        <v>879101</v>
      </c>
      <c r="O50" s="617">
        <f>SUM(C50:N50)</f>
        <v>938528710</v>
      </c>
    </row>
    <row r="51" spans="2:15" ht="12" hidden="1" thickTop="1">
      <c r="B51" s="613"/>
      <c r="C51" s="617"/>
      <c r="D51" s="617"/>
      <c r="E51" s="617"/>
      <c r="F51" s="1706"/>
      <c r="G51" s="1727"/>
      <c r="H51" s="1747"/>
      <c r="I51" s="1727"/>
      <c r="J51" s="1729"/>
      <c r="K51" s="1727"/>
      <c r="L51" s="1737"/>
      <c r="M51" s="1717"/>
      <c r="N51" s="617"/>
      <c r="O51" s="617"/>
    </row>
    <row r="52" spans="2:15" ht="12" hidden="1" thickTop="1">
      <c r="B52" s="613" t="s">
        <v>306</v>
      </c>
      <c r="C52" s="617">
        <v>213277856</v>
      </c>
      <c r="D52" s="617">
        <v>17004135</v>
      </c>
      <c r="E52" s="617">
        <v>14513760</v>
      </c>
      <c r="F52" s="1706">
        <v>217275138</v>
      </c>
      <c r="G52" s="1727">
        <v>1802040</v>
      </c>
      <c r="H52" s="1745">
        <v>70523343</v>
      </c>
      <c r="I52" s="1727">
        <v>204046735</v>
      </c>
      <c r="J52" s="1727">
        <v>67892379</v>
      </c>
      <c r="K52" s="1727">
        <v>102020636</v>
      </c>
      <c r="L52" s="1737">
        <v>19623689</v>
      </c>
      <c r="M52" s="1717">
        <v>75364041</v>
      </c>
      <c r="N52" s="617">
        <v>1014993</v>
      </c>
      <c r="O52" s="617">
        <f>SUM(C52:N52)</f>
        <v>1004358745</v>
      </c>
    </row>
    <row r="53" spans="2:15" ht="12" hidden="1" thickTop="1">
      <c r="B53" s="613"/>
      <c r="C53" s="617"/>
      <c r="D53" s="617"/>
      <c r="E53" s="617"/>
      <c r="F53" s="1706"/>
      <c r="G53" s="1727"/>
      <c r="H53" s="1745"/>
      <c r="I53" s="1727"/>
      <c r="J53" s="1727"/>
      <c r="K53" s="1727"/>
      <c r="L53" s="1737"/>
      <c r="M53" s="1717"/>
      <c r="N53" s="617"/>
      <c r="O53" s="617"/>
    </row>
    <row r="54" spans="2:15" ht="12" hidden="1" thickTop="1">
      <c r="B54" s="613" t="s">
        <v>307</v>
      </c>
      <c r="C54" s="617">
        <v>228476002</v>
      </c>
      <c r="D54" s="617">
        <v>17846996</v>
      </c>
      <c r="E54" s="617">
        <v>15447909</v>
      </c>
      <c r="F54" s="1706">
        <v>223141265</v>
      </c>
      <c r="G54" s="1727">
        <v>3087436</v>
      </c>
      <c r="H54" s="1745">
        <v>72709632</v>
      </c>
      <c r="I54" s="1727">
        <v>208774541</v>
      </c>
      <c r="J54" s="1727">
        <v>68465125</v>
      </c>
      <c r="K54" s="1727">
        <v>107447537</v>
      </c>
      <c r="L54" s="1737">
        <v>23324173</v>
      </c>
      <c r="M54" s="1717">
        <v>80073123</v>
      </c>
      <c r="N54" s="617">
        <v>787355</v>
      </c>
      <c r="O54" s="617">
        <f>SUM(C54:N54)</f>
        <v>1049581094</v>
      </c>
    </row>
    <row r="55" spans="2:15" ht="12" hidden="1" thickTop="1">
      <c r="B55" s="613"/>
      <c r="C55" s="581"/>
      <c r="D55" s="617"/>
      <c r="E55" s="617"/>
      <c r="F55" s="1708"/>
      <c r="G55" s="1727"/>
      <c r="H55" s="1745"/>
      <c r="I55" s="1727"/>
      <c r="J55" s="1727"/>
      <c r="K55" s="1727"/>
      <c r="L55" s="1737"/>
      <c r="M55" s="1717"/>
      <c r="N55" s="617"/>
      <c r="O55" s="617"/>
    </row>
    <row r="56" spans="2:15" ht="12" hidden="1" thickTop="1">
      <c r="B56" s="613" t="s">
        <v>308</v>
      </c>
      <c r="C56" s="617">
        <v>236381431</v>
      </c>
      <c r="D56" s="617">
        <v>22499176</v>
      </c>
      <c r="E56" s="617">
        <v>16024146</v>
      </c>
      <c r="F56" s="1706">
        <v>211197900</v>
      </c>
      <c r="G56" s="1727">
        <v>413703</v>
      </c>
      <c r="H56" s="1745">
        <v>72693042</v>
      </c>
      <c r="I56" s="1727">
        <v>215367746</v>
      </c>
      <c r="J56" s="1727">
        <v>75412024</v>
      </c>
      <c r="K56" s="1727">
        <v>117037786</v>
      </c>
      <c r="L56" s="1737">
        <v>22315554</v>
      </c>
      <c r="M56" s="1717">
        <v>87760623</v>
      </c>
      <c r="N56" s="617">
        <v>1122125</v>
      </c>
      <c r="O56" s="617">
        <f>SUM(C56:N56)</f>
        <v>1078225256</v>
      </c>
    </row>
    <row r="57" spans="2:15" ht="12" hidden="1" thickTop="1">
      <c r="B57" s="613"/>
      <c r="C57" s="617"/>
      <c r="D57" s="617"/>
      <c r="E57" s="617"/>
      <c r="F57" s="1706"/>
      <c r="G57" s="1729"/>
      <c r="H57" s="1745"/>
      <c r="I57" s="1727"/>
      <c r="J57" s="1727"/>
      <c r="K57" s="1727"/>
      <c r="L57" s="1737"/>
      <c r="M57" s="1717"/>
      <c r="N57" s="617"/>
      <c r="O57" s="617"/>
    </row>
    <row r="58" spans="2:15" ht="12" hidden="1" thickTop="1">
      <c r="B58" s="613" t="s">
        <v>311</v>
      </c>
      <c r="C58" s="617">
        <v>238969772</v>
      </c>
      <c r="D58" s="617">
        <v>24075466</v>
      </c>
      <c r="E58" s="617">
        <v>15855738</v>
      </c>
      <c r="F58" s="1706">
        <v>225277028</v>
      </c>
      <c r="G58" s="1727">
        <v>384554</v>
      </c>
      <c r="H58" s="1745">
        <v>72693089</v>
      </c>
      <c r="I58" s="1727">
        <v>218621381</v>
      </c>
      <c r="J58" s="1727">
        <v>71729905</v>
      </c>
      <c r="K58" s="1727">
        <v>112325194</v>
      </c>
      <c r="L58" s="1737">
        <v>22015593</v>
      </c>
      <c r="M58" s="1717">
        <v>86980598</v>
      </c>
      <c r="N58" s="617">
        <v>1122125</v>
      </c>
      <c r="O58" s="617">
        <f>SUM(C58:N58)</f>
        <v>1090050443</v>
      </c>
    </row>
    <row r="59" spans="2:15" ht="12" hidden="1" thickTop="1">
      <c r="B59" s="859">
        <v>2011</v>
      </c>
      <c r="C59" s="617"/>
      <c r="D59" s="617"/>
      <c r="E59" s="617"/>
      <c r="F59" s="1706"/>
      <c r="G59" s="1727"/>
      <c r="H59" s="1745"/>
      <c r="I59" s="1727"/>
      <c r="J59" s="1727"/>
      <c r="K59" s="1727"/>
      <c r="L59" s="1737"/>
      <c r="M59" s="1717"/>
      <c r="N59" s="617"/>
      <c r="O59" s="617"/>
    </row>
    <row r="60" spans="2:15" ht="12" hidden="1" thickTop="1">
      <c r="B60" s="613"/>
      <c r="C60" s="617"/>
      <c r="D60" s="617"/>
      <c r="E60" s="617"/>
      <c r="F60" s="1706"/>
      <c r="G60" s="1727"/>
      <c r="H60" s="1745"/>
      <c r="I60" s="1727"/>
      <c r="J60" s="1727"/>
      <c r="K60" s="1727"/>
      <c r="L60" s="1737"/>
      <c r="M60" s="1717"/>
      <c r="N60" s="617"/>
      <c r="O60" s="617"/>
    </row>
    <row r="61" spans="2:15" ht="12" hidden="1" thickTop="1">
      <c r="B61" s="613" t="s">
        <v>298</v>
      </c>
      <c r="C61" s="617">
        <v>248101</v>
      </c>
      <c r="D61" s="617">
        <v>24196.400000000001</v>
      </c>
      <c r="E61" s="617">
        <v>25232.799999999999</v>
      </c>
      <c r="F61" s="1706">
        <v>214184</v>
      </c>
      <c r="G61" s="1750">
        <v>1379.6</v>
      </c>
      <c r="H61" s="1745">
        <v>70319.3</v>
      </c>
      <c r="I61" s="1727">
        <v>231581</v>
      </c>
      <c r="J61" s="1727">
        <v>79356.2</v>
      </c>
      <c r="K61" s="1727">
        <v>140098.6</v>
      </c>
      <c r="L61" s="1737">
        <v>31181.8</v>
      </c>
      <c r="M61" s="1717">
        <v>100618.4</v>
      </c>
      <c r="N61" s="617">
        <v>1190.0999999999999</v>
      </c>
      <c r="O61" s="617">
        <v>1167439.3</v>
      </c>
    </row>
    <row r="62" spans="2:15" ht="12" hidden="1" thickTop="1">
      <c r="B62" s="613" t="s">
        <v>299</v>
      </c>
      <c r="C62" s="617">
        <v>246306.9</v>
      </c>
      <c r="D62" s="617">
        <v>26640.400000000001</v>
      </c>
      <c r="E62" s="617">
        <v>18348.599999999999</v>
      </c>
      <c r="F62" s="1706">
        <v>251404</v>
      </c>
      <c r="G62" s="1727">
        <v>952.5</v>
      </c>
      <c r="H62" s="1748">
        <v>71844.2</v>
      </c>
      <c r="I62" s="1727">
        <v>249530.6</v>
      </c>
      <c r="J62" s="1750">
        <v>72882.100000000006</v>
      </c>
      <c r="K62" s="1727">
        <v>128101.1</v>
      </c>
      <c r="L62" s="1737">
        <v>33021.699999999997</v>
      </c>
      <c r="M62" s="1717">
        <v>105899</v>
      </c>
      <c r="N62" s="617">
        <v>1278.5999999999999</v>
      </c>
      <c r="O62" s="617">
        <v>1206209.7</v>
      </c>
    </row>
    <row r="63" spans="2:15" ht="12" hidden="1" thickTop="1">
      <c r="B63" s="613" t="s">
        <v>301</v>
      </c>
      <c r="C63" s="617">
        <v>257571.4</v>
      </c>
      <c r="D63" s="617">
        <v>31141.3</v>
      </c>
      <c r="E63" s="617">
        <v>26562.400000000001</v>
      </c>
      <c r="F63" s="1706">
        <v>275966.8</v>
      </c>
      <c r="G63" s="1727">
        <v>1583.2</v>
      </c>
      <c r="H63" s="1745">
        <v>64759.1</v>
      </c>
      <c r="I63" s="1727">
        <v>269699.40000000002</v>
      </c>
      <c r="J63" s="1727">
        <v>74819.600000000006</v>
      </c>
      <c r="K63" s="1727">
        <v>130687.1</v>
      </c>
      <c r="L63" s="1737">
        <v>37645.4</v>
      </c>
      <c r="M63" s="1717">
        <v>129424.1</v>
      </c>
      <c r="N63" s="617">
        <v>1179.9000000000001</v>
      </c>
      <c r="O63" s="617">
        <v>1301039.8</v>
      </c>
    </row>
    <row r="64" spans="2:15" ht="12" hidden="1" thickTop="1">
      <c r="B64" s="613" t="s">
        <v>300</v>
      </c>
      <c r="C64" s="617">
        <v>257571.416</v>
      </c>
      <c r="D64" s="617">
        <v>31141.31</v>
      </c>
      <c r="E64" s="617">
        <v>26562.395</v>
      </c>
      <c r="F64" s="1706">
        <v>275966.76</v>
      </c>
      <c r="G64" s="1727">
        <v>1583.24</v>
      </c>
      <c r="H64" s="1745">
        <v>64759.084999999999</v>
      </c>
      <c r="I64" s="1727">
        <v>269699.44900000002</v>
      </c>
      <c r="J64" s="1727">
        <v>74819.562000000005</v>
      </c>
      <c r="K64" s="1727">
        <v>131698.117</v>
      </c>
      <c r="L64" s="1737">
        <v>37645.430999999997</v>
      </c>
      <c r="M64" s="1717">
        <v>129424.121</v>
      </c>
      <c r="N64" s="617">
        <v>1179.9110000000001</v>
      </c>
      <c r="O64" s="617">
        <f>+SUM(C64:N64)</f>
        <v>1302050.7970000003</v>
      </c>
    </row>
    <row r="65" spans="2:15" ht="12" hidden="1" thickTop="1">
      <c r="B65" s="613" t="s">
        <v>302</v>
      </c>
      <c r="C65" s="617">
        <v>319706.09999999998</v>
      </c>
      <c r="D65" s="617">
        <v>31801.1</v>
      </c>
      <c r="E65" s="617">
        <v>21097.4</v>
      </c>
      <c r="F65" s="1706">
        <v>293801.90000000002</v>
      </c>
      <c r="G65" s="1727">
        <v>19061.7</v>
      </c>
      <c r="H65" s="1745">
        <v>92452.2</v>
      </c>
      <c r="I65" s="1727">
        <v>277047.8</v>
      </c>
      <c r="J65" s="1727">
        <v>74438.899999999994</v>
      </c>
      <c r="K65" s="1727">
        <v>111134.2</v>
      </c>
      <c r="L65" s="1737">
        <v>41107.300000000003</v>
      </c>
      <c r="M65" s="1717">
        <v>135736.70000000001</v>
      </c>
      <c r="N65" s="617">
        <v>1344.8</v>
      </c>
      <c r="O65" s="617">
        <v>1418730.1</v>
      </c>
    </row>
    <row r="66" spans="2:15" ht="12" hidden="1" thickTop="1">
      <c r="B66" s="613" t="s">
        <v>303</v>
      </c>
      <c r="C66" s="617">
        <v>316350.09999999998</v>
      </c>
      <c r="D66" s="617">
        <v>31832</v>
      </c>
      <c r="E66" s="617">
        <v>26185.8</v>
      </c>
      <c r="F66" s="1706">
        <v>283750.3</v>
      </c>
      <c r="G66" s="1727">
        <v>1805.6</v>
      </c>
      <c r="H66" s="1745">
        <v>129730.9</v>
      </c>
      <c r="I66" s="1727">
        <v>268223.8</v>
      </c>
      <c r="J66" s="1727">
        <v>76460.5</v>
      </c>
      <c r="K66" s="1727">
        <v>109775.8</v>
      </c>
      <c r="L66" s="1737">
        <v>36538.9</v>
      </c>
      <c r="M66" s="1717">
        <v>151781.1</v>
      </c>
      <c r="N66" s="617">
        <v>1555</v>
      </c>
      <c r="O66" s="617">
        <v>1433989.9</v>
      </c>
    </row>
    <row r="67" spans="2:15" ht="12" hidden="1" thickTop="1">
      <c r="B67" s="613" t="s">
        <v>304</v>
      </c>
      <c r="C67" s="617">
        <v>333578.7</v>
      </c>
      <c r="D67" s="617">
        <v>26846</v>
      </c>
      <c r="E67" s="617">
        <v>25889.3</v>
      </c>
      <c r="F67" s="1706">
        <v>308559.5</v>
      </c>
      <c r="G67" s="1727">
        <v>966.1</v>
      </c>
      <c r="H67" s="1745">
        <v>140823.4</v>
      </c>
      <c r="I67" s="1727">
        <v>283992.90000000002</v>
      </c>
      <c r="J67" s="1727">
        <v>72152.800000000003</v>
      </c>
      <c r="K67" s="1727">
        <v>113101.5</v>
      </c>
      <c r="L67" s="1737">
        <v>41983</v>
      </c>
      <c r="M67" s="1717">
        <v>161051.29999999999</v>
      </c>
      <c r="N67" s="617">
        <v>1668.4</v>
      </c>
      <c r="O67" s="617">
        <v>1510612.9</v>
      </c>
    </row>
    <row r="68" spans="2:15" ht="12" hidden="1" thickTop="1">
      <c r="B68" s="613" t="s">
        <v>305</v>
      </c>
      <c r="C68" s="617">
        <v>332796.09999999998</v>
      </c>
      <c r="D68" s="617">
        <v>44134.7</v>
      </c>
      <c r="E68" s="617">
        <v>24796.9</v>
      </c>
      <c r="F68" s="1706">
        <v>315240.5</v>
      </c>
      <c r="G68" s="1727">
        <v>96774.1</v>
      </c>
      <c r="H68" s="1747">
        <v>447.7</v>
      </c>
      <c r="I68" s="1727">
        <v>306216</v>
      </c>
      <c r="J68" s="1727">
        <v>77595.899999999994</v>
      </c>
      <c r="K68" s="1727">
        <v>129450.6</v>
      </c>
      <c r="L68" s="1737">
        <v>27445.1</v>
      </c>
      <c r="M68" s="1717">
        <v>173033.1</v>
      </c>
      <c r="N68" s="617">
        <v>1691.1</v>
      </c>
      <c r="O68" s="617">
        <v>1529799.8</v>
      </c>
    </row>
    <row r="69" spans="2:15" ht="12" hidden="1" thickTop="1">
      <c r="B69" s="613" t="s">
        <v>306</v>
      </c>
      <c r="C69" s="617">
        <v>329948.79999999999</v>
      </c>
      <c r="D69" s="617">
        <v>28973.8</v>
      </c>
      <c r="E69" s="617">
        <v>25205.5</v>
      </c>
      <c r="F69" s="1706">
        <v>343973.3</v>
      </c>
      <c r="G69" s="1727">
        <v>1106.3</v>
      </c>
      <c r="H69" s="1745">
        <v>95277.9</v>
      </c>
      <c r="I69" s="1727">
        <v>319798.5</v>
      </c>
      <c r="J69" s="1727">
        <v>79764.399999999994</v>
      </c>
      <c r="K69" s="1727">
        <v>123027.1</v>
      </c>
      <c r="L69" s="1737">
        <v>45935.1</v>
      </c>
      <c r="M69" s="1717">
        <v>195852.2</v>
      </c>
      <c r="N69" s="617">
        <v>1597.8</v>
      </c>
      <c r="O69" s="617">
        <v>1590460.9</v>
      </c>
    </row>
    <row r="70" spans="2:15" ht="12" hidden="1" thickTop="1">
      <c r="B70" s="613" t="s">
        <v>307</v>
      </c>
      <c r="C70" s="617">
        <v>338584.5</v>
      </c>
      <c r="D70" s="617">
        <v>31789.8</v>
      </c>
      <c r="E70" s="617">
        <v>31700</v>
      </c>
      <c r="F70" s="1706">
        <v>367819.7</v>
      </c>
      <c r="G70" s="1727">
        <v>88231</v>
      </c>
      <c r="H70" s="1745">
        <v>3022.7</v>
      </c>
      <c r="I70" s="1727">
        <v>295604.5</v>
      </c>
      <c r="J70" s="1727">
        <v>88673.3</v>
      </c>
      <c r="K70" s="1727">
        <v>136534.5</v>
      </c>
      <c r="L70" s="1737">
        <v>44887</v>
      </c>
      <c r="M70" s="1717">
        <v>215665.9</v>
      </c>
      <c r="N70" s="617">
        <v>1592.5</v>
      </c>
      <c r="O70" s="617">
        <v>1644846.2</v>
      </c>
    </row>
    <row r="71" spans="2:15" ht="12" hidden="1" thickTop="1">
      <c r="B71" s="613" t="s">
        <v>308</v>
      </c>
      <c r="C71" s="617">
        <v>340028</v>
      </c>
      <c r="D71" s="617">
        <v>33626</v>
      </c>
      <c r="E71" s="617">
        <v>27319.9</v>
      </c>
      <c r="F71" s="1706">
        <v>361122.8</v>
      </c>
      <c r="G71" s="1727">
        <v>89338.4</v>
      </c>
      <c r="H71" s="1745">
        <v>2950.9</v>
      </c>
      <c r="I71" s="1727">
        <v>293019.3</v>
      </c>
      <c r="J71" s="1727">
        <v>92514.5</v>
      </c>
      <c r="K71" s="1727">
        <v>147837.29999999999</v>
      </c>
      <c r="L71" s="1737">
        <v>52656.7</v>
      </c>
      <c r="M71" s="1717">
        <v>204873.8</v>
      </c>
      <c r="N71" s="617">
        <v>5371.9</v>
      </c>
      <c r="O71" s="617">
        <v>1650659.5</v>
      </c>
    </row>
    <row r="72" spans="2:15" ht="12" hidden="1" thickTop="1">
      <c r="B72" s="613" t="s">
        <v>311</v>
      </c>
      <c r="C72" s="617">
        <v>366827.1</v>
      </c>
      <c r="D72" s="617">
        <v>36043.9</v>
      </c>
      <c r="E72" s="617">
        <v>24836.9</v>
      </c>
      <c r="F72" s="1706" t="s">
        <v>1209</v>
      </c>
      <c r="G72" s="1727">
        <v>3720.8</v>
      </c>
      <c r="H72" s="1745">
        <v>87963.3</v>
      </c>
      <c r="I72" s="1727">
        <v>310488.5</v>
      </c>
      <c r="J72" s="1727">
        <v>75310.399999999994</v>
      </c>
      <c r="K72" s="1727">
        <v>191534.5</v>
      </c>
      <c r="L72" s="1737">
        <v>55295.7</v>
      </c>
      <c r="M72" s="1717">
        <v>180205</v>
      </c>
      <c r="N72" s="617">
        <v>4726.2</v>
      </c>
      <c r="O72" s="893">
        <v>1660274.6</v>
      </c>
    </row>
    <row r="73" spans="2:15" ht="12" hidden="1" thickTop="1">
      <c r="B73" s="613"/>
      <c r="C73" s="617"/>
      <c r="D73" s="617"/>
      <c r="E73" s="617"/>
      <c r="F73" s="1706"/>
      <c r="G73" s="1727"/>
      <c r="H73" s="1745"/>
      <c r="I73" s="1727"/>
      <c r="J73" s="1727"/>
      <c r="K73" s="1727"/>
      <c r="L73" s="1737"/>
      <c r="M73" s="1717"/>
      <c r="N73" s="617"/>
      <c r="O73" s="617"/>
    </row>
    <row r="74" spans="2:15" ht="12" hidden="1" thickTop="1">
      <c r="B74" s="859">
        <v>2012</v>
      </c>
      <c r="C74" s="581"/>
      <c r="D74" s="581"/>
      <c r="E74" s="581"/>
      <c r="F74" s="1708"/>
      <c r="G74" s="1729"/>
      <c r="H74" s="1747"/>
      <c r="I74" s="1729"/>
      <c r="J74" s="1729"/>
      <c r="K74" s="1729"/>
      <c r="L74" s="1739"/>
      <c r="M74" s="1719"/>
      <c r="N74" s="581"/>
      <c r="O74" s="581"/>
    </row>
    <row r="75" spans="2:15" ht="12" hidden="1" thickTop="1">
      <c r="B75" s="613"/>
      <c r="C75" s="581"/>
      <c r="D75" s="581"/>
      <c r="E75" s="581"/>
      <c r="F75" s="1708"/>
      <c r="G75" s="1729"/>
      <c r="H75" s="1747"/>
      <c r="I75" s="1729"/>
      <c r="J75" s="1729"/>
      <c r="K75" s="1729"/>
      <c r="L75" s="1739"/>
      <c r="M75" s="1719"/>
      <c r="N75" s="581"/>
      <c r="O75" s="581"/>
    </row>
    <row r="76" spans="2:15" ht="12" hidden="1" thickTop="1">
      <c r="B76" s="613" t="s">
        <v>298</v>
      </c>
      <c r="C76" s="617">
        <v>363990.9</v>
      </c>
      <c r="D76" s="617">
        <v>39589.599999999999</v>
      </c>
      <c r="E76" s="617">
        <v>27332.799999999999</v>
      </c>
      <c r="F76" s="1706">
        <v>322510.09999999998</v>
      </c>
      <c r="G76" s="1727">
        <v>8749.9</v>
      </c>
      <c r="H76" s="1745">
        <v>74636.2</v>
      </c>
      <c r="I76" s="1727">
        <v>336196.7</v>
      </c>
      <c r="J76" s="1727">
        <v>77655.7</v>
      </c>
      <c r="K76" s="1727">
        <v>198437.3</v>
      </c>
      <c r="L76" s="1737">
        <v>52515.7</v>
      </c>
      <c r="M76" s="1717">
        <v>171956.3</v>
      </c>
      <c r="N76" s="617">
        <v>1013.2</v>
      </c>
      <c r="O76" s="893">
        <v>1674584.5</v>
      </c>
    </row>
    <row r="77" spans="2:15" ht="12" hidden="1" thickTop="1">
      <c r="B77" s="613" t="s">
        <v>299</v>
      </c>
      <c r="C77" s="617">
        <v>352190.2</v>
      </c>
      <c r="D77" s="617">
        <v>36718.69</v>
      </c>
      <c r="E77" s="617">
        <v>26551.03</v>
      </c>
      <c r="F77" s="1706">
        <v>284567.87</v>
      </c>
      <c r="G77" s="1727">
        <v>9291.08</v>
      </c>
      <c r="H77" s="1745">
        <v>85886.99</v>
      </c>
      <c r="I77" s="1727">
        <v>336261.49</v>
      </c>
      <c r="J77" s="1727">
        <v>88738.25</v>
      </c>
      <c r="K77" s="1727">
        <v>202845.2</v>
      </c>
      <c r="L77" s="1737">
        <v>53191.93</v>
      </c>
      <c r="M77" s="1717">
        <v>172424.01</v>
      </c>
      <c r="N77" s="617">
        <v>1567.65</v>
      </c>
      <c r="O77" s="893">
        <v>1650234.17</v>
      </c>
    </row>
    <row r="78" spans="2:15" ht="12" hidden="1" thickTop="1">
      <c r="B78" s="613" t="s">
        <v>300</v>
      </c>
      <c r="C78" s="617">
        <v>354440.8</v>
      </c>
      <c r="D78" s="617">
        <v>37811</v>
      </c>
      <c r="E78" s="617">
        <v>31484.9</v>
      </c>
      <c r="F78" s="1706">
        <v>328381.09999999998</v>
      </c>
      <c r="G78" s="1727">
        <v>8193.5</v>
      </c>
      <c r="H78" s="1745">
        <v>92178.6</v>
      </c>
      <c r="I78" s="1727">
        <v>324375.5</v>
      </c>
      <c r="J78" s="1727">
        <v>108000.1</v>
      </c>
      <c r="K78" s="1727">
        <v>205453.7</v>
      </c>
      <c r="L78" s="1737">
        <v>32088.9</v>
      </c>
      <c r="M78" s="1717">
        <v>174479.6</v>
      </c>
      <c r="N78" s="617">
        <v>1583.8</v>
      </c>
      <c r="O78" s="893">
        <v>1698471.4</v>
      </c>
    </row>
    <row r="79" spans="2:15" ht="12" hidden="1" thickTop="1">
      <c r="B79" s="613" t="s">
        <v>301</v>
      </c>
      <c r="C79" s="617">
        <v>341893.5</v>
      </c>
      <c r="D79" s="617">
        <v>30462</v>
      </c>
      <c r="E79" s="617">
        <v>33633.800000000003</v>
      </c>
      <c r="F79" s="1706">
        <v>358038</v>
      </c>
      <c r="G79" s="1727">
        <v>5558.5</v>
      </c>
      <c r="H79" s="1745">
        <v>78498.399999999994</v>
      </c>
      <c r="I79" s="1727">
        <v>334699.5</v>
      </c>
      <c r="J79" s="1727">
        <v>110765.7</v>
      </c>
      <c r="K79" s="1727">
        <v>220956.5</v>
      </c>
      <c r="L79" s="1737">
        <v>26181.8</v>
      </c>
      <c r="M79" s="1717">
        <v>179845.8</v>
      </c>
      <c r="N79" s="617">
        <v>1355.3</v>
      </c>
      <c r="O79" s="893">
        <v>1721888.8</v>
      </c>
    </row>
    <row r="80" spans="2:15" ht="12" hidden="1" thickTop="1">
      <c r="B80" s="613" t="s">
        <v>302</v>
      </c>
      <c r="C80" s="617">
        <v>375541</v>
      </c>
      <c r="D80" s="617">
        <v>30286.7</v>
      </c>
      <c r="E80" s="617">
        <v>31158.400000000001</v>
      </c>
      <c r="F80" s="1706">
        <v>350097.9</v>
      </c>
      <c r="G80" s="1727">
        <v>7623.4</v>
      </c>
      <c r="H80" s="1745">
        <v>97695.7</v>
      </c>
      <c r="I80" s="1727">
        <v>327187.7</v>
      </c>
      <c r="J80" s="1727">
        <v>113796.7</v>
      </c>
      <c r="K80" s="1727">
        <v>207041.1</v>
      </c>
      <c r="L80" s="1737">
        <v>28432.9</v>
      </c>
      <c r="M80" s="1717">
        <v>202146.6</v>
      </c>
      <c r="N80" s="617">
        <v>1738.3</v>
      </c>
      <c r="O80" s="893">
        <v>1772746.5</v>
      </c>
    </row>
    <row r="81" spans="2:15" ht="12" hidden="1" thickTop="1">
      <c r="B81" s="613" t="s">
        <v>303</v>
      </c>
      <c r="C81" s="617">
        <v>402314.1</v>
      </c>
      <c r="D81" s="617">
        <v>30399.7</v>
      </c>
      <c r="E81" s="617">
        <v>37466.6</v>
      </c>
      <c r="F81" s="1706">
        <v>356842.2</v>
      </c>
      <c r="G81" s="1727">
        <v>7580.8</v>
      </c>
      <c r="H81" s="1745">
        <v>28025.9</v>
      </c>
      <c r="I81" s="1727">
        <v>337059.2</v>
      </c>
      <c r="J81" s="1727">
        <v>130973.8</v>
      </c>
      <c r="K81" s="1727">
        <v>201898</v>
      </c>
      <c r="L81" s="1737">
        <v>40295.4</v>
      </c>
      <c r="M81" s="1717">
        <v>219606.7</v>
      </c>
      <c r="N81" s="617">
        <v>1649.8</v>
      </c>
      <c r="O81" s="893">
        <v>1794112.2</v>
      </c>
    </row>
    <row r="82" spans="2:15" ht="12" hidden="1" thickTop="1">
      <c r="B82" s="613" t="s">
        <v>304</v>
      </c>
      <c r="C82" s="617">
        <v>416536.2</v>
      </c>
      <c r="D82" s="617">
        <v>26795.9</v>
      </c>
      <c r="E82" s="617">
        <v>36424.199999999997</v>
      </c>
      <c r="F82" s="1706">
        <v>369410.8</v>
      </c>
      <c r="G82" s="1727">
        <v>8174</v>
      </c>
      <c r="H82" s="1745">
        <v>26119.1</v>
      </c>
      <c r="I82" s="1727">
        <v>348484.2</v>
      </c>
      <c r="J82" s="1727">
        <v>136934.20000000001</v>
      </c>
      <c r="K82" s="1727">
        <v>203314.6</v>
      </c>
      <c r="L82" s="1737">
        <v>36869.5</v>
      </c>
      <c r="M82" s="1717">
        <v>249542.8</v>
      </c>
      <c r="N82" s="617">
        <v>3382.6</v>
      </c>
      <c r="O82" s="893">
        <v>1861988</v>
      </c>
    </row>
    <row r="83" spans="2:15" ht="12" hidden="1" thickTop="1">
      <c r="B83" s="613" t="s">
        <v>305</v>
      </c>
      <c r="C83" s="617">
        <v>422545.8</v>
      </c>
      <c r="D83" s="617">
        <v>30950.3</v>
      </c>
      <c r="E83" s="617">
        <v>43395.1</v>
      </c>
      <c r="F83" s="1706">
        <v>390558.4</v>
      </c>
      <c r="G83" s="1727">
        <v>8333</v>
      </c>
      <c r="H83" s="1745">
        <v>29323.9</v>
      </c>
      <c r="I83" s="1727">
        <v>348252</v>
      </c>
      <c r="J83" s="1727">
        <v>146338.5</v>
      </c>
      <c r="K83" s="1727">
        <v>173945.4</v>
      </c>
      <c r="L83" s="1737">
        <v>55950.3</v>
      </c>
      <c r="M83" s="1717">
        <v>254919.8</v>
      </c>
      <c r="N83" s="617">
        <v>3523.5</v>
      </c>
      <c r="O83" s="893">
        <v>1907991.4</v>
      </c>
    </row>
    <row r="84" spans="2:15" ht="12" hidden="1" thickTop="1">
      <c r="B84" s="613" t="s">
        <v>306</v>
      </c>
      <c r="C84" s="617">
        <v>431501.7</v>
      </c>
      <c r="D84" s="617">
        <v>36637.9</v>
      </c>
      <c r="E84" s="617">
        <v>38487.800000000003</v>
      </c>
      <c r="F84" s="1706">
        <v>384840.8</v>
      </c>
      <c r="G84" s="1727">
        <v>6828.2</v>
      </c>
      <c r="H84" s="1745">
        <v>37420.1</v>
      </c>
      <c r="I84" s="1727">
        <v>396813.5</v>
      </c>
      <c r="J84" s="1727">
        <v>145657.9</v>
      </c>
      <c r="K84" s="1727">
        <v>219452.1</v>
      </c>
      <c r="L84" s="1737">
        <v>29378.2</v>
      </c>
      <c r="M84" s="1717">
        <v>254248.3</v>
      </c>
      <c r="N84" s="617">
        <v>5036.1000000000004</v>
      </c>
      <c r="O84" s="893">
        <v>1986302.5</v>
      </c>
    </row>
    <row r="85" spans="2:15" ht="12.75" hidden="1" thickTop="1" thickBot="1">
      <c r="B85" s="613" t="s">
        <v>307</v>
      </c>
      <c r="C85" s="864">
        <v>444653.7</v>
      </c>
      <c r="D85" s="864">
        <v>33583.199999999997</v>
      </c>
      <c r="E85" s="864">
        <v>34764.400000000001</v>
      </c>
      <c r="F85" s="1707">
        <v>411489.2</v>
      </c>
      <c r="G85" s="1728">
        <v>9551.4</v>
      </c>
      <c r="H85" s="1746">
        <v>29439.4</v>
      </c>
      <c r="I85" s="1728">
        <v>401206.1</v>
      </c>
      <c r="J85" s="1728">
        <v>144223.4</v>
      </c>
      <c r="K85" s="1728">
        <v>230809.2</v>
      </c>
      <c r="L85" s="1738">
        <v>35103.599999999999</v>
      </c>
      <c r="M85" s="1718">
        <v>271795.8</v>
      </c>
      <c r="N85" s="864">
        <v>6715.9</v>
      </c>
      <c r="O85" s="893">
        <v>2053335.2</v>
      </c>
    </row>
    <row r="86" spans="2:15" ht="12" hidden="1" thickTop="1">
      <c r="B86" s="613" t="s">
        <v>308</v>
      </c>
      <c r="C86" s="617">
        <v>444527.3</v>
      </c>
      <c r="D86" s="617">
        <v>33548</v>
      </c>
      <c r="E86" s="617">
        <v>37207.300000000003</v>
      </c>
      <c r="F86" s="1706">
        <v>428008.3</v>
      </c>
      <c r="G86" s="1727">
        <v>10704.6</v>
      </c>
      <c r="H86" s="1745">
        <v>32236.2</v>
      </c>
      <c r="I86" s="1727">
        <v>417838.2</v>
      </c>
      <c r="J86" s="1727">
        <v>142715</v>
      </c>
      <c r="K86" s="1727">
        <v>228088.4</v>
      </c>
      <c r="L86" s="1737">
        <v>36568</v>
      </c>
      <c r="M86" s="1717">
        <v>267282</v>
      </c>
      <c r="N86" s="617">
        <v>8055.2</v>
      </c>
      <c r="O86" s="893">
        <v>2087778.7</v>
      </c>
    </row>
    <row r="87" spans="2:15" ht="12" hidden="1" thickTop="1">
      <c r="B87" s="613" t="s">
        <v>311</v>
      </c>
      <c r="C87" s="617">
        <v>444341</v>
      </c>
      <c r="D87" s="617">
        <v>32622.799999999999</v>
      </c>
      <c r="E87" s="617">
        <v>37353.199999999997</v>
      </c>
      <c r="F87" s="1706">
        <v>428782.2</v>
      </c>
      <c r="G87" s="1727">
        <v>8513.2000000000007</v>
      </c>
      <c r="H87" s="1745">
        <v>31513.9</v>
      </c>
      <c r="I87" s="1727">
        <v>414044.9</v>
      </c>
      <c r="J87" s="1727">
        <v>148927.9</v>
      </c>
      <c r="K87" s="1727">
        <v>233864.4</v>
      </c>
      <c r="L87" s="1737">
        <v>33116.1</v>
      </c>
      <c r="M87" s="1717">
        <v>288628.5</v>
      </c>
      <c r="N87" s="617">
        <v>9370.9</v>
      </c>
      <c r="O87" s="893">
        <v>2111078.9</v>
      </c>
    </row>
    <row r="88" spans="2:15" ht="12" hidden="1" thickTop="1">
      <c r="B88" s="613"/>
      <c r="C88" s="617"/>
      <c r="D88" s="617"/>
      <c r="E88" s="617"/>
      <c r="F88" s="1706"/>
      <c r="G88" s="1727"/>
      <c r="H88" s="1745"/>
      <c r="I88" s="1727"/>
      <c r="J88" s="1727"/>
      <c r="K88" s="1727"/>
      <c r="L88" s="1737"/>
      <c r="M88" s="1717"/>
      <c r="N88" s="617"/>
      <c r="O88" s="617"/>
    </row>
    <row r="89" spans="2:15" ht="12" hidden="1" thickTop="1">
      <c r="B89" s="859">
        <v>2013</v>
      </c>
      <c r="C89" s="617"/>
      <c r="D89" s="617"/>
      <c r="E89" s="617"/>
      <c r="F89" s="1706"/>
      <c r="G89" s="1727"/>
      <c r="H89" s="1745"/>
      <c r="I89" s="1727"/>
      <c r="J89" s="1727"/>
      <c r="K89" s="1727"/>
      <c r="L89" s="1737"/>
      <c r="M89" s="1717"/>
      <c r="N89" s="617"/>
      <c r="O89" s="866"/>
    </row>
    <row r="90" spans="2:15" ht="12" hidden="1" thickTop="1">
      <c r="B90" s="745" t="s">
        <v>345</v>
      </c>
      <c r="C90" s="894">
        <v>450170</v>
      </c>
      <c r="D90" s="894">
        <v>31073.4</v>
      </c>
      <c r="E90" s="894">
        <v>38762.300000000003</v>
      </c>
      <c r="F90" s="1709">
        <v>426050.9</v>
      </c>
      <c r="G90" s="1730">
        <v>11967.9</v>
      </c>
      <c r="H90" s="924">
        <v>31547.4</v>
      </c>
      <c r="I90" s="1730">
        <v>417961.3</v>
      </c>
      <c r="J90" s="1730">
        <v>144645.1</v>
      </c>
      <c r="K90" s="1730">
        <v>237323.7</v>
      </c>
      <c r="L90" s="1740">
        <v>33906.5</v>
      </c>
      <c r="M90" s="1720">
        <v>300841.09999999998</v>
      </c>
      <c r="N90" s="895">
        <v>9373.1</v>
      </c>
      <c r="O90" s="894">
        <v>2133622.7000000002</v>
      </c>
    </row>
    <row r="91" spans="2:15" ht="12" hidden="1" thickTop="1">
      <c r="B91" s="607" t="s">
        <v>1278</v>
      </c>
      <c r="C91" s="868">
        <v>494536.6</v>
      </c>
      <c r="D91" s="868">
        <v>33786.9</v>
      </c>
      <c r="E91" s="868">
        <v>28372</v>
      </c>
      <c r="F91" s="1710">
        <v>439556.7</v>
      </c>
      <c r="G91" s="1730">
        <v>14811.4</v>
      </c>
      <c r="H91" s="924">
        <v>33948.5</v>
      </c>
      <c r="I91" s="1730">
        <v>409692.7</v>
      </c>
      <c r="J91" s="1730">
        <v>128242.7</v>
      </c>
      <c r="K91" s="1730">
        <v>303269.90000000002</v>
      </c>
      <c r="L91" s="1740">
        <v>38235.9</v>
      </c>
      <c r="M91" s="1721">
        <v>298171.5</v>
      </c>
      <c r="N91" s="868">
        <v>3685.5</v>
      </c>
      <c r="O91" s="894">
        <v>2226310.2000000002</v>
      </c>
    </row>
    <row r="92" spans="2:15" ht="12" hidden="1" thickTop="1">
      <c r="B92" s="607" t="s">
        <v>335</v>
      </c>
      <c r="C92" s="894">
        <v>467873.97</v>
      </c>
      <c r="D92" s="894">
        <v>41532.699999999997</v>
      </c>
      <c r="E92" s="894">
        <v>68987.199999999997</v>
      </c>
      <c r="F92" s="1709">
        <v>433337.1</v>
      </c>
      <c r="G92" s="1730">
        <v>16118.8</v>
      </c>
      <c r="H92" s="924">
        <v>34704.699999999997</v>
      </c>
      <c r="I92" s="1730">
        <v>471204.9</v>
      </c>
      <c r="J92" s="1730">
        <v>159925.70000000001</v>
      </c>
      <c r="K92" s="1730">
        <v>307134.7</v>
      </c>
      <c r="L92" s="1740">
        <v>44413.57</v>
      </c>
      <c r="M92" s="1720">
        <v>370123.5</v>
      </c>
      <c r="N92" s="895">
        <v>4491.7</v>
      </c>
      <c r="O92" s="894">
        <v>2419848.6</v>
      </c>
    </row>
    <row r="93" spans="2:15" ht="12" hidden="1" thickTop="1">
      <c r="B93" s="607" t="s">
        <v>336</v>
      </c>
      <c r="C93" s="894">
        <v>455178.9</v>
      </c>
      <c r="D93" s="894">
        <v>43628.2</v>
      </c>
      <c r="E93" s="894">
        <v>23433.4</v>
      </c>
      <c r="F93" s="1709">
        <v>428381.7</v>
      </c>
      <c r="G93" s="1730">
        <v>14997.8</v>
      </c>
      <c r="H93" s="924">
        <v>35589.1</v>
      </c>
      <c r="I93" s="1730">
        <v>444798.7</v>
      </c>
      <c r="J93" s="1730">
        <v>135046.20000000001</v>
      </c>
      <c r="K93" s="1730">
        <v>288857.59999999998</v>
      </c>
      <c r="L93" s="1740">
        <v>45643.6</v>
      </c>
      <c r="M93" s="1720">
        <v>377037</v>
      </c>
      <c r="N93" s="895">
        <v>7693.7</v>
      </c>
      <c r="O93" s="894">
        <v>2300585.7999999998</v>
      </c>
    </row>
    <row r="94" spans="2:15" ht="12" hidden="1" thickTop="1">
      <c r="B94" s="607" t="s">
        <v>337</v>
      </c>
      <c r="C94" s="894">
        <v>484635</v>
      </c>
      <c r="D94" s="894">
        <v>38637.199999999997</v>
      </c>
      <c r="E94" s="894">
        <v>27795.200000000001</v>
      </c>
      <c r="F94" s="1709">
        <v>455737.9</v>
      </c>
      <c r="G94" s="1730">
        <v>14699.1</v>
      </c>
      <c r="H94" s="924">
        <v>35106.1</v>
      </c>
      <c r="I94" s="1730">
        <v>465890.2</v>
      </c>
      <c r="J94" s="1730">
        <v>115457.8</v>
      </c>
      <c r="K94" s="1730">
        <v>301547.90000000002</v>
      </c>
      <c r="L94" s="1740">
        <v>52075.199999999997</v>
      </c>
      <c r="M94" s="1720">
        <v>382172.8</v>
      </c>
      <c r="N94" s="895">
        <v>5034</v>
      </c>
      <c r="O94" s="894">
        <v>2378788.7000000002</v>
      </c>
    </row>
    <row r="95" spans="2:15" ht="12" hidden="1" thickTop="1">
      <c r="B95" s="607" t="s">
        <v>338</v>
      </c>
      <c r="C95" s="894">
        <v>489730.1</v>
      </c>
      <c r="D95" s="894">
        <v>37474.300000000003</v>
      </c>
      <c r="E95" s="894">
        <v>38198.699999999997</v>
      </c>
      <c r="F95" s="1709">
        <v>425521.3</v>
      </c>
      <c r="G95" s="1730">
        <v>7310.7</v>
      </c>
      <c r="H95" s="924">
        <v>53815</v>
      </c>
      <c r="I95" s="1730">
        <v>454368.5</v>
      </c>
      <c r="J95" s="1730">
        <v>110349.9</v>
      </c>
      <c r="K95" s="1730">
        <v>295432.3</v>
      </c>
      <c r="L95" s="1740">
        <v>51453.599999999999</v>
      </c>
      <c r="M95" s="1720">
        <v>385769.7</v>
      </c>
      <c r="N95" s="895">
        <v>11033.4</v>
      </c>
      <c r="O95" s="894">
        <v>2360457.5</v>
      </c>
    </row>
    <row r="96" spans="2:15" ht="12" hidden="1" thickTop="1">
      <c r="B96" s="607" t="s">
        <v>339</v>
      </c>
      <c r="C96" s="894">
        <v>483103.7</v>
      </c>
      <c r="D96" s="894">
        <v>40342.5</v>
      </c>
      <c r="E96" s="894">
        <v>33494.300000000003</v>
      </c>
      <c r="F96" s="1709">
        <v>464921.7</v>
      </c>
      <c r="G96" s="1730">
        <v>6869.2</v>
      </c>
      <c r="H96" s="924">
        <v>38522.6</v>
      </c>
      <c r="I96" s="1730">
        <v>541025.9</v>
      </c>
      <c r="J96" s="1730">
        <v>116557.1</v>
      </c>
      <c r="K96" s="1730">
        <v>307117.5</v>
      </c>
      <c r="L96" s="1740">
        <v>48218</v>
      </c>
      <c r="M96" s="1720">
        <v>426582.7</v>
      </c>
      <c r="N96" s="895">
        <v>4455.3</v>
      </c>
      <c r="O96" s="894">
        <v>2511210.5</v>
      </c>
    </row>
    <row r="97" spans="2:26" ht="12" hidden="1" thickTop="1">
      <c r="B97" s="607" t="s">
        <v>340</v>
      </c>
      <c r="C97" s="894">
        <v>521743</v>
      </c>
      <c r="D97" s="894">
        <v>38889.1</v>
      </c>
      <c r="E97" s="894">
        <v>43894.5</v>
      </c>
      <c r="F97" s="1709">
        <v>425531.4</v>
      </c>
      <c r="G97" s="1730">
        <v>7260.6</v>
      </c>
      <c r="H97" s="924" t="s">
        <v>1297</v>
      </c>
      <c r="I97" s="1730">
        <v>451871.2</v>
      </c>
      <c r="J97" s="1730">
        <v>110041.8</v>
      </c>
      <c r="K97" s="1730">
        <v>346006</v>
      </c>
      <c r="L97" s="1740">
        <v>40216</v>
      </c>
      <c r="M97" s="1720">
        <v>374587.1</v>
      </c>
      <c r="N97" s="895">
        <v>9914.6</v>
      </c>
      <c r="O97" s="894">
        <v>2409042.5</v>
      </c>
    </row>
    <row r="98" spans="2:26" ht="12" hidden="1" thickTop="1">
      <c r="B98" s="607" t="s">
        <v>341</v>
      </c>
      <c r="C98" s="894">
        <v>496289.3</v>
      </c>
      <c r="D98" s="894">
        <v>39446.9</v>
      </c>
      <c r="E98" s="894">
        <v>38856.6</v>
      </c>
      <c r="F98" s="1709">
        <v>447247.2</v>
      </c>
      <c r="G98" s="1730">
        <v>13953.5</v>
      </c>
      <c r="H98" s="924">
        <v>43006.7</v>
      </c>
      <c r="I98" s="1730">
        <v>437211.9</v>
      </c>
      <c r="J98" s="1730">
        <v>118873.7</v>
      </c>
      <c r="K98" s="1730">
        <v>330709.59999999998</v>
      </c>
      <c r="L98" s="1740">
        <v>40046.6</v>
      </c>
      <c r="M98" s="1720">
        <v>373596.8</v>
      </c>
      <c r="N98" s="895">
        <v>9790.6</v>
      </c>
      <c r="O98" s="894">
        <v>2389029.4</v>
      </c>
    </row>
    <row r="99" spans="2:26" ht="12" hidden="1" thickTop="1">
      <c r="B99" s="607" t="s">
        <v>342</v>
      </c>
      <c r="C99" s="894">
        <v>491610.6</v>
      </c>
      <c r="D99" s="894">
        <v>38871.5</v>
      </c>
      <c r="E99" s="894">
        <v>39766</v>
      </c>
      <c r="F99" s="1709">
        <v>471966.2</v>
      </c>
      <c r="G99" s="1730">
        <v>8023.3</v>
      </c>
      <c r="H99" s="924">
        <v>40835.300000000003</v>
      </c>
      <c r="I99" s="1730">
        <v>420445.3</v>
      </c>
      <c r="J99" s="1730">
        <v>110778.3</v>
      </c>
      <c r="K99" s="1730">
        <v>417411.6</v>
      </c>
      <c r="L99" s="1740">
        <v>36334.1</v>
      </c>
      <c r="M99" s="1720">
        <v>376463.1</v>
      </c>
      <c r="N99" s="895">
        <v>9861.9</v>
      </c>
      <c r="O99" s="894">
        <v>2462367.2999999998</v>
      </c>
    </row>
    <row r="100" spans="2:26" ht="12" hidden="1" thickTop="1">
      <c r="B100" s="607" t="s">
        <v>343</v>
      </c>
      <c r="C100" s="894">
        <v>487289.4</v>
      </c>
      <c r="D100" s="894">
        <v>40321.699999999997</v>
      </c>
      <c r="E100" s="894">
        <v>42332</v>
      </c>
      <c r="F100" s="1709">
        <v>488637.3</v>
      </c>
      <c r="G100" s="1730">
        <v>3116.5</v>
      </c>
      <c r="H100" s="924">
        <v>36852</v>
      </c>
      <c r="I100" s="1730">
        <v>417162.5</v>
      </c>
      <c r="J100" s="1730">
        <v>117050.8</v>
      </c>
      <c r="K100" s="1730">
        <v>389727.1</v>
      </c>
      <c r="L100" s="1740">
        <v>39126.400000000001</v>
      </c>
      <c r="M100" s="1720">
        <v>369190.3</v>
      </c>
      <c r="N100" s="895">
        <v>17960.5</v>
      </c>
      <c r="O100" s="894">
        <v>2448766.4</v>
      </c>
    </row>
    <row r="101" spans="2:26" ht="12" hidden="1" thickTop="1">
      <c r="B101" s="607" t="s">
        <v>344</v>
      </c>
      <c r="C101" s="894">
        <v>533165.19999999995</v>
      </c>
      <c r="D101" s="894">
        <v>42285.1</v>
      </c>
      <c r="E101" s="894">
        <v>17617.900000000001</v>
      </c>
      <c r="F101" s="1709">
        <v>435613.1</v>
      </c>
      <c r="G101" s="1730">
        <v>5047</v>
      </c>
      <c r="H101" s="924">
        <v>62165.8</v>
      </c>
      <c r="I101" s="1730">
        <v>389181.2</v>
      </c>
      <c r="J101" s="1730">
        <v>115404.6</v>
      </c>
      <c r="K101" s="1730">
        <v>379809.3</v>
      </c>
      <c r="L101" s="1740">
        <v>37409.1</v>
      </c>
      <c r="M101" s="1720">
        <v>369838.8</v>
      </c>
      <c r="N101" s="895">
        <v>18252.900000000001</v>
      </c>
      <c r="O101" s="894">
        <v>2405790</v>
      </c>
    </row>
    <row r="102" spans="2:26" ht="12" hidden="1" thickTop="1">
      <c r="B102" s="632"/>
      <c r="C102" s="617"/>
      <c r="D102" s="617"/>
      <c r="E102" s="617"/>
      <c r="F102" s="1706"/>
      <c r="G102" s="1727"/>
      <c r="H102" s="1745"/>
      <c r="I102" s="1727"/>
      <c r="J102" s="1727"/>
      <c r="K102" s="1727"/>
      <c r="L102" s="1737"/>
      <c r="M102" s="1717"/>
      <c r="N102" s="617"/>
      <c r="O102" s="617"/>
    </row>
    <row r="103" spans="2:26" ht="12" hidden="1" thickTop="1">
      <c r="B103" s="896">
        <v>2014</v>
      </c>
      <c r="C103" s="894"/>
      <c r="D103" s="894"/>
      <c r="E103" s="894"/>
      <c r="F103" s="1709"/>
      <c r="G103" s="1730"/>
      <c r="H103" s="924"/>
      <c r="I103" s="1730"/>
      <c r="J103" s="1730"/>
      <c r="K103" s="1730"/>
      <c r="L103" s="1740"/>
      <c r="M103" s="1720"/>
      <c r="N103" s="894"/>
      <c r="O103" s="894"/>
    </row>
    <row r="104" spans="2:26" ht="12" hidden="1" thickTop="1">
      <c r="B104" s="745" t="s">
        <v>345</v>
      </c>
      <c r="C104" s="894">
        <v>489585.3</v>
      </c>
      <c r="D104" s="894">
        <v>43743.8</v>
      </c>
      <c r="E104" s="894">
        <v>18574.7</v>
      </c>
      <c r="F104" s="1709">
        <v>464097.6</v>
      </c>
      <c r="G104" s="1730">
        <v>5467.4</v>
      </c>
      <c r="H104" s="924">
        <v>48086.1</v>
      </c>
      <c r="I104" s="1730">
        <v>362554</v>
      </c>
      <c r="J104" s="1730">
        <v>116635.5</v>
      </c>
      <c r="K104" s="1730">
        <v>412901.1</v>
      </c>
      <c r="L104" s="1740">
        <v>37722.199999999997</v>
      </c>
      <c r="M104" s="1720">
        <v>367126.2</v>
      </c>
      <c r="N104" s="894">
        <v>16773.099999999999</v>
      </c>
      <c r="O104" s="894">
        <v>2383267.1</v>
      </c>
    </row>
    <row r="105" spans="2:26" ht="12" hidden="1" thickTop="1">
      <c r="B105" s="607" t="s">
        <v>1278</v>
      </c>
      <c r="C105" s="894">
        <v>519154.6</v>
      </c>
      <c r="D105" s="894">
        <v>38918.1</v>
      </c>
      <c r="E105" s="894">
        <v>24765.4</v>
      </c>
      <c r="F105" s="1709">
        <v>460528.2</v>
      </c>
      <c r="G105" s="1730">
        <v>10397.299999999999</v>
      </c>
      <c r="H105" s="924">
        <v>47488.6</v>
      </c>
      <c r="I105" s="1730">
        <v>385038.1</v>
      </c>
      <c r="J105" s="1730">
        <v>116670.5</v>
      </c>
      <c r="K105" s="1730">
        <v>401619.6</v>
      </c>
      <c r="L105" s="1740">
        <v>32978.1</v>
      </c>
      <c r="M105" s="1720">
        <v>396800.8</v>
      </c>
      <c r="N105" s="894">
        <v>8542.7000000000007</v>
      </c>
      <c r="O105" s="894">
        <v>2442902.1</v>
      </c>
    </row>
    <row r="106" spans="2:26" ht="12" hidden="1" thickTop="1">
      <c r="B106" s="607" t="s">
        <v>335</v>
      </c>
      <c r="C106" s="894">
        <v>503868.1</v>
      </c>
      <c r="D106" s="894">
        <v>42707.9</v>
      </c>
      <c r="E106" s="894">
        <v>35785.1</v>
      </c>
      <c r="F106" s="1709">
        <v>494663.8</v>
      </c>
      <c r="G106" s="1730">
        <v>5257.4</v>
      </c>
      <c r="H106" s="924">
        <v>52722</v>
      </c>
      <c r="I106" s="1730">
        <v>374809.1</v>
      </c>
      <c r="J106" s="1730">
        <v>116653</v>
      </c>
      <c r="K106" s="1730">
        <v>396000.6</v>
      </c>
      <c r="L106" s="1740">
        <v>38089.300000000003</v>
      </c>
      <c r="M106" s="1720">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09">
        <v>502514.1</v>
      </c>
      <c r="G107" s="1730">
        <v>9898.6</v>
      </c>
      <c r="H107" s="924">
        <v>18817.900000000001</v>
      </c>
      <c r="I107" s="1730">
        <v>407595</v>
      </c>
      <c r="J107" s="1730">
        <v>175048.3</v>
      </c>
      <c r="K107" s="1730">
        <v>447549.2</v>
      </c>
      <c r="L107" s="1740">
        <v>49619.1</v>
      </c>
      <c r="M107" s="1720">
        <v>511048.2</v>
      </c>
      <c r="N107" s="867">
        <v>15136.7</v>
      </c>
      <c r="O107" s="867">
        <v>2736229.2</v>
      </c>
    </row>
    <row r="108" spans="2:26" ht="12" hidden="1" thickTop="1">
      <c r="B108" s="607" t="s">
        <v>337</v>
      </c>
      <c r="C108" s="867">
        <v>546733.9</v>
      </c>
      <c r="D108" s="867">
        <v>41594.199999999997</v>
      </c>
      <c r="E108" s="867">
        <v>21547.9</v>
      </c>
      <c r="F108" s="1709">
        <v>488389.7</v>
      </c>
      <c r="G108" s="1730">
        <v>10073.799999999999</v>
      </c>
      <c r="H108" s="924">
        <v>23049.1</v>
      </c>
      <c r="I108" s="1730">
        <v>396846</v>
      </c>
      <c r="J108" s="1730">
        <v>184730.9</v>
      </c>
      <c r="K108" s="1730" t="s">
        <v>1310</v>
      </c>
      <c r="L108" s="1740">
        <v>51891.8</v>
      </c>
      <c r="M108" s="1720">
        <v>512864.5</v>
      </c>
      <c r="N108" s="867">
        <v>17718.8</v>
      </c>
      <c r="O108" s="867">
        <v>2747814.6</v>
      </c>
    </row>
    <row r="109" spans="2:26" ht="12" hidden="1" thickTop="1">
      <c r="B109" s="607" t="s">
        <v>338</v>
      </c>
      <c r="C109" s="867">
        <v>536188.9</v>
      </c>
      <c r="D109" s="867">
        <v>46085.8</v>
      </c>
      <c r="E109" s="867">
        <v>28201</v>
      </c>
      <c r="F109" s="1709">
        <v>500266.1</v>
      </c>
      <c r="G109" s="1730">
        <v>10656.3</v>
      </c>
      <c r="H109" s="924">
        <v>25616.2</v>
      </c>
      <c r="I109" s="1730">
        <v>417002.7</v>
      </c>
      <c r="J109" s="1730">
        <v>197441.1</v>
      </c>
      <c r="K109" s="1730">
        <v>432692.4</v>
      </c>
      <c r="L109" s="1740">
        <v>46751.6</v>
      </c>
      <c r="M109" s="1720">
        <v>499191.5</v>
      </c>
      <c r="N109" s="867">
        <v>17173.900000000001</v>
      </c>
      <c r="O109" s="867">
        <v>2757267.4</v>
      </c>
    </row>
    <row r="110" spans="2:26" ht="12" hidden="1" thickTop="1">
      <c r="B110" s="607" t="s">
        <v>339</v>
      </c>
      <c r="C110" s="867">
        <v>575645.30000000005</v>
      </c>
      <c r="D110" s="867">
        <v>43055</v>
      </c>
      <c r="E110" s="867">
        <v>28090.799999999999</v>
      </c>
      <c r="F110" s="1709">
        <v>480483.6</v>
      </c>
      <c r="G110" s="1730">
        <v>6359.2</v>
      </c>
      <c r="H110" s="924">
        <v>27284.9</v>
      </c>
      <c r="I110" s="1730">
        <v>428611.4</v>
      </c>
      <c r="J110" s="1730">
        <v>206052.3</v>
      </c>
      <c r="K110" s="1730">
        <v>479384.6</v>
      </c>
      <c r="L110" s="1740">
        <v>49260.4</v>
      </c>
      <c r="M110" s="1720">
        <v>507930</v>
      </c>
      <c r="N110" s="867">
        <v>46148.1</v>
      </c>
      <c r="O110" s="867">
        <v>2878305.8</v>
      </c>
    </row>
    <row r="111" spans="2:26" ht="12" hidden="1" thickTop="1">
      <c r="B111" s="607" t="s">
        <v>340</v>
      </c>
      <c r="C111" s="867">
        <v>548866.69999999995</v>
      </c>
      <c r="D111" s="867">
        <v>56886.1</v>
      </c>
      <c r="E111" s="867">
        <v>38891.300000000003</v>
      </c>
      <c r="F111" s="1709">
        <v>498696.8</v>
      </c>
      <c r="G111" s="1730">
        <v>54387.199999999997</v>
      </c>
      <c r="H111" s="924">
        <v>110618.5</v>
      </c>
      <c r="I111" s="1730">
        <v>422942.5</v>
      </c>
      <c r="J111" s="1730">
        <v>221099.2</v>
      </c>
      <c r="K111" s="1730">
        <v>430156.3</v>
      </c>
      <c r="L111" s="1740">
        <v>48167</v>
      </c>
      <c r="M111" s="1720">
        <v>474060.2</v>
      </c>
      <c r="N111" s="867">
        <v>37230.9</v>
      </c>
      <c r="O111" s="867">
        <v>2942002.7</v>
      </c>
    </row>
    <row r="112" spans="2:26" ht="12" hidden="1" thickTop="1">
      <c r="B112" s="607" t="s">
        <v>341</v>
      </c>
      <c r="C112" s="867">
        <v>539818.75</v>
      </c>
      <c r="D112" s="867">
        <v>51349.05</v>
      </c>
      <c r="E112" s="867">
        <v>29191.78</v>
      </c>
      <c r="F112" s="1709">
        <v>493610.73</v>
      </c>
      <c r="G112" s="1730">
        <v>51998.96</v>
      </c>
      <c r="H112" s="924">
        <v>109974.98</v>
      </c>
      <c r="I112" s="1730">
        <v>428697.3</v>
      </c>
      <c r="J112" s="1730">
        <v>201791.64</v>
      </c>
      <c r="K112" s="1730">
        <v>451117.23</v>
      </c>
      <c r="L112" s="1740">
        <v>45099.97</v>
      </c>
      <c r="M112" s="1720">
        <v>539108.11</v>
      </c>
      <c r="N112" s="867">
        <v>36708.589999999997</v>
      </c>
      <c r="O112" s="867">
        <f>+SUM(C112:N112)</f>
        <v>2978467.09</v>
      </c>
    </row>
    <row r="113" spans="2:17" ht="12" hidden="1" thickTop="1">
      <c r="B113" s="607" t="s">
        <v>342</v>
      </c>
      <c r="C113" s="867">
        <v>530544.66121499997</v>
      </c>
      <c r="D113" s="867">
        <v>62891.783029999999</v>
      </c>
      <c r="E113" s="867">
        <v>55922.49543000001</v>
      </c>
      <c r="F113" s="1709">
        <v>507936.44028599991</v>
      </c>
      <c r="G113" s="1730">
        <v>50701.103630000005</v>
      </c>
      <c r="H113" s="924">
        <v>101818.47853000001</v>
      </c>
      <c r="I113" s="1730">
        <v>436519.07627200003</v>
      </c>
      <c r="J113" s="1730">
        <v>196490.99407999995</v>
      </c>
      <c r="K113" s="1730">
        <v>413443.49621499999</v>
      </c>
      <c r="L113" s="1740">
        <v>39088.306198999991</v>
      </c>
      <c r="M113" s="1720">
        <v>520436.95084999991</v>
      </c>
      <c r="N113" s="867">
        <v>5799.4104600000001</v>
      </c>
      <c r="O113" s="867">
        <f>+SUM(C113:N113)</f>
        <v>2921593.1961969994</v>
      </c>
    </row>
    <row r="114" spans="2:17" ht="12" hidden="1" thickTop="1">
      <c r="B114" s="607" t="s">
        <v>343</v>
      </c>
      <c r="C114" s="867">
        <v>574859.5</v>
      </c>
      <c r="D114" s="867">
        <v>58780.5</v>
      </c>
      <c r="E114" s="867">
        <v>46419.5</v>
      </c>
      <c r="F114" s="1709">
        <v>460989.3</v>
      </c>
      <c r="G114" s="1730">
        <v>50008.6</v>
      </c>
      <c r="H114" s="924">
        <v>120510.39999999999</v>
      </c>
      <c r="I114" s="1730">
        <v>453924.5</v>
      </c>
      <c r="J114" s="1730">
        <v>208418.3</v>
      </c>
      <c r="K114" s="1730">
        <v>413410.7</v>
      </c>
      <c r="L114" s="1740">
        <v>45289.599999999999</v>
      </c>
      <c r="M114" s="1720">
        <v>540638.4</v>
      </c>
      <c r="N114" s="867">
        <v>5976.9</v>
      </c>
      <c r="O114" s="867">
        <f>+SUM(C114:N114)</f>
        <v>2979226.2</v>
      </c>
    </row>
    <row r="115" spans="2:17" ht="12" hidden="1" thickTop="1">
      <c r="B115" s="607" t="s">
        <v>344</v>
      </c>
      <c r="C115" s="867">
        <v>565840.1</v>
      </c>
      <c r="D115" s="867">
        <v>46298.5</v>
      </c>
      <c r="E115" s="867">
        <v>42604.800000000003</v>
      </c>
      <c r="F115" s="1709">
        <v>437975.3</v>
      </c>
      <c r="G115" s="1730">
        <v>47805.8</v>
      </c>
      <c r="H115" s="924">
        <v>88485.5</v>
      </c>
      <c r="I115" s="1730">
        <v>478895.5</v>
      </c>
      <c r="J115" s="1730">
        <v>220501.3</v>
      </c>
      <c r="K115" s="1730">
        <v>481497.5</v>
      </c>
      <c r="L115" s="1740">
        <v>43449.8</v>
      </c>
      <c r="M115" s="1720">
        <v>543038.5</v>
      </c>
      <c r="N115" s="867">
        <v>5957.7</v>
      </c>
      <c r="O115" s="867">
        <v>3002529.6</v>
      </c>
    </row>
    <row r="116" spans="2:17" ht="13.5" hidden="1" customHeight="1">
      <c r="B116" s="607"/>
      <c r="C116" s="867"/>
      <c r="D116" s="867"/>
      <c r="E116" s="867"/>
      <c r="F116" s="1709"/>
      <c r="G116" s="1730"/>
      <c r="H116" s="924"/>
      <c r="I116" s="1730"/>
      <c r="J116" s="1730"/>
      <c r="K116" s="1730"/>
      <c r="L116" s="1740"/>
      <c r="M116" s="1720"/>
      <c r="N116" s="867"/>
      <c r="O116" s="867"/>
    </row>
    <row r="117" spans="2:17" ht="13.5" hidden="1" thickTop="1">
      <c r="B117" s="951">
        <v>2015</v>
      </c>
      <c r="C117" s="952"/>
      <c r="D117" s="952"/>
      <c r="E117" s="952"/>
      <c r="F117" s="1711"/>
      <c r="G117" s="1731"/>
      <c r="H117" s="1749"/>
      <c r="I117" s="1731"/>
      <c r="J117" s="1731"/>
      <c r="K117" s="1731"/>
      <c r="L117" s="1741"/>
      <c r="M117" s="1722"/>
      <c r="N117" s="952"/>
      <c r="O117" s="867"/>
    </row>
    <row r="118" spans="2:17" ht="13.5" hidden="1" customHeight="1">
      <c r="B118" s="953" t="s">
        <v>345</v>
      </c>
      <c r="C118" s="952">
        <v>541656.5</v>
      </c>
      <c r="D118" s="952">
        <v>46681.599999999999</v>
      </c>
      <c r="E118" s="952">
        <v>39906.800000000003</v>
      </c>
      <c r="F118" s="1711">
        <v>445656.6</v>
      </c>
      <c r="G118" s="1731">
        <v>21454.5</v>
      </c>
      <c r="H118" s="1749">
        <v>131350.1</v>
      </c>
      <c r="I118" s="1731">
        <v>466896.6</v>
      </c>
      <c r="J118" s="1731">
        <v>207686.6</v>
      </c>
      <c r="K118" s="1731">
        <v>452817.5</v>
      </c>
      <c r="L118" s="1741">
        <v>47945.7</v>
      </c>
      <c r="M118" s="1722">
        <v>557066.9</v>
      </c>
      <c r="N118" s="952">
        <v>1401.2</v>
      </c>
      <c r="O118" s="867">
        <v>2960820.4</v>
      </c>
    </row>
    <row r="119" spans="2:17" ht="13.5" hidden="1" customHeight="1">
      <c r="B119" s="953" t="s">
        <v>334</v>
      </c>
      <c r="C119" s="952">
        <v>538721.97400000005</v>
      </c>
      <c r="D119" s="952">
        <v>42062.785000000003</v>
      </c>
      <c r="E119" s="952">
        <v>47395.093000000001</v>
      </c>
      <c r="F119" s="1711">
        <v>446647.772</v>
      </c>
      <c r="G119" s="1731">
        <v>21790.041000000001</v>
      </c>
      <c r="H119" s="1749">
        <v>117681.552</v>
      </c>
      <c r="I119" s="1731">
        <v>461237.60100000002</v>
      </c>
      <c r="J119" s="1731">
        <v>214420.378</v>
      </c>
      <c r="K119" s="1731">
        <v>463884.63299999997</v>
      </c>
      <c r="L119" s="1741">
        <v>48357.036</v>
      </c>
      <c r="M119" s="1722">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1">
        <v>448278.74424032884</v>
      </c>
      <c r="G120" s="1731">
        <v>76302.303252354061</v>
      </c>
      <c r="H120" s="1749">
        <v>110180.33954130944</v>
      </c>
      <c r="I120" s="1731">
        <v>473978.10470472439</v>
      </c>
      <c r="J120" s="1731">
        <v>203327.85640264343</v>
      </c>
      <c r="K120" s="1731">
        <v>466104.73954001314</v>
      </c>
      <c r="L120" s="1741">
        <v>48937.971365439233</v>
      </c>
      <c r="M120" s="1722">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1">
        <v>451852.94235000003</v>
      </c>
      <c r="G121" s="1731">
        <v>65696.102429999999</v>
      </c>
      <c r="H121" s="1749">
        <v>72653.711859999996</v>
      </c>
      <c r="I121" s="1731">
        <v>457797.14572999999</v>
      </c>
      <c r="J121" s="1731">
        <v>202418.23415999999</v>
      </c>
      <c r="K121" s="1731">
        <v>518353.56073999999</v>
      </c>
      <c r="L121" s="1741">
        <v>47653.808539999998</v>
      </c>
      <c r="M121" s="1722">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1">
        <v>456652.07808000001</v>
      </c>
      <c r="G122" s="1731">
        <v>64792.34244</v>
      </c>
      <c r="H122" s="1749">
        <v>75682.160099999994</v>
      </c>
      <c r="I122" s="1731">
        <v>460700.34529999999</v>
      </c>
      <c r="J122" s="1731">
        <v>192377.23457999999</v>
      </c>
      <c r="K122" s="1731">
        <v>545363.40642999997</v>
      </c>
      <c r="L122" s="1741">
        <v>50061.856379999997</v>
      </c>
      <c r="M122" s="1722">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1">
        <v>463750.65015</v>
      </c>
      <c r="G123" s="1731">
        <v>20117.853179999998</v>
      </c>
      <c r="H123" s="1749">
        <v>91678.383020000008</v>
      </c>
      <c r="I123" s="1731">
        <v>407948.96961999999</v>
      </c>
      <c r="J123" s="1731">
        <v>181512.65121000001</v>
      </c>
      <c r="K123" s="1731">
        <v>512108.38313999999</v>
      </c>
      <c r="L123" s="1741">
        <v>40839.715889999992</v>
      </c>
      <c r="M123" s="1722">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1">
        <v>474568.68005000002</v>
      </c>
      <c r="G124" s="1731">
        <v>21025.910179999999</v>
      </c>
      <c r="H124" s="1749">
        <v>92335.550109999996</v>
      </c>
      <c r="I124" s="1731">
        <v>418612.02838999999</v>
      </c>
      <c r="J124" s="1731">
        <v>186238.83445000002</v>
      </c>
      <c r="K124" s="1731">
        <v>416928.87507999997</v>
      </c>
      <c r="L124" s="1741">
        <v>41201.590729999996</v>
      </c>
      <c r="M124" s="1722">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1">
        <v>460451.35158000002</v>
      </c>
      <c r="G125" s="1731">
        <v>22509.193179999998</v>
      </c>
      <c r="H125" s="1749">
        <v>105466.94398000001</v>
      </c>
      <c r="I125" s="1731">
        <v>411831.58727999998</v>
      </c>
      <c r="J125" s="1731">
        <v>176732.66442000002</v>
      </c>
      <c r="K125" s="1731">
        <v>440470.41926</v>
      </c>
      <c r="L125" s="1741">
        <v>41154.466009999996</v>
      </c>
      <c r="M125" s="1722">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1">
        <v>443604.09937000007</v>
      </c>
      <c r="G126" s="1731">
        <v>22711.873179999999</v>
      </c>
      <c r="H126" s="1749">
        <v>102014.98034000001</v>
      </c>
      <c r="I126" s="1731">
        <v>421227.97336</v>
      </c>
      <c r="J126" s="1731">
        <v>174144.20763000002</v>
      </c>
      <c r="K126" s="1731">
        <v>467804.49501000001</v>
      </c>
      <c r="L126" s="1741">
        <v>43051.036949999994</v>
      </c>
      <c r="M126" s="1722">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1">
        <v>466727.60313</v>
      </c>
      <c r="G127" s="1731">
        <v>21566.011180000001</v>
      </c>
      <c r="H127" s="1749">
        <v>104959.34356000001</v>
      </c>
      <c r="I127" s="1731">
        <v>447136.59071999998</v>
      </c>
      <c r="J127" s="1731">
        <v>141401.60445000001</v>
      </c>
      <c r="K127" s="1731">
        <v>484254.75345999998</v>
      </c>
      <c r="L127" s="1741">
        <v>40156.61666</v>
      </c>
      <c r="M127" s="1722">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1">
        <v>440864.16996849002</v>
      </c>
      <c r="G128" s="1731">
        <v>12868.914488701714</v>
      </c>
      <c r="H128" s="1749">
        <v>104288.08051410523</v>
      </c>
      <c r="I128" s="1731">
        <v>428393.14477142168</v>
      </c>
      <c r="J128" s="1731">
        <v>152136.92264850764</v>
      </c>
      <c r="K128" s="1731">
        <v>444207.75032272632</v>
      </c>
      <c r="L128" s="1741">
        <v>40760.518325870537</v>
      </c>
      <c r="M128" s="1722">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1">
        <v>366799.18023429799</v>
      </c>
      <c r="G129" s="1731">
        <v>13354.598293802201</v>
      </c>
      <c r="H129" s="1749">
        <v>87897.476006565397</v>
      </c>
      <c r="I129" s="1731">
        <v>450208.49412079901</v>
      </c>
      <c r="J129" s="1731">
        <v>163452.877181324</v>
      </c>
      <c r="K129" s="1731">
        <v>475424.45868318499</v>
      </c>
      <c r="L129" s="1741">
        <v>40154.294660748703</v>
      </c>
      <c r="M129" s="1722">
        <v>518998.25283694401</v>
      </c>
      <c r="N129" s="952">
        <v>527.49935249794498</v>
      </c>
      <c r="O129" s="867">
        <f t="shared" si="0"/>
        <v>2783093.0202669641</v>
      </c>
    </row>
    <row r="130" spans="2:17" ht="18" hidden="1" customHeight="1">
      <c r="B130" s="953"/>
      <c r="C130" s="952"/>
      <c r="D130" s="952"/>
      <c r="E130" s="952"/>
      <c r="F130" s="1711"/>
      <c r="G130" s="1731"/>
      <c r="H130" s="1749"/>
      <c r="I130" s="1731"/>
      <c r="J130" s="1731"/>
      <c r="K130" s="1731"/>
      <c r="L130" s="1741"/>
      <c r="M130" s="1722"/>
      <c r="N130" s="952"/>
      <c r="O130" s="952"/>
    </row>
    <row r="131" spans="2:17" ht="12.75" hidden="1" customHeight="1">
      <c r="B131" s="930">
        <v>2016</v>
      </c>
      <c r="C131" s="952"/>
      <c r="D131" s="952"/>
      <c r="E131" s="952"/>
      <c r="F131" s="1711"/>
      <c r="G131" s="1731"/>
      <c r="H131" s="1749"/>
      <c r="I131" s="1731"/>
      <c r="J131" s="1731"/>
      <c r="K131" s="1731"/>
      <c r="L131" s="1741"/>
      <c r="M131" s="1722"/>
      <c r="N131" s="952"/>
      <c r="O131" s="867"/>
    </row>
    <row r="132" spans="2:17" ht="13.5" hidden="1" customHeight="1">
      <c r="B132" s="1161" t="s">
        <v>345</v>
      </c>
      <c r="C132" s="1158">
        <v>577684.3761313248</v>
      </c>
      <c r="D132" s="1158">
        <v>35033.634409999999</v>
      </c>
      <c r="E132" s="1158">
        <v>35535.939891852751</v>
      </c>
      <c r="F132" s="1712">
        <v>379618.18375131028</v>
      </c>
      <c r="G132" s="1732">
        <v>13329.157005185734</v>
      </c>
      <c r="H132" s="1197">
        <v>68325.795789646087</v>
      </c>
      <c r="I132" s="1732">
        <v>476676.99916535011</v>
      </c>
      <c r="J132" s="1732">
        <v>158150.49367627787</v>
      </c>
      <c r="K132" s="1732">
        <v>410992.5953438303</v>
      </c>
      <c r="L132" s="1742">
        <v>40295.606872492506</v>
      </c>
      <c r="M132" s="1723">
        <v>535379.27163607953</v>
      </c>
      <c r="N132" s="1158">
        <v>380.17099999999999</v>
      </c>
      <c r="O132" s="1158">
        <f>+SUM(C132:N132)</f>
        <v>2731402.2246733499</v>
      </c>
    </row>
    <row r="133" spans="2:17" ht="13.5" hidden="1" customHeight="1">
      <c r="B133" s="1161" t="s">
        <v>334</v>
      </c>
      <c r="C133" s="1158">
        <v>539562.80512999999</v>
      </c>
      <c r="D133" s="1158">
        <v>35885.126779999991</v>
      </c>
      <c r="E133" s="1158">
        <v>37857.431400000009</v>
      </c>
      <c r="F133" s="1712">
        <v>374835.12011000002</v>
      </c>
      <c r="G133" s="1732">
        <v>13285.87118</v>
      </c>
      <c r="H133" s="1197">
        <v>63301.788690000001</v>
      </c>
      <c r="I133" s="1732">
        <v>473970.28807000001</v>
      </c>
      <c r="J133" s="1732">
        <v>155889.37384000001</v>
      </c>
      <c r="K133" s="1732">
        <v>415520.55783000001</v>
      </c>
      <c r="L133" s="1742">
        <v>40862.49555</v>
      </c>
      <c r="M133" s="1723">
        <v>531789.54531999992</v>
      </c>
      <c r="N133" s="1158">
        <v>365.30700000000002</v>
      </c>
      <c r="O133" s="1158">
        <v>2683125.7109000008</v>
      </c>
      <c r="Q133" s="916">
        <v>1000</v>
      </c>
    </row>
    <row r="134" spans="2:17" ht="13.5" hidden="1" customHeight="1">
      <c r="B134" s="1159" t="s">
        <v>335</v>
      </c>
      <c r="C134" s="1158">
        <v>586349.72360000003</v>
      </c>
      <c r="D134" s="1158">
        <v>39180.482629999999</v>
      </c>
      <c r="E134" s="1158">
        <v>41037.509870000002</v>
      </c>
      <c r="F134" s="1712">
        <v>371809.63652</v>
      </c>
      <c r="G134" s="1732">
        <v>13397.894179999999</v>
      </c>
      <c r="H134" s="1197">
        <v>63061.358209999999</v>
      </c>
      <c r="I134" s="1732">
        <v>444769.08032000007</v>
      </c>
      <c r="J134" s="1732">
        <v>156209.21027000001</v>
      </c>
      <c r="K134" s="1732">
        <v>402900.48317999998</v>
      </c>
      <c r="L134" s="1742">
        <v>44606.678</v>
      </c>
      <c r="M134" s="1723">
        <v>588882.68245999992</v>
      </c>
      <c r="N134" s="1158">
        <v>410.74</v>
      </c>
      <c r="O134" s="1158">
        <v>2752615.4792400007</v>
      </c>
      <c r="Q134" s="916"/>
    </row>
    <row r="135" spans="2:17" ht="13.5" hidden="1" customHeight="1">
      <c r="B135" s="1159" t="s">
        <v>336</v>
      </c>
      <c r="C135" s="1158">
        <v>527545.79981</v>
      </c>
      <c r="D135" s="1158">
        <v>46612.508249999999</v>
      </c>
      <c r="E135" s="1158">
        <v>40624.21970999999</v>
      </c>
      <c r="F135" s="1712">
        <v>379571.96559000004</v>
      </c>
      <c r="G135" s="1732">
        <v>13428.107050000001</v>
      </c>
      <c r="H135" s="1197">
        <v>69469.708639999997</v>
      </c>
      <c r="I135" s="1732">
        <v>437795.36063000007</v>
      </c>
      <c r="J135" s="1732">
        <v>142682.07503000001</v>
      </c>
      <c r="K135" s="1732">
        <v>421335.55911999999</v>
      </c>
      <c r="L135" s="1742">
        <v>43921.374609999992</v>
      </c>
      <c r="M135" s="1723">
        <v>645037.29125000001</v>
      </c>
      <c r="N135" s="1158">
        <v>9410.027</v>
      </c>
      <c r="O135" s="1158">
        <v>2777433.9966899995</v>
      </c>
      <c r="Q135" s="916">
        <v>1000</v>
      </c>
    </row>
    <row r="136" spans="2:17" ht="13.5" hidden="1" customHeight="1">
      <c r="B136" s="1159" t="s">
        <v>337</v>
      </c>
      <c r="C136" s="1158">
        <v>522239.83062999998</v>
      </c>
      <c r="D136" s="1158">
        <v>40194.356060000006</v>
      </c>
      <c r="E136" s="1158">
        <v>38496.83481</v>
      </c>
      <c r="F136" s="1712">
        <v>358042.51500999997</v>
      </c>
      <c r="G136" s="1732">
        <v>13280.842050000001</v>
      </c>
      <c r="H136" s="1197">
        <v>65381.238259999998</v>
      </c>
      <c r="I136" s="1732">
        <v>439295.47350000002</v>
      </c>
      <c r="J136" s="1732">
        <v>145180.00293000002</v>
      </c>
      <c r="K136" s="1732">
        <v>401304.06614000001</v>
      </c>
      <c r="L136" s="1742">
        <v>41908.492130000006</v>
      </c>
      <c r="M136" s="1723">
        <v>651719.28992000001</v>
      </c>
      <c r="N136" s="1158">
        <v>9578.9740000000002</v>
      </c>
      <c r="O136" s="1158">
        <v>2726621.9154400001</v>
      </c>
      <c r="Q136" s="916"/>
    </row>
    <row r="137" spans="2:17" ht="13.5" hidden="1" customHeight="1">
      <c r="B137" s="1159" t="s">
        <v>338</v>
      </c>
      <c r="C137" s="1158">
        <v>510016.82611000002</v>
      </c>
      <c r="D137" s="1158">
        <v>39316.944040000002</v>
      </c>
      <c r="E137" s="1158">
        <v>36866.13027999999</v>
      </c>
      <c r="F137" s="1712">
        <v>361138.11921000003</v>
      </c>
      <c r="G137" s="1732">
        <v>12764.477050000001</v>
      </c>
      <c r="H137" s="1197">
        <v>68850.32465000001</v>
      </c>
      <c r="I137" s="1732">
        <v>433145.27992999996</v>
      </c>
      <c r="J137" s="1732">
        <v>143595.57198000001</v>
      </c>
      <c r="K137" s="1732">
        <v>476484.52530999994</v>
      </c>
      <c r="L137" s="1742">
        <v>42179.59865</v>
      </c>
      <c r="M137" s="1723">
        <v>650071.35571999988</v>
      </c>
      <c r="N137" s="1158">
        <v>9739.1579999999994</v>
      </c>
      <c r="O137" s="1158">
        <v>2784168.3109300002</v>
      </c>
      <c r="Q137" s="916"/>
    </row>
    <row r="138" spans="2:17" ht="13.5" hidden="1" customHeight="1">
      <c r="B138" s="1159" t="s">
        <v>339</v>
      </c>
      <c r="C138" s="1158">
        <v>501744.55872999993</v>
      </c>
      <c r="D138" s="1158">
        <v>43266.633040000001</v>
      </c>
      <c r="E138" s="1158">
        <v>12746.621230000001</v>
      </c>
      <c r="F138" s="1712">
        <v>287960.53413000004</v>
      </c>
      <c r="G138" s="1732">
        <v>11403.028050000001</v>
      </c>
      <c r="H138" s="1197">
        <v>64344.74164</v>
      </c>
      <c r="I138" s="1732">
        <v>423354.38434000005</v>
      </c>
      <c r="J138" s="1732">
        <v>141639.58378000002</v>
      </c>
      <c r="K138" s="1732">
        <v>489050.58799000003</v>
      </c>
      <c r="L138" s="1742">
        <v>40059.881970000002</v>
      </c>
      <c r="M138" s="1723">
        <v>652366.76529000001</v>
      </c>
      <c r="N138" s="1158">
        <v>9804.5709999999999</v>
      </c>
      <c r="O138" s="1158">
        <v>2677741.8911900003</v>
      </c>
      <c r="Q138" s="916"/>
    </row>
    <row r="139" spans="2:17" ht="13.5" hidden="1" customHeight="1">
      <c r="B139" s="1159" t="s">
        <v>340</v>
      </c>
      <c r="C139" s="1158">
        <v>498489.63701000006</v>
      </c>
      <c r="D139" s="1158">
        <v>43265.509809999996</v>
      </c>
      <c r="E139" s="1158">
        <v>26005.351309999998</v>
      </c>
      <c r="F139" s="1712">
        <v>295107.96183000004</v>
      </c>
      <c r="G139" s="1732">
        <v>11957.40418</v>
      </c>
      <c r="H139" s="1197">
        <v>69959.847399999999</v>
      </c>
      <c r="I139" s="1732">
        <v>423824.70783999999</v>
      </c>
      <c r="J139" s="1732">
        <v>139556.66958000002</v>
      </c>
      <c r="K139" s="1732">
        <v>458763.31650000002</v>
      </c>
      <c r="L139" s="1742">
        <v>44237.337509999998</v>
      </c>
      <c r="M139" s="1723">
        <v>636726.75025000004</v>
      </c>
      <c r="N139" s="1158">
        <v>10497.050999999999</v>
      </c>
      <c r="O139" s="1158">
        <v>2658391.54422</v>
      </c>
      <c r="Q139" s="916"/>
    </row>
    <row r="140" spans="2:17" ht="13.5" hidden="1" customHeight="1">
      <c r="B140" s="1159" t="s">
        <v>341</v>
      </c>
      <c r="C140" s="1160">
        <v>487504.2</v>
      </c>
      <c r="D140" s="1158">
        <v>42900.696519999998</v>
      </c>
      <c r="E140" s="1160">
        <v>20644.2</v>
      </c>
      <c r="F140" s="1712">
        <v>338165.8</v>
      </c>
      <c r="G140" s="1732">
        <v>11960.4</v>
      </c>
      <c r="H140" s="1197">
        <v>154582.0232</v>
      </c>
      <c r="I140" s="1732">
        <v>409891.03</v>
      </c>
      <c r="J140" s="1732">
        <v>142259.6</v>
      </c>
      <c r="K140" s="1732">
        <v>400059.8</v>
      </c>
      <c r="L140" s="1742">
        <v>40609.699999999997</v>
      </c>
      <c r="M140" s="1723">
        <v>636000.75586000003</v>
      </c>
      <c r="N140" s="1160">
        <v>11273.255999999999</v>
      </c>
      <c r="O140" s="1160">
        <f>SUM(C140:N140)</f>
        <v>2695851.4615800004</v>
      </c>
      <c r="Q140" s="916"/>
    </row>
    <row r="141" spans="2:17" ht="13.5" hidden="1" customHeight="1">
      <c r="B141" s="1159" t="s">
        <v>342</v>
      </c>
      <c r="C141" s="1160">
        <v>513303.73326999997</v>
      </c>
      <c r="D141" s="1160">
        <v>44348.826719999997</v>
      </c>
      <c r="E141" s="1160">
        <v>23814.148100000002</v>
      </c>
      <c r="F141" s="1712">
        <v>333709.51535</v>
      </c>
      <c r="G141" s="1732">
        <v>11968.597179999999</v>
      </c>
      <c r="H141" s="1197">
        <v>70984.282059999998</v>
      </c>
      <c r="I141" s="1732">
        <v>418465.26685999997</v>
      </c>
      <c r="J141" s="1732">
        <v>152571.55562999999</v>
      </c>
      <c r="K141" s="1732">
        <v>456867.40477999998</v>
      </c>
      <c r="L141" s="1742">
        <v>45511.398910000004</v>
      </c>
      <c r="M141" s="1723">
        <v>637546.11503999995</v>
      </c>
      <c r="N141" s="1160">
        <v>11122.177</v>
      </c>
      <c r="O141" s="1160">
        <v>2720213.0208999994</v>
      </c>
      <c r="Q141" s="916"/>
    </row>
    <row r="142" spans="2:17" ht="13.5" hidden="1" customHeight="1">
      <c r="B142" s="1159" t="s">
        <v>343</v>
      </c>
      <c r="C142" s="1160">
        <v>526709.80000000005</v>
      </c>
      <c r="D142" s="1158">
        <v>42580.2</v>
      </c>
      <c r="E142" s="1158">
        <v>22481.4</v>
      </c>
      <c r="F142" s="1712">
        <v>338556.1</v>
      </c>
      <c r="G142" s="1732">
        <v>11358.7</v>
      </c>
      <c r="H142" s="1197">
        <v>72491.899999999994</v>
      </c>
      <c r="I142" s="1732">
        <v>413849.2</v>
      </c>
      <c r="J142" s="1732">
        <v>152092.29999999999</v>
      </c>
      <c r="K142" s="1732">
        <v>464279.4</v>
      </c>
      <c r="L142" s="1742">
        <v>42762.1</v>
      </c>
      <c r="M142" s="1723">
        <v>641080.5</v>
      </c>
      <c r="N142" s="1158">
        <v>10545.5</v>
      </c>
      <c r="O142" s="1158">
        <v>2738787</v>
      </c>
      <c r="Q142" s="916"/>
    </row>
    <row r="143" spans="2:17" ht="15.75" hidden="1" customHeight="1">
      <c r="B143" s="1157" t="s">
        <v>344</v>
      </c>
      <c r="C143" s="1158">
        <v>436452.3</v>
      </c>
      <c r="D143" s="1158">
        <v>41297.5</v>
      </c>
      <c r="E143" s="1158">
        <v>19541.400000000001</v>
      </c>
      <c r="F143" s="1712">
        <v>311503.09999999998</v>
      </c>
      <c r="G143" s="1732">
        <v>11668.9</v>
      </c>
      <c r="H143" s="1197">
        <v>327575.96676725923</v>
      </c>
      <c r="I143" s="1732">
        <v>377945.5</v>
      </c>
      <c r="J143" s="1732">
        <v>134516</v>
      </c>
      <c r="K143" s="1732">
        <v>415801.59999999998</v>
      </c>
      <c r="L143" s="1742">
        <v>36867.199999999997</v>
      </c>
      <c r="M143" s="1723">
        <v>613022.6</v>
      </c>
      <c r="N143" s="1158">
        <v>10287.700000000001</v>
      </c>
      <c r="O143" s="1158">
        <v>2736479.6</v>
      </c>
      <c r="Q143" s="916"/>
    </row>
    <row r="144" spans="2:17" ht="13.5" customHeight="1" thickTop="1">
      <c r="B144" s="1018"/>
      <c r="C144" s="952"/>
      <c r="D144" s="952"/>
      <c r="E144" s="952"/>
      <c r="F144" s="1711"/>
      <c r="G144" s="1731"/>
      <c r="H144" s="1749"/>
      <c r="I144" s="1731"/>
      <c r="J144" s="1731"/>
      <c r="K144" s="1731"/>
      <c r="L144" s="1741"/>
      <c r="M144" s="1722"/>
      <c r="N144" s="952"/>
      <c r="O144" s="952"/>
      <c r="Q144" s="916"/>
    </row>
    <row r="145" spans="2:18" ht="13.5" customHeight="1">
      <c r="B145" s="930">
        <v>2017</v>
      </c>
      <c r="C145" s="952"/>
      <c r="D145" s="952"/>
      <c r="E145" s="952"/>
      <c r="F145" s="1711"/>
      <c r="G145" s="1731"/>
      <c r="H145" s="1749"/>
      <c r="I145" s="1731"/>
      <c r="J145" s="1731"/>
      <c r="K145" s="1731"/>
      <c r="L145" s="1741"/>
      <c r="M145" s="1722"/>
      <c r="N145" s="952"/>
      <c r="O145" s="952"/>
      <c r="Q145" s="916"/>
      <c r="R145" s="530">
        <v>1000000</v>
      </c>
    </row>
    <row r="146" spans="2:18" ht="13.5" hidden="1" customHeight="1">
      <c r="B146" s="1157" t="s">
        <v>345</v>
      </c>
      <c r="C146" s="1158">
        <v>448344.69129898638</v>
      </c>
      <c r="D146" s="1158">
        <v>41732.817209746907</v>
      </c>
      <c r="E146" s="1158">
        <v>22069.342129563138</v>
      </c>
      <c r="F146" s="1712">
        <v>264734.22784650838</v>
      </c>
      <c r="G146" s="1732">
        <v>12019.334933587603</v>
      </c>
      <c r="H146" s="1197">
        <v>270117.20045183407</v>
      </c>
      <c r="I146" s="1732">
        <v>350757.13128586317</v>
      </c>
      <c r="J146" s="1732">
        <v>144447.32195607288</v>
      </c>
      <c r="K146" s="1732">
        <v>394945.00020818261</v>
      </c>
      <c r="L146" s="1742">
        <v>40974.963209417139</v>
      </c>
      <c r="M146" s="1723">
        <v>591245.72641620948</v>
      </c>
      <c r="N146" s="1158">
        <v>11489.307543607361</v>
      </c>
      <c r="O146" s="1158">
        <v>2592877.0644895793</v>
      </c>
      <c r="Q146" s="916"/>
    </row>
    <row r="147" spans="2:18" ht="13.5" hidden="1" customHeight="1">
      <c r="B147" s="1157" t="s">
        <v>334</v>
      </c>
      <c r="C147" s="1158">
        <v>436206.24388999998</v>
      </c>
      <c r="D147" s="1158">
        <v>40112.294190000001</v>
      </c>
      <c r="E147" s="1158">
        <v>24467.489409999998</v>
      </c>
      <c r="F147" s="1712">
        <v>269358.31718000001</v>
      </c>
      <c r="G147" s="1732">
        <v>12146.785180000001</v>
      </c>
      <c r="H147" s="1197">
        <v>272314.83276999998</v>
      </c>
      <c r="I147" s="1732">
        <v>361416.83984999999</v>
      </c>
      <c r="J147" s="1732">
        <v>143990.36227000001</v>
      </c>
      <c r="K147" s="1732">
        <v>373445.05574999994</v>
      </c>
      <c r="L147" s="1742">
        <v>40250.681809999995</v>
      </c>
      <c r="M147" s="1723">
        <v>568686.27506999997</v>
      </c>
      <c r="N147" s="1158">
        <v>11227.869000000001</v>
      </c>
      <c r="O147" s="1158">
        <v>2553623.0463700001</v>
      </c>
      <c r="Q147" s="916"/>
    </row>
    <row r="148" spans="2:18" ht="13.5" hidden="1" customHeight="1">
      <c r="B148" s="1157" t="s">
        <v>335</v>
      </c>
      <c r="C148" s="1158">
        <v>425496.81008999998</v>
      </c>
      <c r="D148" s="1158">
        <v>54688.362419999998</v>
      </c>
      <c r="E148" s="1158">
        <v>25533.44051</v>
      </c>
      <c r="F148" s="1712">
        <v>275500.14506000001</v>
      </c>
      <c r="G148" s="1732">
        <v>12241.775180000001</v>
      </c>
      <c r="H148" s="1197">
        <v>290985.25154999993</v>
      </c>
      <c r="I148" s="1732">
        <v>349722.51429999998</v>
      </c>
      <c r="J148" s="1732">
        <v>159101.03737000001</v>
      </c>
      <c r="K148" s="1732">
        <v>359672.51640999998</v>
      </c>
      <c r="L148" s="1742">
        <v>37864.054630000006</v>
      </c>
      <c r="M148" s="1723">
        <v>572233.2647099999</v>
      </c>
      <c r="N148" s="1158">
        <v>13047.709000000001</v>
      </c>
      <c r="O148" s="1158">
        <f t="shared" ref="O148:O157" si="1">(SUM(C148:N148))</f>
        <v>2576086.8812299995</v>
      </c>
      <c r="Q148" s="916"/>
    </row>
    <row r="149" spans="2:18" ht="13.5" hidden="1" customHeight="1">
      <c r="B149" s="1157" t="s">
        <v>336</v>
      </c>
      <c r="C149" s="1158">
        <v>426696.6</v>
      </c>
      <c r="D149" s="1158">
        <v>43836.6</v>
      </c>
      <c r="E149" s="1158">
        <v>18145.2</v>
      </c>
      <c r="F149" s="1712">
        <v>340025.3</v>
      </c>
      <c r="G149" s="1732">
        <v>12219.1</v>
      </c>
      <c r="H149" s="1197">
        <v>271824</v>
      </c>
      <c r="I149" s="1732">
        <v>360945.8</v>
      </c>
      <c r="J149" s="1732">
        <v>134101</v>
      </c>
      <c r="K149" s="1732">
        <v>350475.1</v>
      </c>
      <c r="L149" s="1742">
        <v>42208.4</v>
      </c>
      <c r="M149" s="1723">
        <v>571000.5</v>
      </c>
      <c r="N149" s="1158">
        <v>12492.9</v>
      </c>
      <c r="O149" s="1158">
        <f t="shared" si="1"/>
        <v>2583970.4999999995</v>
      </c>
      <c r="Q149" s="916"/>
    </row>
    <row r="150" spans="2:18" ht="13.5" hidden="1" customHeight="1">
      <c r="B150" s="1157" t="s">
        <v>337</v>
      </c>
      <c r="C150" s="1158">
        <v>428873.96071999997</v>
      </c>
      <c r="D150" s="1158">
        <v>43426.976769999994</v>
      </c>
      <c r="E150" s="1158">
        <v>16689.044549999999</v>
      </c>
      <c r="F150" s="1712">
        <v>322695.44492000004</v>
      </c>
      <c r="G150" s="1732">
        <v>12252.609179999999</v>
      </c>
      <c r="H150" s="1197">
        <v>269976.33457000001</v>
      </c>
      <c r="I150" s="1732">
        <v>360929.89127999998</v>
      </c>
      <c r="J150" s="1732">
        <v>117479.92615000001</v>
      </c>
      <c r="K150" s="1732">
        <v>354102.72136000003</v>
      </c>
      <c r="L150" s="1742">
        <v>41337.505020000004</v>
      </c>
      <c r="M150" s="1723">
        <v>569798.85404999997</v>
      </c>
      <c r="N150" s="1158">
        <v>11923.703</v>
      </c>
      <c r="O150" s="1158">
        <f t="shared" si="1"/>
        <v>2549486.9715700005</v>
      </c>
      <c r="Q150" s="916"/>
    </row>
    <row r="151" spans="2:18" ht="13.5" customHeight="1">
      <c r="B151" s="1157" t="s">
        <v>338</v>
      </c>
      <c r="C151" s="1158">
        <v>431677.54699</v>
      </c>
      <c r="D151" s="1158">
        <v>45017.95362</v>
      </c>
      <c r="E151" s="1158">
        <v>16989.168490000004</v>
      </c>
      <c r="F151" s="1712">
        <v>311641.37383</v>
      </c>
      <c r="G151" s="1732">
        <v>14435.56018</v>
      </c>
      <c r="H151" s="1197">
        <v>266917.50887000002</v>
      </c>
      <c r="I151" s="1732">
        <v>343590.17304000002</v>
      </c>
      <c r="J151" s="1732">
        <v>126542.83456000002</v>
      </c>
      <c r="K151" s="1732">
        <v>417469.76240000001</v>
      </c>
      <c r="L151" s="1742">
        <v>37849.48401</v>
      </c>
      <c r="M151" s="1723">
        <v>595749.54584999988</v>
      </c>
      <c r="N151" s="1158">
        <v>12001.606</v>
      </c>
      <c r="O151" s="1158">
        <f t="shared" si="1"/>
        <v>2619882.5178400003</v>
      </c>
      <c r="Q151" s="916">
        <v>1000</v>
      </c>
    </row>
    <row r="152" spans="2:18" ht="13.5" customHeight="1">
      <c r="B152" s="1157" t="s">
        <v>339</v>
      </c>
      <c r="C152" s="1158">
        <v>459127.9734496781</v>
      </c>
      <c r="D152" s="1158">
        <v>52500.082293626874</v>
      </c>
      <c r="E152" s="1158">
        <v>11717.012812728704</v>
      </c>
      <c r="F152" s="1712">
        <v>255319.03706294263</v>
      </c>
      <c r="G152" s="1732">
        <v>14541.04051585981</v>
      </c>
      <c r="H152" s="1197">
        <v>255591.1537658149</v>
      </c>
      <c r="I152" s="1732">
        <v>311364.35411469842</v>
      </c>
      <c r="J152" s="1732">
        <v>131420.5025827128</v>
      </c>
      <c r="K152" s="1732">
        <v>422799.79531096894</v>
      </c>
      <c r="L152" s="1742">
        <v>39630.676448242302</v>
      </c>
      <c r="M152" s="1723">
        <v>609112.51201887568</v>
      </c>
      <c r="N152" s="1158">
        <v>14464.342581858118</v>
      </c>
      <c r="O152" s="1158">
        <f t="shared" si="1"/>
        <v>2577588.4829580071</v>
      </c>
      <c r="Q152" s="916"/>
      <c r="R152" s="959">
        <v>1000</v>
      </c>
    </row>
    <row r="153" spans="2:18" ht="13.5" customHeight="1">
      <c r="B153" s="1157" t="s">
        <v>340</v>
      </c>
      <c r="C153" s="1158">
        <v>457861.92856999999</v>
      </c>
      <c r="D153" s="1158">
        <v>52622.559820000002</v>
      </c>
      <c r="E153" s="1158">
        <v>11736.01714</v>
      </c>
      <c r="F153" s="1712">
        <v>262602.65463</v>
      </c>
      <c r="G153" s="1732">
        <v>17438.897089999999</v>
      </c>
      <c r="H153" s="1197">
        <v>256802.26422000001</v>
      </c>
      <c r="I153" s="1732">
        <v>313868.53775000002</v>
      </c>
      <c r="J153" s="1732">
        <v>138714.90734000001</v>
      </c>
      <c r="K153" s="1732">
        <v>420653.59417</v>
      </c>
      <c r="L153" s="1742">
        <v>41089.288860000001</v>
      </c>
      <c r="M153" s="1723">
        <v>617686.42952999996</v>
      </c>
      <c r="N153" s="1158">
        <v>15194.183999999999</v>
      </c>
      <c r="O153" s="1158">
        <f t="shared" si="1"/>
        <v>2606271.2631199998</v>
      </c>
      <c r="Q153" s="916">
        <v>1000000</v>
      </c>
    </row>
    <row r="154" spans="2:18" ht="13.5" customHeight="1">
      <c r="B154" s="1157" t="s">
        <v>341</v>
      </c>
      <c r="C154" s="1158">
        <v>457157.17464398593</v>
      </c>
      <c r="D154" s="1158">
        <v>48477.145406154974</v>
      </c>
      <c r="E154" s="1158">
        <v>12117.865641883207</v>
      </c>
      <c r="F154" s="1712">
        <v>340506.37120804441</v>
      </c>
      <c r="G154" s="1732">
        <v>21660.117839999999</v>
      </c>
      <c r="H154" s="1197">
        <v>265082.33934053994</v>
      </c>
      <c r="I154" s="1732">
        <v>331929.56044874655</v>
      </c>
      <c r="J154" s="1732">
        <v>124822.81084450224</v>
      </c>
      <c r="K154" s="1732">
        <v>393491.34103733988</v>
      </c>
      <c r="L154" s="1742">
        <v>41116.954274736338</v>
      </c>
      <c r="M154" s="1723">
        <v>619866.96501938126</v>
      </c>
      <c r="N154" s="1158">
        <v>16061.198</v>
      </c>
      <c r="O154" s="1158">
        <f t="shared" si="1"/>
        <v>2672289.8437053142</v>
      </c>
      <c r="Q154" s="916"/>
    </row>
    <row r="155" spans="2:18" ht="13.5" customHeight="1">
      <c r="B155" s="1157" t="s">
        <v>342</v>
      </c>
      <c r="C155" s="1158">
        <v>460475.05972905498</v>
      </c>
      <c r="D155" s="1158">
        <v>46588.024888095097</v>
      </c>
      <c r="E155" s="1158">
        <v>12273.5604823049</v>
      </c>
      <c r="F155" s="1712">
        <v>329020.80449819099</v>
      </c>
      <c r="G155" s="1732">
        <v>21810.625470160601</v>
      </c>
      <c r="H155" s="1197">
        <v>262118.23717054</v>
      </c>
      <c r="I155" s="1732">
        <v>317587.017546847</v>
      </c>
      <c r="J155" s="1732">
        <v>126041.558366058</v>
      </c>
      <c r="K155" s="1732">
        <v>383374.31535188202</v>
      </c>
      <c r="L155" s="1742">
        <v>41351.434681445302</v>
      </c>
      <c r="M155" s="1723">
        <v>634561.22937300103</v>
      </c>
      <c r="N155" s="1158">
        <v>16061.198</v>
      </c>
      <c r="O155" s="1158">
        <f t="shared" si="1"/>
        <v>2651263.0655575795</v>
      </c>
      <c r="Q155" s="916"/>
    </row>
    <row r="156" spans="2:18" ht="13.5" customHeight="1">
      <c r="B156" s="1157" t="s">
        <v>343</v>
      </c>
      <c r="C156" s="1158">
        <v>477486.139098374</v>
      </c>
      <c r="D156" s="1158">
        <v>46318.316296178702</v>
      </c>
      <c r="E156" s="1158">
        <v>12005.2406981645</v>
      </c>
      <c r="F156" s="1712">
        <v>323990.014348995</v>
      </c>
      <c r="G156" s="1732">
        <v>21811.003291485998</v>
      </c>
      <c r="H156" s="1197">
        <v>261421.05925054001</v>
      </c>
      <c r="I156" s="1732">
        <v>316225.50860697997</v>
      </c>
      <c r="J156" s="1732">
        <v>123307.23199390899</v>
      </c>
      <c r="K156" s="1732">
        <v>379542.70734984102</v>
      </c>
      <c r="L156" s="1742">
        <v>32215.253190544401</v>
      </c>
      <c r="M156" s="1723">
        <v>649034.32937159797</v>
      </c>
      <c r="N156" s="1158">
        <v>16061.198</v>
      </c>
      <c r="O156" s="1158">
        <f t="shared" si="1"/>
        <v>2659418.0014966102</v>
      </c>
      <c r="Q156" s="916"/>
    </row>
    <row r="157" spans="2:18" ht="13.5" customHeight="1">
      <c r="B157" s="1157" t="s">
        <v>344</v>
      </c>
      <c r="C157" s="1158">
        <v>489695.59354745218</v>
      </c>
      <c r="D157" s="1158">
        <v>54162.931060538322</v>
      </c>
      <c r="E157" s="1158">
        <v>10118.992550000001</v>
      </c>
      <c r="F157" s="1712">
        <v>334030.31992725091</v>
      </c>
      <c r="G157" s="1732">
        <v>21844.564739999998</v>
      </c>
      <c r="H157" s="1197">
        <v>269399.26811</v>
      </c>
      <c r="I157" s="1732">
        <v>307801.96198279236</v>
      </c>
      <c r="J157" s="1732">
        <v>126718.9919820948</v>
      </c>
      <c r="K157" s="1732">
        <v>375161.73033999995</v>
      </c>
      <c r="L157" s="1742">
        <v>31701.628600045075</v>
      </c>
      <c r="M157" s="1723">
        <v>621421.89894183911</v>
      </c>
      <c r="N157" s="1158">
        <v>13938.093510000001</v>
      </c>
      <c r="O157" s="1158">
        <f t="shared" si="1"/>
        <v>2655995.9752920126</v>
      </c>
      <c r="Q157" s="916"/>
    </row>
    <row r="158" spans="2:18" ht="13.5" customHeight="1">
      <c r="B158" s="1262"/>
      <c r="C158" s="1263"/>
      <c r="D158" s="1263"/>
      <c r="E158" s="1263"/>
      <c r="F158" s="1712"/>
      <c r="G158" s="1732"/>
      <c r="H158" s="1197"/>
      <c r="I158" s="1732"/>
      <c r="J158" s="1732"/>
      <c r="K158" s="1732"/>
      <c r="L158" s="1742"/>
      <c r="M158" s="1723"/>
      <c r="N158" s="1263"/>
      <c r="O158" s="1263"/>
      <c r="Q158" s="916"/>
    </row>
    <row r="159" spans="2:18" ht="13.5" customHeight="1">
      <c r="B159" s="930">
        <v>2018</v>
      </c>
      <c r="C159" s="1263"/>
      <c r="D159" s="1263"/>
      <c r="E159" s="1263"/>
      <c r="F159" s="1712"/>
      <c r="G159" s="1732"/>
      <c r="H159" s="1197"/>
      <c r="I159" s="1732"/>
      <c r="J159" s="1732"/>
      <c r="K159" s="1732"/>
      <c r="L159" s="1742"/>
      <c r="M159" s="1723"/>
      <c r="N159" s="1263"/>
      <c r="O159" s="1263"/>
      <c r="Q159" s="916"/>
    </row>
    <row r="160" spans="2:18" ht="13.5" customHeight="1">
      <c r="B160" s="930" t="s">
        <v>345</v>
      </c>
      <c r="C160" s="1263">
        <v>479109.64676880161</v>
      </c>
      <c r="D160" s="1263">
        <v>59336.798786619343</v>
      </c>
      <c r="E160" s="1263">
        <v>9442.4018342491108</v>
      </c>
      <c r="F160" s="1712">
        <v>289531.26020183339</v>
      </c>
      <c r="G160" s="1732">
        <v>20569.744815363094</v>
      </c>
      <c r="H160" s="1197">
        <v>258034.97019189221</v>
      </c>
      <c r="I160" s="1732">
        <v>271453.80955297028</v>
      </c>
      <c r="J160" s="1732">
        <v>106425.09261003375</v>
      </c>
      <c r="K160" s="1732">
        <v>390052.89160106052</v>
      </c>
      <c r="L160" s="1742">
        <v>32328.601481895585</v>
      </c>
      <c r="M160" s="1723">
        <v>617302.9504504432</v>
      </c>
      <c r="N160" s="1263">
        <v>14394.66285366872</v>
      </c>
      <c r="O160" s="1263">
        <f t="shared" ref="O160:O170" si="2">SUM(C160:N160)</f>
        <v>2547982.8311488312</v>
      </c>
      <c r="Q160" s="1315"/>
    </row>
    <row r="161" spans="2:17" ht="13.5" customHeight="1">
      <c r="B161" s="1262" t="s">
        <v>334</v>
      </c>
      <c r="C161" s="1263">
        <v>488203.1</v>
      </c>
      <c r="D161" s="1263" t="s">
        <v>1762</v>
      </c>
      <c r="E161" s="1158">
        <v>9271.6</v>
      </c>
      <c r="F161" s="1712">
        <v>315569.59999999998</v>
      </c>
      <c r="G161" s="1732">
        <v>20133.099999999999</v>
      </c>
      <c r="H161" s="1197">
        <v>258263.6</v>
      </c>
      <c r="I161" s="1732">
        <v>285045.09999999998</v>
      </c>
      <c r="J161" s="1732">
        <v>108649</v>
      </c>
      <c r="K161" s="1732">
        <v>393604.9</v>
      </c>
      <c r="L161" s="1742">
        <v>31636.6</v>
      </c>
      <c r="M161" s="1723">
        <v>618377.4</v>
      </c>
      <c r="N161" s="1158">
        <v>15010.6</v>
      </c>
      <c r="O161" s="1263">
        <f t="shared" si="2"/>
        <v>2543764.6</v>
      </c>
      <c r="Q161" s="1315"/>
    </row>
    <row r="162" spans="2:17" ht="13.5" customHeight="1">
      <c r="B162" s="930" t="s">
        <v>335</v>
      </c>
      <c r="C162" s="1158">
        <v>484764.71253505844</v>
      </c>
      <c r="D162" s="1158">
        <v>64826.467882718694</v>
      </c>
      <c r="E162" s="1158">
        <v>11050.472406936629</v>
      </c>
      <c r="F162" s="1712">
        <v>344731.33604487282</v>
      </c>
      <c r="G162" s="1732">
        <v>15203.348110000237</v>
      </c>
      <c r="H162" s="1197">
        <v>274150.2215842749</v>
      </c>
      <c r="I162" s="1732">
        <v>303649.15301741689</v>
      </c>
      <c r="J162" s="1732">
        <v>114431.85458860947</v>
      </c>
      <c r="K162" s="1732">
        <v>363449.4021463223</v>
      </c>
      <c r="L162" s="1742">
        <v>32793.419828233069</v>
      </c>
      <c r="M162" s="1723">
        <v>640496.88423895754</v>
      </c>
      <c r="N162" s="1158">
        <v>19893.137143178672</v>
      </c>
      <c r="O162" s="1263">
        <f t="shared" si="2"/>
        <v>2669440.4095265795</v>
      </c>
      <c r="Q162" s="1315"/>
    </row>
    <row r="163" spans="2:17" ht="13.5" customHeight="1">
      <c r="B163" s="930" t="s">
        <v>336</v>
      </c>
      <c r="C163" s="1263">
        <v>485789.99875141226</v>
      </c>
      <c r="D163" s="1263">
        <v>63948.199061319967</v>
      </c>
      <c r="E163" s="1263">
        <v>10904.160777513018</v>
      </c>
      <c r="F163" s="1712">
        <v>344532.06291769107</v>
      </c>
      <c r="G163" s="1732">
        <v>15015.245110000238</v>
      </c>
      <c r="H163" s="1197">
        <v>271071.76931933267</v>
      </c>
      <c r="I163" s="1732">
        <v>294270.79599970573</v>
      </c>
      <c r="J163" s="1732">
        <v>112692.09441666929</v>
      </c>
      <c r="K163" s="1732">
        <v>333633.77908316033</v>
      </c>
      <c r="L163" s="1742">
        <v>31103.4893977344</v>
      </c>
      <c r="M163" s="1723">
        <v>631920.517458588</v>
      </c>
      <c r="N163" s="1263">
        <v>22066.041463178673</v>
      </c>
      <c r="O163" s="1263">
        <f t="shared" si="2"/>
        <v>2616948.1537563056</v>
      </c>
      <c r="Q163" s="1315"/>
    </row>
    <row r="164" spans="2:17" ht="13.5" customHeight="1">
      <c r="B164" s="930" t="s">
        <v>337</v>
      </c>
      <c r="C164" s="1263">
        <v>501783.66887267801</v>
      </c>
      <c r="D164" s="1263">
        <v>63555.316259964398</v>
      </c>
      <c r="E164" s="1263">
        <v>10933.541650109</v>
      </c>
      <c r="F164" s="1712">
        <v>362939.62958876998</v>
      </c>
      <c r="G164" s="1732">
        <v>15079.816628902199</v>
      </c>
      <c r="H164" s="1197">
        <v>358553.35256793798</v>
      </c>
      <c r="I164" s="1732">
        <v>317666.654123377</v>
      </c>
      <c r="J164" s="1732">
        <v>117122.998341274</v>
      </c>
      <c r="K164" s="1732">
        <v>338846.29733466002</v>
      </c>
      <c r="L164" s="1742">
        <v>31523.133874202598</v>
      </c>
      <c r="M164" s="1723">
        <v>651443.97487169097</v>
      </c>
      <c r="N164" s="1263">
        <v>24226.372028179801</v>
      </c>
      <c r="O164" s="1263">
        <f t="shared" si="2"/>
        <v>2793674.756141746</v>
      </c>
      <c r="Q164" s="1315"/>
    </row>
    <row r="165" spans="2:17" ht="13.5" customHeight="1">
      <c r="B165" s="930" t="s">
        <v>338</v>
      </c>
      <c r="C165" s="1339">
        <v>475105.70905097795</v>
      </c>
      <c r="D165" s="1339">
        <v>66796.846335130831</v>
      </c>
      <c r="E165" s="1339">
        <v>13907.733845409542</v>
      </c>
      <c r="F165" s="1712">
        <v>385583.3162918294</v>
      </c>
      <c r="G165" s="1732">
        <v>15079.816628902205</v>
      </c>
      <c r="H165" s="1197">
        <v>344917.25486531912</v>
      </c>
      <c r="I165" s="1732">
        <v>323212.11723267147</v>
      </c>
      <c r="J165" s="1732">
        <v>117146.59263816239</v>
      </c>
      <c r="K165" s="1732">
        <v>335216.91463160404</v>
      </c>
      <c r="L165" s="1742">
        <v>34457.606847128489</v>
      </c>
      <c r="M165" s="1723">
        <v>655427.01858683303</v>
      </c>
      <c r="N165" s="1339">
        <v>34163.404307006778</v>
      </c>
      <c r="O165" s="1263">
        <f t="shared" si="2"/>
        <v>2801014.3312609755</v>
      </c>
      <c r="Q165" s="1315"/>
    </row>
    <row r="166" spans="2:17" ht="13.5" customHeight="1">
      <c r="B166" s="930" t="s">
        <v>339</v>
      </c>
      <c r="C166" s="1339">
        <v>463286.3032977996</v>
      </c>
      <c r="D166" s="1339">
        <v>70905.217858786622</v>
      </c>
      <c r="E166" s="1339">
        <v>18924.141567027684</v>
      </c>
      <c r="F166" s="1712">
        <v>383314.67687243415</v>
      </c>
      <c r="G166" s="1732">
        <v>14976.417390000239</v>
      </c>
      <c r="H166" s="1197">
        <v>140624.55281053996</v>
      </c>
      <c r="I166" s="1732">
        <v>274507.8216338327</v>
      </c>
      <c r="J166" s="1732">
        <v>113776.27249330125</v>
      </c>
      <c r="K166" s="1732">
        <v>309209.52342701465</v>
      </c>
      <c r="L166" s="1742">
        <v>37473.989126977765</v>
      </c>
      <c r="M166" s="1723">
        <v>652652.69392370398</v>
      </c>
      <c r="N166" s="1339">
        <v>34402.123689999986</v>
      </c>
      <c r="O166" s="1263">
        <f t="shared" si="2"/>
        <v>2514053.7340914183</v>
      </c>
      <c r="Q166" s="1315"/>
    </row>
    <row r="167" spans="2:17" ht="13.5" customHeight="1">
      <c r="B167" s="930" t="s">
        <v>340</v>
      </c>
      <c r="C167" s="1339">
        <v>470756.06071724871</v>
      </c>
      <c r="D167" s="1339">
        <v>79237.127206635269</v>
      </c>
      <c r="E167" s="1339">
        <v>15167.311020117761</v>
      </c>
      <c r="F167" s="1712">
        <v>331672.7640569841</v>
      </c>
      <c r="G167" s="1732">
        <v>15021.942535308222</v>
      </c>
      <c r="H167" s="1197">
        <v>144100.73248032579</v>
      </c>
      <c r="I167" s="1732">
        <v>271000.49914444797</v>
      </c>
      <c r="J167" s="1732">
        <v>111960.20527735031</v>
      </c>
      <c r="K167" s="1732">
        <v>306022.67570570385</v>
      </c>
      <c r="L167" s="1742">
        <v>37341.232589143881</v>
      </c>
      <c r="M167" s="1723">
        <v>666649.40481467464</v>
      </c>
      <c r="N167" s="1339">
        <v>34402.123689999986</v>
      </c>
      <c r="O167" s="1263">
        <f t="shared" si="2"/>
        <v>2483332.0792379403</v>
      </c>
      <c r="Q167" s="1315"/>
    </row>
    <row r="168" spans="2:17" ht="13.5" customHeight="1">
      <c r="B168" s="930" t="s">
        <v>341</v>
      </c>
      <c r="C168" s="1339">
        <v>451745.25729724864</v>
      </c>
      <c r="D168" s="1339">
        <v>79055.659176635265</v>
      </c>
      <c r="E168" s="1339">
        <v>15021.568370117759</v>
      </c>
      <c r="F168" s="1712">
        <v>341851.67671698408</v>
      </c>
      <c r="G168" s="1732">
        <v>15021.942535308222</v>
      </c>
      <c r="H168" s="1197">
        <v>144799.61155032582</v>
      </c>
      <c r="I168" s="1732">
        <v>263994.21947444795</v>
      </c>
      <c r="J168" s="1732">
        <v>112656.59854735032</v>
      </c>
      <c r="K168" s="1732">
        <v>320788.49925570388</v>
      </c>
      <c r="L168" s="1742">
        <v>36914.63614914388</v>
      </c>
      <c r="M168" s="1723">
        <v>666971.46365467471</v>
      </c>
      <c r="N168" s="1339">
        <v>64407.071799999983</v>
      </c>
      <c r="O168" s="1263">
        <f t="shared" si="2"/>
        <v>2513228.2045279401</v>
      </c>
      <c r="Q168" s="1315"/>
    </row>
    <row r="169" spans="2:17" ht="13.5" customHeight="1">
      <c r="B169" s="930" t="s">
        <v>342</v>
      </c>
      <c r="C169" s="1339">
        <v>453068.260908917</v>
      </c>
      <c r="D169" s="1339">
        <v>74931.801252911202</v>
      </c>
      <c r="E169" s="1339">
        <v>16036.472169627299</v>
      </c>
      <c r="F169" s="1712">
        <v>389851.74465833302</v>
      </c>
      <c r="G169" s="1732">
        <v>15156.782181292499</v>
      </c>
      <c r="H169" s="1197">
        <v>165252.708320326</v>
      </c>
      <c r="I169" s="1732">
        <v>268933.16287545697</v>
      </c>
      <c r="J169" s="1732">
        <v>111956.57010536399</v>
      </c>
      <c r="K169" s="1732">
        <v>313376.78744288499</v>
      </c>
      <c r="L169" s="1742">
        <v>36118.5543576829</v>
      </c>
      <c r="M169" s="1723">
        <v>680445.74049072596</v>
      </c>
      <c r="N169" s="1339">
        <v>12855.736699999999</v>
      </c>
      <c r="O169" s="1263">
        <f t="shared" si="2"/>
        <v>2537984.321463522</v>
      </c>
      <c r="P169" s="959">
        <f>1000</f>
        <v>1000</v>
      </c>
      <c r="Q169" s="1315"/>
    </row>
    <row r="170" spans="2:17" ht="13.5" customHeight="1">
      <c r="B170" s="930" t="s">
        <v>343</v>
      </c>
      <c r="C170" s="1339">
        <v>444130.81063999998</v>
      </c>
      <c r="D170" s="1339">
        <v>133137.60000000001</v>
      </c>
      <c r="E170" s="1339">
        <v>14884.07879</v>
      </c>
      <c r="F170" s="1712">
        <v>313732.95688999997</v>
      </c>
      <c r="G170" s="1732">
        <v>15156.792390000001</v>
      </c>
      <c r="H170" s="1197">
        <v>165419.77432</v>
      </c>
      <c r="I170" s="1732">
        <v>269459.87569999998</v>
      </c>
      <c r="J170" s="1732">
        <v>149908.14887</v>
      </c>
      <c r="K170" s="1732">
        <v>316738.77162999997</v>
      </c>
      <c r="L170" s="1742">
        <v>45693.189630000001</v>
      </c>
      <c r="M170" s="1723">
        <v>679403.71819000004</v>
      </c>
      <c r="N170" s="1339">
        <v>12265.357769999999</v>
      </c>
      <c r="O170" s="1263">
        <f t="shared" si="2"/>
        <v>2559931.0748199997</v>
      </c>
      <c r="P170" s="959"/>
      <c r="Q170" s="1315"/>
    </row>
    <row r="171" spans="2:17" ht="13.5" customHeight="1">
      <c r="B171" s="930" t="s">
        <v>344</v>
      </c>
      <c r="C171" s="1339">
        <f>492669934.53/(1000)</f>
        <v>492669.93452999997</v>
      </c>
      <c r="D171" s="1339">
        <f>78176715.47/(1000)</f>
        <v>78176.715469999996</v>
      </c>
      <c r="E171" s="1339">
        <f>15958031.07/(1000)</f>
        <v>15958.031070000001</v>
      </c>
      <c r="F171" s="1712">
        <f>340422708.02/(1000)</f>
        <v>340422.70801999996</v>
      </c>
      <c r="G171" s="1732">
        <f>14425483.9/(1000)</f>
        <v>14425.483900000001</v>
      </c>
      <c r="H171" s="1197">
        <f>165648713.07/(1000)</f>
        <v>165648.71307</v>
      </c>
      <c r="I171" s="1732">
        <f>253354254.28/(1000)</f>
        <v>253354.25427999999</v>
      </c>
      <c r="J171" s="1732">
        <f>113596476.88/(1000)</f>
        <v>113596.47688</v>
      </c>
      <c r="K171" s="1732">
        <f>347242192.33/(1000)</f>
        <v>347242.19232999999</v>
      </c>
      <c r="L171" s="1742">
        <f>40695419.54/(1000)</f>
        <v>40695.419540000003</v>
      </c>
      <c r="M171" s="1723">
        <f>669879644.9/(1000)</f>
        <v>669879.64489999996</v>
      </c>
      <c r="N171" s="1339">
        <f>12254300.01/(1000)</f>
        <v>12254.300009999999</v>
      </c>
      <c r="O171" s="1434">
        <f>SUM(C171:N171)</f>
        <v>2544323.8739999994</v>
      </c>
      <c r="P171" s="959"/>
      <c r="Q171" s="1315"/>
    </row>
    <row r="172" spans="2:17" ht="13.5" customHeight="1">
      <c r="B172" s="1434"/>
      <c r="C172" s="1434"/>
      <c r="D172" s="1434"/>
      <c r="E172" s="1434"/>
      <c r="F172" s="1712"/>
      <c r="G172" s="1732"/>
      <c r="H172" s="1197"/>
      <c r="I172" s="1732"/>
      <c r="J172" s="1732"/>
      <c r="K172" s="1732"/>
      <c r="L172" s="1742"/>
      <c r="M172" s="1723"/>
      <c r="N172" s="1434"/>
      <c r="O172" s="1434"/>
      <c r="P172" s="959"/>
      <c r="Q172" s="1315"/>
    </row>
    <row r="173" spans="2:17" ht="13.5" customHeight="1">
      <c r="B173" s="930">
        <v>2019</v>
      </c>
      <c r="C173" s="1434"/>
      <c r="D173" s="1434"/>
      <c r="E173" s="1434"/>
      <c r="F173" s="1712"/>
      <c r="G173" s="1732"/>
      <c r="H173" s="1197"/>
      <c r="I173" s="1732"/>
      <c r="J173" s="1732"/>
      <c r="K173" s="1732"/>
      <c r="L173" s="1742"/>
      <c r="M173" s="1723"/>
      <c r="N173" s="1434"/>
      <c r="O173" s="1434"/>
      <c r="P173" s="959"/>
      <c r="Q173" s="1315"/>
    </row>
    <row r="174" spans="2:17" ht="13.5" customHeight="1">
      <c r="B174" s="1451" t="s">
        <v>345</v>
      </c>
      <c r="C174" s="1434">
        <v>525176.7124081091</v>
      </c>
      <c r="D174" s="1434">
        <v>80480.870471342059</v>
      </c>
      <c r="E174" s="1434">
        <v>20199.440149799921</v>
      </c>
      <c r="F174" s="1712">
        <v>349755.6263539166</v>
      </c>
      <c r="G174" s="1732">
        <v>15294.017253663371</v>
      </c>
      <c r="H174" s="1197">
        <v>158458.8992519812</v>
      </c>
      <c r="I174" s="1732">
        <v>255380.41992296313</v>
      </c>
      <c r="J174" s="1732">
        <v>123772.79441970463</v>
      </c>
      <c r="K174" s="1732">
        <v>358554.22057407192</v>
      </c>
      <c r="L174" s="1742">
        <v>42355.535583844961</v>
      </c>
      <c r="M174" s="1723">
        <v>666797.1330943082</v>
      </c>
      <c r="N174" s="1434">
        <v>16335.66505000008</v>
      </c>
      <c r="O174" s="1434">
        <f>SUM(C174:N174)</f>
        <v>2612561.3345337054</v>
      </c>
      <c r="P174" s="959"/>
      <c r="Q174" s="1315"/>
    </row>
    <row r="175" spans="2:17" ht="13.5" customHeight="1">
      <c r="B175" s="1451" t="s">
        <v>334</v>
      </c>
      <c r="C175" s="1434">
        <v>521988.101099669</v>
      </c>
      <c r="D175" s="1434">
        <v>79066.701533384796</v>
      </c>
      <c r="E175" s="1434">
        <v>10931.071856848401</v>
      </c>
      <c r="F175" s="1712">
        <v>352797.80806410301</v>
      </c>
      <c r="G175" s="1732">
        <v>14699.0367120839</v>
      </c>
      <c r="H175" s="1197">
        <v>80894.666692306593</v>
      </c>
      <c r="I175" s="1732">
        <v>253027.004267157</v>
      </c>
      <c r="J175" s="1732">
        <v>124474.738439215</v>
      </c>
      <c r="K175" s="1732">
        <v>389522.95526964398</v>
      </c>
      <c r="L175" s="1742">
        <v>40923.516466143097</v>
      </c>
      <c r="M175" s="1723">
        <v>644320.93699149496</v>
      </c>
      <c r="N175" s="1434">
        <v>11446.6076763828</v>
      </c>
      <c r="O175" s="1434">
        <f t="shared" ref="O175:O180" si="3">SUM(C175:N175)</f>
        <v>2524093.1450684327</v>
      </c>
      <c r="P175" s="959"/>
      <c r="Q175" s="1315"/>
    </row>
    <row r="176" spans="2:17" ht="13.5" customHeight="1">
      <c r="B176" s="1451" t="s">
        <v>335</v>
      </c>
      <c r="C176" s="1434">
        <v>538072.73901180399</v>
      </c>
      <c r="D176" s="1434">
        <v>87791.293839827995</v>
      </c>
      <c r="E176" s="1434">
        <v>18211.4589300398</v>
      </c>
      <c r="F176" s="1712">
        <v>379233.05853159499</v>
      </c>
      <c r="G176" s="1732">
        <v>14556.671470000199</v>
      </c>
      <c r="H176" s="1197">
        <v>205466.513940946</v>
      </c>
      <c r="I176" s="1732">
        <v>270360.06715263898</v>
      </c>
      <c r="J176" s="1732">
        <v>133324.779364685</v>
      </c>
      <c r="K176" s="1732">
        <v>407637.99169013399</v>
      </c>
      <c r="L176" s="1742">
        <v>43541.363856435601</v>
      </c>
      <c r="M176" s="1723">
        <v>731600.28266062005</v>
      </c>
      <c r="N176" s="1434">
        <v>11476.6249513356</v>
      </c>
      <c r="O176" s="1434">
        <f t="shared" si="3"/>
        <v>2841272.8454000624</v>
      </c>
      <c r="P176" s="959"/>
      <c r="Q176" s="1315"/>
    </row>
    <row r="177" spans="2:20" ht="13.5" customHeight="1">
      <c r="B177" s="1451" t="s">
        <v>336</v>
      </c>
      <c r="C177" s="1434">
        <v>584205.28810736351</v>
      </c>
      <c r="D177" s="1434">
        <v>96516.85884999999</v>
      </c>
      <c r="E177" s="1434">
        <v>22430.890009999956</v>
      </c>
      <c r="F177" s="1712">
        <v>421676.7098670298</v>
      </c>
      <c r="G177" s="1732">
        <v>15967.998880000241</v>
      </c>
      <c r="H177" s="1197">
        <v>236000.25127337387</v>
      </c>
      <c r="I177" s="1732">
        <v>310449.68368631211</v>
      </c>
      <c r="J177" s="1732">
        <v>193315.77188699497</v>
      </c>
      <c r="K177" s="1732">
        <v>387730.2462039222</v>
      </c>
      <c r="L177" s="1742">
        <v>44465.66474</v>
      </c>
      <c r="M177" s="1723">
        <v>788749.64867229888</v>
      </c>
      <c r="N177" s="1434">
        <v>14486.648578754115</v>
      </c>
      <c r="O177" s="1434">
        <f t="shared" si="3"/>
        <v>3115995.6607560497</v>
      </c>
      <c r="P177" s="959"/>
      <c r="Q177" s="1315"/>
    </row>
    <row r="178" spans="2:20" ht="13.5" customHeight="1">
      <c r="B178" s="1451" t="s">
        <v>337</v>
      </c>
      <c r="C178" s="1434">
        <v>712661.52439905796</v>
      </c>
      <c r="D178" s="1434">
        <v>98826.583708158694</v>
      </c>
      <c r="E178" s="1434">
        <v>27802.408706007998</v>
      </c>
      <c r="F178" s="1712">
        <v>466619.96550472401</v>
      </c>
      <c r="G178" s="1732">
        <v>17425.9075132791</v>
      </c>
      <c r="H178" s="1197">
        <v>317055.79607740103</v>
      </c>
      <c r="I178" s="1732">
        <v>368550.62948159297</v>
      </c>
      <c r="J178" s="1732">
        <v>250912.54415740099</v>
      </c>
      <c r="K178" s="1732">
        <v>441731.010525722</v>
      </c>
      <c r="L178" s="1742">
        <v>43682.617184668299</v>
      </c>
      <c r="M178" s="1723">
        <v>901283.38280025404</v>
      </c>
      <c r="N178" s="1434">
        <v>14096.642382891199</v>
      </c>
      <c r="O178" s="1434">
        <f t="shared" si="3"/>
        <v>3660649.0124411583</v>
      </c>
      <c r="P178" s="959"/>
      <c r="Q178" s="1315"/>
    </row>
    <row r="179" spans="2:20" ht="13.5" customHeight="1">
      <c r="B179" s="1451" t="s">
        <v>338</v>
      </c>
      <c r="C179" s="1434">
        <v>940505.80835589301</v>
      </c>
      <c r="D179" s="1434">
        <v>82926.784080944402</v>
      </c>
      <c r="E179" s="1434">
        <v>30534.650259734801</v>
      </c>
      <c r="F179" s="1712">
        <v>566391.09917709895</v>
      </c>
      <c r="G179" s="1732">
        <v>169400.78895074801</v>
      </c>
      <c r="H179" s="1197">
        <v>876820.36072189605</v>
      </c>
      <c r="I179" s="1732">
        <v>354648.57594111102</v>
      </c>
      <c r="J179" s="1732">
        <v>331070.00877182302</v>
      </c>
      <c r="K179" s="1732">
        <v>404941.112092036</v>
      </c>
      <c r="L179" s="1742">
        <v>49207.294501571101</v>
      </c>
      <c r="M179" s="1723">
        <v>898523.52644302405</v>
      </c>
      <c r="N179" s="1434">
        <v>14258.873310286799</v>
      </c>
      <c r="O179" s="1434">
        <f t="shared" si="3"/>
        <v>4719228.8826061664</v>
      </c>
      <c r="P179" s="959"/>
      <c r="Q179" s="1315"/>
    </row>
    <row r="180" spans="2:20" ht="13.5" customHeight="1">
      <c r="B180" s="1451" t="s">
        <v>339</v>
      </c>
      <c r="C180" s="1434">
        <v>1060152.3761237168</v>
      </c>
      <c r="D180" s="1434">
        <v>108889.31752000001</v>
      </c>
      <c r="E180" s="1434">
        <v>38005.814980000003</v>
      </c>
      <c r="F180" s="1712">
        <v>685729.83674689685</v>
      </c>
      <c r="G180" s="1732">
        <v>22484.810819999999</v>
      </c>
      <c r="H180" s="1197">
        <v>470421.81822315668</v>
      </c>
      <c r="I180" s="1732">
        <v>497581.29847534664</v>
      </c>
      <c r="J180" s="1732">
        <v>333137.40306596359</v>
      </c>
      <c r="K180" s="1732">
        <v>643721.98347870004</v>
      </c>
      <c r="L180" s="1742">
        <v>51560.669479999997</v>
      </c>
      <c r="M180" s="1723">
        <v>1111697.9958348952</v>
      </c>
      <c r="N180" s="1434">
        <v>7683.1802202867284</v>
      </c>
      <c r="O180" s="1434">
        <f t="shared" si="3"/>
        <v>5031066.5049689617</v>
      </c>
      <c r="P180" s="959"/>
      <c r="Q180" s="1315"/>
    </row>
    <row r="181" spans="2:20" ht="15.75" customHeight="1">
      <c r="B181" s="1451" t="s">
        <v>340</v>
      </c>
      <c r="C181" s="1434">
        <v>1163054.3278900001</v>
      </c>
      <c r="D181" s="1434">
        <v>117882.86313</v>
      </c>
      <c r="E181" s="1434">
        <v>40904.565790000001</v>
      </c>
      <c r="F181" s="1712">
        <v>720937.57499000011</v>
      </c>
      <c r="G181" s="1732">
        <v>15289.59633</v>
      </c>
      <c r="H181" s="1197">
        <v>524650.13558</v>
      </c>
      <c r="I181" s="1732">
        <v>575937.11866000004</v>
      </c>
      <c r="J181" s="1732">
        <v>378008.66503999993</v>
      </c>
      <c r="K181" s="1732">
        <v>742674.56477000006</v>
      </c>
      <c r="L181" s="1742">
        <v>51710.400540000002</v>
      </c>
      <c r="M181" s="1723">
        <v>1202415.0603047211</v>
      </c>
      <c r="N181" s="1434">
        <v>5830.8383200000007</v>
      </c>
      <c r="O181" s="1434">
        <f>SUM(C181:N181)</f>
        <v>5539295.7113447217</v>
      </c>
    </row>
    <row r="182" spans="2:20" ht="15.75" customHeight="1" thickBot="1">
      <c r="B182" s="1451" t="s">
        <v>341</v>
      </c>
      <c r="C182" s="1197"/>
      <c r="D182" s="1197"/>
      <c r="E182" s="1197"/>
      <c r="F182" s="1197">
        <v>755828.87821999996</v>
      </c>
      <c r="G182" s="1733">
        <v>15563.747649999999</v>
      </c>
      <c r="H182" s="1197">
        <v>143032.228065</v>
      </c>
      <c r="I182" s="1733">
        <v>520659.80680999998</v>
      </c>
      <c r="J182" s="1733">
        <v>487089.86255999998</v>
      </c>
      <c r="K182" s="1733">
        <v>594143.27041</v>
      </c>
      <c r="L182" s="1743">
        <v>59974.6368</v>
      </c>
      <c r="M182" s="1723">
        <v>1004073.31907</v>
      </c>
      <c r="N182" s="1197">
        <v>6055.4035899999999</v>
      </c>
      <c r="O182" s="1434">
        <f>SUM(C182:N182)</f>
        <v>3586421.1531749996</v>
      </c>
    </row>
    <row r="183" spans="2:20" ht="15" customHeight="1" thickTop="1">
      <c r="B183" s="1081"/>
      <c r="C183" s="1081"/>
      <c r="D183" s="1081"/>
      <c r="E183" s="1081"/>
      <c r="F183" s="1081"/>
      <c r="G183" s="1473"/>
      <c r="H183" s="1081"/>
      <c r="I183" s="1473"/>
      <c r="J183" s="1473"/>
      <c r="K183" s="1473"/>
      <c r="L183" s="1473"/>
      <c r="M183" s="1081"/>
      <c r="N183" s="1081"/>
      <c r="O183" s="1081"/>
    </row>
    <row r="184" spans="2:20" ht="18" customHeight="1">
      <c r="B184" s="1406" t="s">
        <v>1775</v>
      </c>
      <c r="C184" s="926"/>
      <c r="D184" s="926"/>
      <c r="E184" s="924"/>
      <c r="F184" s="924"/>
      <c r="G184" s="924"/>
      <c r="H184" s="924"/>
      <c r="I184" s="924"/>
      <c r="J184" s="924"/>
      <c r="K184" s="924"/>
      <c r="L184" s="924"/>
      <c r="M184" s="924"/>
      <c r="N184" s="924"/>
      <c r="O184" s="924"/>
    </row>
    <row r="185" spans="2:20" ht="15.75">
      <c r="B185" s="270" t="s">
        <v>1315</v>
      </c>
      <c r="C185" s="925"/>
      <c r="D185" s="925"/>
      <c r="H185" s="1197"/>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47" t="s">
        <v>1733</v>
      </c>
      <c r="C2" s="1847"/>
      <c r="D2" s="1847"/>
      <c r="E2" s="1847"/>
      <c r="F2" s="1847"/>
      <c r="G2" s="1847"/>
      <c r="H2" s="1847"/>
      <c r="I2" s="1847"/>
      <c r="J2" s="1847"/>
      <c r="K2" s="1847"/>
      <c r="L2" s="1847"/>
      <c r="M2" s="1847"/>
      <c r="N2" s="1847"/>
      <c r="O2" s="1847"/>
    </row>
    <row r="3" spans="2:18">
      <c r="B3" s="870"/>
      <c r="C3" s="870"/>
      <c r="D3" s="870"/>
      <c r="E3" s="870"/>
      <c r="F3" s="870"/>
      <c r="G3" s="870"/>
      <c r="H3" s="870"/>
      <c r="I3" s="870"/>
      <c r="J3" s="870"/>
      <c r="K3" s="870"/>
      <c r="L3" s="870"/>
      <c r="M3" s="870"/>
      <c r="N3" s="870"/>
      <c r="O3" s="870"/>
    </row>
    <row r="4" spans="2:18" ht="15" customHeight="1">
      <c r="B4" s="1846" t="s">
        <v>1782</v>
      </c>
      <c r="C4" s="1846"/>
      <c r="D4" s="1846"/>
      <c r="E4" s="1846"/>
      <c r="F4" s="1846"/>
      <c r="G4" s="1846"/>
      <c r="H4" s="1846"/>
      <c r="I4" s="1846"/>
      <c r="J4" s="1846"/>
      <c r="K4" s="1846"/>
      <c r="L4" s="1846"/>
      <c r="M4" s="1846"/>
      <c r="N4" s="1846"/>
      <c r="O4" s="184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2">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69"/>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06" t="s">
        <v>1776</v>
      </c>
      <c r="C162" s="926"/>
      <c r="D162" s="926"/>
      <c r="E162" s="924"/>
      <c r="F162" s="924"/>
      <c r="L162" s="592">
        <v>1000</v>
      </c>
      <c r="N162" s="143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27" t="s">
        <v>259</v>
      </c>
      <c r="F7" s="1828"/>
      <c r="G7" s="1828"/>
      <c r="H7" s="1828"/>
      <c r="I7" s="1828"/>
      <c r="J7" s="1828"/>
      <c r="K7" s="1829"/>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27" t="s">
        <v>268</v>
      </c>
      <c r="H10" s="1829"/>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48" t="s">
        <v>771</v>
      </c>
      <c r="D4" s="1848"/>
      <c r="E4" s="1848"/>
      <c r="F4" s="1848"/>
      <c r="G4" s="1848"/>
      <c r="H4" s="1848"/>
      <c r="I4" s="1848"/>
      <c r="J4" s="1848"/>
      <c r="K4" s="1848"/>
      <c r="L4" s="1848"/>
      <c r="M4" s="1848"/>
      <c r="N4" s="1848"/>
      <c r="O4" s="760"/>
    </row>
    <row r="5" spans="3:15" ht="15.75" hidden="1">
      <c r="C5" s="762"/>
      <c r="D5" s="762"/>
      <c r="E5" s="762"/>
      <c r="F5" s="762"/>
      <c r="G5" s="762"/>
      <c r="H5" s="762"/>
      <c r="I5" s="762"/>
      <c r="J5" s="762"/>
      <c r="K5" s="762"/>
      <c r="L5" s="763"/>
      <c r="M5" s="763"/>
      <c r="N5" s="763"/>
      <c r="O5" s="760"/>
    </row>
    <row r="6" spans="3:15" hidden="1">
      <c r="C6" s="1848" t="s">
        <v>1312</v>
      </c>
      <c r="D6" s="1848"/>
      <c r="E6" s="1848"/>
      <c r="F6" s="1848"/>
      <c r="G6" s="1848"/>
      <c r="H6" s="1848"/>
      <c r="I6" s="1848"/>
      <c r="J6" s="1848"/>
      <c r="K6" s="1848"/>
      <c r="L6" s="1848"/>
      <c r="M6" s="1848"/>
      <c r="N6" s="184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48" t="s">
        <v>1314</v>
      </c>
      <c r="D108" s="1848"/>
      <c r="E108" s="1848"/>
      <c r="F108" s="1848"/>
      <c r="G108" s="1848"/>
      <c r="H108" s="1848"/>
      <c r="I108" s="1848"/>
      <c r="J108" s="1848"/>
      <c r="K108" s="1848"/>
      <c r="L108" s="1848"/>
      <c r="M108" s="1848"/>
      <c r="N108" s="1848"/>
      <c r="O108" s="1848"/>
      <c r="P108" s="1848"/>
    </row>
    <row r="109" spans="1:16">
      <c r="C109" s="798"/>
      <c r="D109" s="798"/>
      <c r="E109" s="798"/>
      <c r="F109" s="798"/>
      <c r="G109" s="798"/>
      <c r="H109" s="798"/>
      <c r="I109" s="798"/>
      <c r="J109" s="798"/>
      <c r="K109" s="798"/>
      <c r="L109" s="798"/>
      <c r="M109" s="798"/>
      <c r="N109" s="798"/>
      <c r="O109" s="798"/>
      <c r="P109" s="798"/>
    </row>
    <row r="110" spans="1:16">
      <c r="C110" s="1848" t="s">
        <v>1312</v>
      </c>
      <c r="D110" s="1848"/>
      <c r="E110" s="1848"/>
      <c r="F110" s="1848"/>
      <c r="G110" s="1848"/>
      <c r="H110" s="1848"/>
      <c r="I110" s="1848"/>
      <c r="J110" s="1848"/>
      <c r="K110" s="1848"/>
      <c r="L110" s="1848"/>
      <c r="M110" s="1848"/>
      <c r="N110" s="184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9" t="s">
        <v>1105</v>
      </c>
      <c r="C3" s="1849"/>
      <c r="D3" s="1849"/>
      <c r="E3" s="1849"/>
      <c r="F3" s="1849"/>
      <c r="G3" s="1849"/>
      <c r="H3" s="1849"/>
      <c r="I3" s="1849"/>
      <c r="J3" s="1849"/>
      <c r="K3" s="1849"/>
      <c r="L3" s="1849"/>
      <c r="M3" s="1849"/>
      <c r="N3" s="1849"/>
      <c r="O3" s="1849"/>
    </row>
    <row r="4" spans="2:15">
      <c r="B4" s="814"/>
      <c r="C4" s="815"/>
      <c r="D4" s="815"/>
      <c r="E4" s="815"/>
      <c r="F4" s="816"/>
      <c r="G4" s="816"/>
      <c r="H4" s="816"/>
      <c r="I4" s="816"/>
      <c r="J4" s="816"/>
      <c r="K4" s="816"/>
      <c r="L4" s="816"/>
      <c r="M4" s="816"/>
      <c r="N4" s="815"/>
      <c r="O4" s="815"/>
    </row>
    <row r="5" spans="2:15">
      <c r="B5" s="1850" t="s">
        <v>2</v>
      </c>
      <c r="C5" s="1850"/>
      <c r="D5" s="1850"/>
      <c r="E5" s="1850"/>
      <c r="F5" s="1850"/>
      <c r="G5" s="1850"/>
      <c r="H5" s="1850"/>
      <c r="I5" s="1850"/>
      <c r="J5" s="1850"/>
      <c r="K5" s="1850"/>
      <c r="L5" s="1850"/>
      <c r="M5" s="185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51" t="s">
        <v>1123</v>
      </c>
      <c r="D4" s="1851"/>
      <c r="E4" s="1851"/>
      <c r="F4" s="1851"/>
      <c r="G4" s="1851"/>
      <c r="H4" s="1851"/>
      <c r="I4" s="1851"/>
      <c r="J4" s="1851"/>
      <c r="K4" s="1851"/>
      <c r="L4" s="1851"/>
      <c r="M4" s="1851"/>
      <c r="N4" s="1851"/>
      <c r="O4" s="1851"/>
      <c r="P4" s="1851"/>
      <c r="Q4" s="871"/>
    </row>
    <row r="5" spans="3:17" ht="15.75">
      <c r="C5" s="763"/>
      <c r="D5" s="873"/>
      <c r="E5" s="873"/>
      <c r="F5" s="873"/>
      <c r="G5" s="874"/>
      <c r="H5" s="874"/>
      <c r="I5" s="874"/>
      <c r="J5" s="874"/>
      <c r="K5" s="874"/>
      <c r="L5" s="873"/>
      <c r="M5" s="873"/>
      <c r="N5" s="875"/>
      <c r="O5" s="875"/>
      <c r="P5" s="875"/>
      <c r="Q5" s="871"/>
    </row>
    <row r="6" spans="3:17" ht="23.25" customHeight="1">
      <c r="C6" s="1852" t="s">
        <v>2</v>
      </c>
      <c r="D6" s="1852"/>
      <c r="E6" s="1852"/>
      <c r="F6" s="1852"/>
      <c r="G6" s="1852"/>
      <c r="H6" s="1852"/>
      <c r="I6" s="1852"/>
      <c r="J6" s="1852"/>
      <c r="K6" s="1852"/>
      <c r="L6" s="1852"/>
      <c r="M6" s="1852"/>
      <c r="N6" s="1852"/>
      <c r="O6" s="1852"/>
      <c r="P6" s="185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53" t="s">
        <v>1734</v>
      </c>
      <c r="D6" s="1853"/>
      <c r="E6" s="1853"/>
      <c r="F6" s="1853"/>
      <c r="G6" s="1433"/>
      <c r="H6" s="1433"/>
      <c r="I6" s="1433"/>
    </row>
    <row r="7" spans="3:12" ht="17.25" thickBot="1">
      <c r="C7" s="1205"/>
      <c r="D7" s="1203"/>
      <c r="E7" s="1203"/>
      <c r="F7" s="1203"/>
      <c r="G7" s="1203"/>
      <c r="H7" s="1203"/>
      <c r="I7" s="1203"/>
    </row>
    <row r="8" spans="3:12" ht="16.5" hidden="1">
      <c r="C8" s="1860" t="s">
        <v>1155</v>
      </c>
      <c r="D8" s="1860"/>
      <c r="E8" s="1860"/>
      <c r="F8" s="1206"/>
      <c r="G8" s="1206"/>
      <c r="H8" s="1206"/>
      <c r="I8" s="1206"/>
      <c r="J8" s="39"/>
      <c r="K8" s="18"/>
      <c r="L8" s="18"/>
    </row>
    <row r="9" spans="3:12" ht="16.5" hidden="1">
      <c r="C9" s="1207"/>
      <c r="D9" s="1208"/>
      <c r="E9" s="1208"/>
      <c r="F9" s="1208"/>
      <c r="G9" s="1208"/>
      <c r="H9" s="1209"/>
      <c r="I9" s="1209"/>
      <c r="J9" s="18"/>
      <c r="K9" s="18"/>
      <c r="L9" s="18"/>
    </row>
    <row r="10" spans="3:12" ht="17.25" hidden="1" thickBot="1">
      <c r="C10" s="1210"/>
      <c r="D10" s="1211"/>
      <c r="E10" s="1211"/>
      <c r="F10" s="1211"/>
      <c r="G10" s="1212"/>
      <c r="H10" s="1213"/>
      <c r="I10" s="1211"/>
      <c r="J10" s="46"/>
      <c r="K10" s="18"/>
      <c r="L10" s="18"/>
    </row>
    <row r="11" spans="3:12" ht="17.25" hidden="1" thickTop="1">
      <c r="C11" s="1214"/>
      <c r="D11" s="1215"/>
      <c r="E11" s="1215"/>
      <c r="F11" s="1216"/>
      <c r="G11" s="1217"/>
      <c r="H11" s="1216"/>
      <c r="I11" s="1216"/>
      <c r="J11" s="42"/>
      <c r="K11" s="18"/>
      <c r="L11" s="18"/>
    </row>
    <row r="12" spans="3:12" ht="16.5" hidden="1">
      <c r="C12" s="1218"/>
      <c r="D12" s="1219" t="s">
        <v>695</v>
      </c>
      <c r="E12" s="1219" t="s">
        <v>696</v>
      </c>
      <c r="F12" s="1220" t="s">
        <v>275</v>
      </c>
      <c r="G12" s="1221"/>
      <c r="H12" s="1206" t="s">
        <v>697</v>
      </c>
      <c r="I12" s="1211"/>
      <c r="J12" s="41"/>
      <c r="K12" s="18"/>
      <c r="L12" s="18"/>
    </row>
    <row r="13" spans="3:12" ht="17.25" hidden="1" thickBot="1">
      <c r="C13" s="1218"/>
      <c r="D13" s="1219" t="s">
        <v>698</v>
      </c>
      <c r="E13" s="1219" t="s">
        <v>282</v>
      </c>
      <c r="F13" s="1220" t="s">
        <v>282</v>
      </c>
      <c r="G13" s="1221"/>
      <c r="H13" s="1211"/>
      <c r="I13" s="1211"/>
      <c r="J13" s="41"/>
      <c r="K13" s="18"/>
      <c r="L13" s="18"/>
    </row>
    <row r="14" spans="3:12" ht="17.25" hidden="1" thickTop="1">
      <c r="C14" s="1218"/>
      <c r="D14" s="1215"/>
      <c r="E14" s="1215"/>
      <c r="F14" s="1222"/>
      <c r="G14" s="1217"/>
      <c r="H14" s="1216"/>
      <c r="I14" s="1217"/>
      <c r="J14" s="43"/>
      <c r="K14" s="18"/>
      <c r="L14" s="18"/>
    </row>
    <row r="15" spans="3:12" ht="16.5" hidden="1">
      <c r="C15" s="1218"/>
      <c r="D15" s="1223"/>
      <c r="E15" s="1223"/>
      <c r="F15" s="1224"/>
      <c r="G15" s="1855" t="s">
        <v>699</v>
      </c>
      <c r="H15" s="1856"/>
      <c r="I15" s="1225" t="s">
        <v>695</v>
      </c>
      <c r="J15" s="44" t="s">
        <v>700</v>
      </c>
      <c r="K15" s="18"/>
      <c r="L15" s="18"/>
    </row>
    <row r="16" spans="3:12" ht="16.5" hidden="1">
      <c r="C16" s="1218"/>
      <c r="D16" s="1223"/>
      <c r="E16" s="1223"/>
      <c r="F16" s="1226" t="s">
        <v>701</v>
      </c>
      <c r="G16" s="1857" t="s">
        <v>702</v>
      </c>
      <c r="H16" s="1858"/>
      <c r="I16" s="1225" t="s">
        <v>703</v>
      </c>
      <c r="J16" s="44" t="s">
        <v>703</v>
      </c>
      <c r="K16" s="18"/>
      <c r="L16" s="18"/>
    </row>
    <row r="17" spans="3:12" ht="17.25" hidden="1" thickBot="1">
      <c r="C17" s="1227" t="s">
        <v>263</v>
      </c>
      <c r="D17" s="1219" t="s">
        <v>704</v>
      </c>
      <c r="E17" s="1219" t="s">
        <v>704</v>
      </c>
      <c r="F17" s="1226" t="s">
        <v>705</v>
      </c>
      <c r="G17" s="1221"/>
      <c r="H17" s="1211"/>
      <c r="I17" s="1225" t="s">
        <v>706</v>
      </c>
      <c r="J17" s="44" t="s">
        <v>706</v>
      </c>
      <c r="K17" s="18"/>
      <c r="L17" s="18"/>
    </row>
    <row r="18" spans="3:12" ht="17.25" hidden="1" thickTop="1">
      <c r="C18" s="1218"/>
      <c r="D18" s="1219" t="s">
        <v>749</v>
      </c>
      <c r="E18" s="1219" t="s">
        <v>749</v>
      </c>
      <c r="F18" s="1226" t="s">
        <v>707</v>
      </c>
      <c r="G18" s="1217"/>
      <c r="H18" s="1217"/>
      <c r="I18" s="1225" t="s">
        <v>708</v>
      </c>
      <c r="J18" s="44" t="s">
        <v>708</v>
      </c>
      <c r="K18" s="18"/>
      <c r="L18" s="18"/>
    </row>
    <row r="19" spans="3:12" ht="16.5" hidden="1">
      <c r="C19" s="1227"/>
      <c r="D19" s="1228"/>
      <c r="E19" s="1228"/>
      <c r="F19" s="1229"/>
      <c r="G19" s="1225" t="s">
        <v>709</v>
      </c>
      <c r="H19" s="1225" t="s">
        <v>390</v>
      </c>
      <c r="I19" s="1230"/>
      <c r="J19" s="45"/>
      <c r="K19" s="18"/>
      <c r="L19" s="18"/>
    </row>
    <row r="20" spans="3:12" ht="17.25" hidden="1" thickBot="1">
      <c r="C20" s="1231"/>
      <c r="D20" s="1232"/>
      <c r="E20" s="1232"/>
      <c r="F20" s="1233"/>
      <c r="G20" s="1234" t="s">
        <v>389</v>
      </c>
      <c r="H20" s="1235"/>
      <c r="I20" s="1235"/>
      <c r="J20" s="47"/>
      <c r="K20" s="18"/>
      <c r="L20" s="18"/>
    </row>
    <row r="21" spans="3:12" ht="17.25" hidden="1" thickTop="1">
      <c r="C21" s="1236"/>
      <c r="D21" s="1215"/>
      <c r="E21" s="1215"/>
      <c r="F21" s="1211"/>
      <c r="G21" s="1217"/>
      <c r="H21" s="1217"/>
      <c r="I21" s="1217"/>
      <c r="J21" s="43"/>
      <c r="K21" s="18"/>
      <c r="L21" s="18"/>
    </row>
    <row r="22" spans="3:12" ht="16.5" hidden="1">
      <c r="C22" s="1237"/>
      <c r="D22" s="1238"/>
      <c r="E22" s="1239"/>
      <c r="F22" s="1220"/>
      <c r="G22" s="1220"/>
      <c r="H22" s="1240"/>
      <c r="I22" s="1220"/>
      <c r="J22" s="40"/>
      <c r="K22" s="20"/>
      <c r="L22" s="18"/>
    </row>
    <row r="23" spans="3:12" ht="16.5" hidden="1">
      <c r="C23" s="1227">
        <v>2009</v>
      </c>
      <c r="D23" s="1238"/>
      <c r="E23" s="1239"/>
      <c r="F23" s="1220"/>
      <c r="G23" s="1220"/>
      <c r="H23" s="1240"/>
      <c r="I23" s="1220"/>
      <c r="J23" s="40"/>
      <c r="K23" s="20"/>
      <c r="L23" s="18"/>
    </row>
    <row r="24" spans="3:12" ht="16.5" hidden="1">
      <c r="C24" s="1237"/>
      <c r="D24" s="1238"/>
      <c r="E24" s="1239"/>
      <c r="F24" s="1220"/>
      <c r="G24" s="1220"/>
      <c r="H24" s="1240"/>
      <c r="I24" s="1220"/>
      <c r="J24" s="40"/>
      <c r="K24" s="20"/>
      <c r="L24" s="18"/>
    </row>
    <row r="25" spans="3:12" ht="16.5" hidden="1">
      <c r="C25" s="1237" t="s">
        <v>300</v>
      </c>
      <c r="D25" s="1238" t="s">
        <v>715</v>
      </c>
      <c r="E25" s="1239" t="s">
        <v>719</v>
      </c>
      <c r="F25" s="1220" t="s">
        <v>724</v>
      </c>
      <c r="G25" s="1220"/>
      <c r="H25" s="1240"/>
      <c r="I25" s="1220"/>
      <c r="J25" s="40"/>
      <c r="K25" s="20"/>
      <c r="L25" s="18"/>
    </row>
    <row r="26" spans="3:12" ht="16.5" hidden="1">
      <c r="C26" s="1237" t="s">
        <v>301</v>
      </c>
      <c r="D26" s="1238" t="s">
        <v>716</v>
      </c>
      <c r="E26" s="1239" t="s">
        <v>720</v>
      </c>
      <c r="F26" s="1220" t="s">
        <v>724</v>
      </c>
      <c r="G26" s="1220"/>
      <c r="H26" s="1240"/>
      <c r="I26" s="1220"/>
      <c r="J26" s="40"/>
      <c r="K26" s="20"/>
      <c r="L26" s="18"/>
    </row>
    <row r="27" spans="3:12" ht="16.5" hidden="1">
      <c r="C27" s="1237" t="s">
        <v>302</v>
      </c>
      <c r="D27" s="1238" t="s">
        <v>717</v>
      </c>
      <c r="E27" s="1239" t="s">
        <v>721</v>
      </c>
      <c r="F27" s="1220" t="s">
        <v>724</v>
      </c>
      <c r="G27" s="1220"/>
      <c r="H27" s="1240"/>
      <c r="I27" s="1220"/>
      <c r="J27" s="40"/>
      <c r="K27" s="20"/>
      <c r="L27" s="18"/>
    </row>
    <row r="28" spans="3:12" ht="16.5" hidden="1">
      <c r="C28" s="1237" t="s">
        <v>303</v>
      </c>
      <c r="D28" s="1238" t="s">
        <v>718</v>
      </c>
      <c r="E28" s="1239" t="s">
        <v>1070</v>
      </c>
      <c r="F28" s="1220" t="s">
        <v>724</v>
      </c>
      <c r="G28" s="1220"/>
      <c r="H28" s="1240"/>
      <c r="I28" s="1220"/>
      <c r="J28" s="40"/>
      <c r="K28" s="20"/>
      <c r="L28" s="18"/>
    </row>
    <row r="29" spans="3:12" ht="16.5" hidden="1">
      <c r="C29" s="1237" t="s">
        <v>304</v>
      </c>
      <c r="D29" s="1238" t="s">
        <v>675</v>
      </c>
      <c r="E29" s="1239" t="s">
        <v>1070</v>
      </c>
      <c r="F29" s="1220"/>
      <c r="G29" s="1220"/>
      <c r="H29" s="1240"/>
      <c r="I29" s="1220"/>
      <c r="J29" s="40"/>
      <c r="K29" s="20"/>
      <c r="L29" s="18"/>
    </row>
    <row r="30" spans="3:12" ht="16.5" hidden="1">
      <c r="C30" s="1237" t="s">
        <v>305</v>
      </c>
      <c r="D30" s="1238" t="s">
        <v>676</v>
      </c>
      <c r="E30" s="1239" t="s">
        <v>1070</v>
      </c>
      <c r="F30" s="1220"/>
      <c r="G30" s="1220"/>
      <c r="H30" s="1240"/>
      <c r="I30" s="1220"/>
      <c r="J30" s="40"/>
      <c r="K30" s="20"/>
      <c r="L30" s="18"/>
    </row>
    <row r="31" spans="3:12" ht="16.5" hidden="1">
      <c r="C31" s="1237" t="s">
        <v>306</v>
      </c>
      <c r="D31" s="1219" t="s">
        <v>361</v>
      </c>
      <c r="E31" s="1219" t="s">
        <v>362</v>
      </c>
      <c r="F31" s="1220"/>
      <c r="G31" s="1220"/>
      <c r="H31" s="1240"/>
      <c r="I31" s="1220"/>
      <c r="J31" s="40"/>
      <c r="K31" s="20"/>
      <c r="L31" s="18"/>
    </row>
    <row r="32" spans="3:12" ht="17.25" hidden="1" customHeight="1">
      <c r="C32" s="1237" t="s">
        <v>307</v>
      </c>
      <c r="D32" s="1219" t="s">
        <v>363</v>
      </c>
      <c r="E32" s="1219" t="s">
        <v>364</v>
      </c>
      <c r="F32" s="1220"/>
      <c r="G32" s="1220"/>
      <c r="H32" s="1240"/>
      <c r="I32" s="1220"/>
      <c r="J32" s="40"/>
      <c r="K32" s="20"/>
      <c r="L32" s="18"/>
    </row>
    <row r="33" spans="3:12" ht="17.25" hidden="1" customHeight="1">
      <c r="C33" s="1237" t="s">
        <v>308</v>
      </c>
      <c r="D33" s="1219" t="s">
        <v>366</v>
      </c>
      <c r="E33" s="1219" t="s">
        <v>365</v>
      </c>
      <c r="F33" s="1220"/>
      <c r="G33" s="1220"/>
      <c r="H33" s="1240"/>
      <c r="I33" s="1220"/>
      <c r="J33" s="40"/>
      <c r="K33" s="20"/>
      <c r="L33" s="18"/>
    </row>
    <row r="34" spans="3:12" ht="17.25" hidden="1" customHeight="1">
      <c r="C34" s="1237" t="s">
        <v>311</v>
      </c>
      <c r="D34" s="1219" t="s">
        <v>352</v>
      </c>
      <c r="E34" s="1219" t="s">
        <v>186</v>
      </c>
      <c r="F34" s="1220"/>
      <c r="G34" s="1220"/>
      <c r="H34" s="1240"/>
      <c r="I34" s="1220"/>
      <c r="J34" s="40"/>
      <c r="K34" s="20"/>
      <c r="L34" s="18"/>
    </row>
    <row r="35" spans="3:12" ht="17.25" hidden="1" customHeight="1">
      <c r="C35" s="1237"/>
      <c r="D35" s="1219"/>
      <c r="E35" s="1219"/>
      <c r="F35" s="1220"/>
      <c r="G35" s="1220"/>
      <c r="H35" s="1240"/>
      <c r="I35" s="1220"/>
      <c r="J35" s="40"/>
      <c r="K35" s="20"/>
      <c r="L35" s="18"/>
    </row>
    <row r="36" spans="3:12" ht="17.25" hidden="1" customHeight="1">
      <c r="C36" s="1237"/>
      <c r="D36" s="1219"/>
      <c r="E36" s="1219"/>
      <c r="F36" s="1220"/>
      <c r="G36" s="1220"/>
      <c r="H36" s="1240"/>
      <c r="I36" s="1220"/>
      <c r="J36" s="40"/>
      <c r="K36" s="20"/>
      <c r="L36" s="18"/>
    </row>
    <row r="37" spans="3:12" ht="17.25" hidden="1" customHeight="1">
      <c r="C37" s="1237">
        <v>2010</v>
      </c>
      <c r="D37" s="1219"/>
      <c r="E37" s="1219"/>
      <c r="F37" s="1220"/>
      <c r="G37" s="1220"/>
      <c r="H37" s="1240"/>
      <c r="I37" s="1220"/>
      <c r="J37" s="40"/>
      <c r="K37" s="20"/>
      <c r="L37" s="18"/>
    </row>
    <row r="38" spans="3:12" ht="17.25" hidden="1" customHeight="1">
      <c r="C38" s="1237"/>
      <c r="D38" s="1219"/>
      <c r="E38" s="1219"/>
      <c r="F38" s="1220"/>
      <c r="G38" s="1220"/>
      <c r="H38" s="1240"/>
      <c r="I38" s="1220"/>
      <c r="J38" s="40"/>
      <c r="K38" s="20"/>
      <c r="L38" s="18"/>
    </row>
    <row r="39" spans="3:12" ht="17.25" hidden="1" customHeight="1">
      <c r="C39" s="1237" t="s">
        <v>298</v>
      </c>
      <c r="D39" s="1219" t="s">
        <v>1124</v>
      </c>
      <c r="E39" s="1219" t="s">
        <v>1110</v>
      </c>
      <c r="F39" s="1220"/>
      <c r="G39" s="1220"/>
      <c r="H39" s="1240"/>
      <c r="I39" s="1220"/>
      <c r="J39" s="40"/>
      <c r="K39" s="20"/>
      <c r="L39" s="18"/>
    </row>
    <row r="40" spans="3:12" ht="17.25" hidden="1" customHeight="1">
      <c r="C40" s="1237" t="s">
        <v>299</v>
      </c>
      <c r="D40" s="1219" t="s">
        <v>1124</v>
      </c>
      <c r="E40" s="1219" t="s">
        <v>1110</v>
      </c>
      <c r="F40" s="1220"/>
      <c r="G40" s="1220"/>
      <c r="H40" s="1240"/>
      <c r="I40" s="1220"/>
      <c r="J40" s="40"/>
      <c r="K40" s="20"/>
      <c r="L40" s="18"/>
    </row>
    <row r="41" spans="3:12" ht="17.25" hidden="1" customHeight="1">
      <c r="C41" s="1237" t="s">
        <v>300</v>
      </c>
      <c r="D41" s="1219" t="s">
        <v>1124</v>
      </c>
      <c r="E41" s="1219" t="s">
        <v>526</v>
      </c>
      <c r="F41" s="1220"/>
      <c r="G41" s="1220"/>
      <c r="H41" s="1240"/>
      <c r="I41" s="1220"/>
      <c r="J41" s="40"/>
      <c r="K41" s="20"/>
      <c r="L41" s="18"/>
    </row>
    <row r="42" spans="3:12" ht="17.25" hidden="1" customHeight="1">
      <c r="C42" s="1237" t="s">
        <v>301</v>
      </c>
      <c r="D42" s="1219" t="s">
        <v>1125</v>
      </c>
      <c r="E42" s="1219" t="s">
        <v>782</v>
      </c>
      <c r="F42" s="1220"/>
      <c r="G42" s="1220"/>
      <c r="H42" s="1240"/>
      <c r="I42" s="1220"/>
      <c r="J42" s="40"/>
      <c r="K42" s="20"/>
      <c r="L42" s="18"/>
    </row>
    <row r="43" spans="3:12" ht="17.25" hidden="1" customHeight="1">
      <c r="C43" s="1237" t="s">
        <v>302</v>
      </c>
      <c r="D43" s="1219" t="s">
        <v>1126</v>
      </c>
      <c r="E43" s="1219" t="s">
        <v>775</v>
      </c>
      <c r="F43" s="1220"/>
      <c r="G43" s="1220"/>
      <c r="H43" s="1240"/>
      <c r="I43" s="1220"/>
      <c r="J43" s="40"/>
      <c r="K43" s="20"/>
      <c r="L43" s="18"/>
    </row>
    <row r="44" spans="3:12" ht="17.25" hidden="1" customHeight="1">
      <c r="C44" s="1237" t="s">
        <v>303</v>
      </c>
      <c r="D44" s="1219" t="s">
        <v>1126</v>
      </c>
      <c r="E44" s="1219" t="s">
        <v>775</v>
      </c>
      <c r="F44" s="1220"/>
      <c r="G44" s="1220"/>
      <c r="H44" s="1240"/>
      <c r="I44" s="1220"/>
      <c r="J44" s="40"/>
      <c r="K44" s="20"/>
      <c r="L44" s="18"/>
    </row>
    <row r="45" spans="3:12" ht="17.25" hidden="1" customHeight="1">
      <c r="C45" s="1237" t="s">
        <v>304</v>
      </c>
      <c r="D45" s="1219" t="s">
        <v>1127</v>
      </c>
      <c r="E45" s="1219" t="s">
        <v>896</v>
      </c>
      <c r="F45" s="1220"/>
      <c r="G45" s="1220"/>
      <c r="H45" s="1240"/>
      <c r="I45" s="1220"/>
      <c r="J45" s="40"/>
      <c r="K45" s="20"/>
      <c r="L45" s="18"/>
    </row>
    <row r="46" spans="3:12" ht="17.25" hidden="1" customHeight="1">
      <c r="C46" s="1237" t="s">
        <v>305</v>
      </c>
      <c r="D46" s="1219" t="s">
        <v>1127</v>
      </c>
      <c r="E46" s="1219" t="s">
        <v>1106</v>
      </c>
      <c r="F46" s="1220"/>
      <c r="G46" s="1220"/>
      <c r="H46" s="1240"/>
      <c r="I46" s="1220"/>
      <c r="J46" s="40"/>
      <c r="K46" s="20"/>
      <c r="L46" s="18"/>
    </row>
    <row r="47" spans="3:12" ht="17.25" hidden="1" customHeight="1">
      <c r="C47" s="1237" t="s">
        <v>306</v>
      </c>
      <c r="D47" s="1219" t="s">
        <v>1128</v>
      </c>
      <c r="E47" s="1219" t="s">
        <v>1107</v>
      </c>
      <c r="F47" s="1220"/>
      <c r="G47" s="1220"/>
      <c r="H47" s="1240"/>
      <c r="I47" s="1220"/>
      <c r="J47" s="40"/>
      <c r="K47" s="20"/>
      <c r="L47" s="18"/>
    </row>
    <row r="48" spans="3:12" ht="17.25" hidden="1" customHeight="1">
      <c r="C48" s="1237" t="s">
        <v>307</v>
      </c>
      <c r="D48" s="1219" t="s">
        <v>1129</v>
      </c>
      <c r="E48" s="1219" t="s">
        <v>1108</v>
      </c>
      <c r="F48" s="1220"/>
      <c r="G48" s="1220"/>
      <c r="H48" s="1240"/>
      <c r="I48" s="1220"/>
      <c r="J48" s="40"/>
      <c r="K48" s="20"/>
      <c r="L48" s="18"/>
    </row>
    <row r="49" spans="3:12" ht="17.25" hidden="1" customHeight="1">
      <c r="C49" s="1237" t="s">
        <v>308</v>
      </c>
      <c r="D49" s="1219" t="s">
        <v>1114</v>
      </c>
      <c r="E49" s="1219" t="s">
        <v>865</v>
      </c>
      <c r="F49" s="1220"/>
      <c r="G49" s="1220"/>
      <c r="H49" s="1240"/>
      <c r="I49" s="1220"/>
      <c r="J49" s="40"/>
      <c r="K49" s="20"/>
      <c r="L49" s="18"/>
    </row>
    <row r="50" spans="3:12" ht="17.25" hidden="1" customHeight="1">
      <c r="C50" s="1237" t="s">
        <v>311</v>
      </c>
      <c r="D50" s="1219" t="s">
        <v>1114</v>
      </c>
      <c r="E50" s="1219" t="s">
        <v>1109</v>
      </c>
      <c r="F50" s="1220"/>
      <c r="G50" s="1220"/>
      <c r="H50" s="1240"/>
      <c r="I50" s="1220"/>
      <c r="J50" s="40"/>
      <c r="K50" s="20"/>
      <c r="L50" s="18"/>
    </row>
    <row r="51" spans="3:12" ht="17.25" hidden="1" customHeight="1">
      <c r="C51" s="1237"/>
      <c r="D51" s="1219"/>
      <c r="E51" s="1219"/>
      <c r="F51" s="1220"/>
      <c r="G51" s="1220"/>
      <c r="H51" s="1240"/>
      <c r="I51" s="1220"/>
      <c r="J51" s="40"/>
      <c r="K51" s="20"/>
      <c r="L51" s="18"/>
    </row>
    <row r="52" spans="3:12" ht="17.25" hidden="1" customHeight="1">
      <c r="C52" s="1237">
        <v>2011</v>
      </c>
      <c r="D52" s="1219"/>
      <c r="E52" s="1219"/>
      <c r="F52" s="1220"/>
      <c r="G52" s="1220"/>
      <c r="H52" s="1240"/>
      <c r="I52" s="1220"/>
      <c r="J52" s="40"/>
      <c r="K52" s="20"/>
      <c r="L52" s="18"/>
    </row>
    <row r="53" spans="3:12" ht="17.25" hidden="1" customHeight="1">
      <c r="C53" s="1237"/>
      <c r="D53" s="1219"/>
      <c r="E53" s="1219"/>
      <c r="F53" s="1220"/>
      <c r="G53" s="1220"/>
      <c r="H53" s="1240"/>
      <c r="I53" s="1220"/>
      <c r="J53" s="40"/>
      <c r="K53" s="20"/>
      <c r="L53" s="18"/>
    </row>
    <row r="54" spans="3:12" ht="17.25" hidden="1" customHeight="1">
      <c r="C54" s="1237" t="s">
        <v>298</v>
      </c>
      <c r="D54" s="1219" t="s">
        <v>1114</v>
      </c>
      <c r="E54" s="1219" t="s">
        <v>1115</v>
      </c>
      <c r="F54" s="1220"/>
      <c r="G54" s="1220"/>
      <c r="H54" s="1240"/>
      <c r="I54" s="1220"/>
      <c r="J54" s="40"/>
      <c r="K54" s="20"/>
      <c r="L54" s="18"/>
    </row>
    <row r="55" spans="3:12" ht="17.25" hidden="1" customHeight="1">
      <c r="C55" s="1237" t="s">
        <v>299</v>
      </c>
      <c r="D55" s="1219" t="s">
        <v>1114</v>
      </c>
      <c r="E55" s="1219" t="s">
        <v>1192</v>
      </c>
      <c r="F55" s="1220"/>
      <c r="G55" s="1220"/>
      <c r="H55" s="1240"/>
      <c r="I55" s="1220"/>
      <c r="J55" s="40"/>
      <c r="K55" s="20"/>
      <c r="L55" s="18"/>
    </row>
    <row r="56" spans="3:12" ht="17.25" hidden="1" customHeight="1">
      <c r="C56" s="1237" t="s">
        <v>300</v>
      </c>
      <c r="D56" s="1219" t="s">
        <v>1114</v>
      </c>
      <c r="E56" s="1219" t="s">
        <v>1194</v>
      </c>
      <c r="F56" s="1220"/>
      <c r="G56" s="1220"/>
      <c r="H56" s="1240"/>
      <c r="I56" s="1220"/>
      <c r="J56" s="40"/>
      <c r="K56" s="20"/>
      <c r="L56" s="18"/>
    </row>
    <row r="57" spans="3:12" ht="17.25" hidden="1" customHeight="1">
      <c r="C57" s="1237" t="s">
        <v>301</v>
      </c>
      <c r="D57" s="1219" t="s">
        <v>1114</v>
      </c>
      <c r="E57" s="1219" t="s">
        <v>1196</v>
      </c>
      <c r="F57" s="1220"/>
      <c r="G57" s="1220"/>
      <c r="H57" s="1240"/>
      <c r="I57" s="1220"/>
      <c r="J57" s="40"/>
      <c r="K57" s="20"/>
      <c r="L57" s="18"/>
    </row>
    <row r="58" spans="3:12" ht="16.5" hidden="1">
      <c r="C58" s="1237" t="s">
        <v>302</v>
      </c>
      <c r="D58" s="1219" t="s">
        <v>1199</v>
      </c>
      <c r="E58" s="1219" t="s">
        <v>1200</v>
      </c>
      <c r="F58" s="1220"/>
      <c r="G58" s="1225"/>
      <c r="H58" s="1241"/>
      <c r="I58" s="1220"/>
      <c r="J58" s="40"/>
      <c r="K58" s="20"/>
      <c r="L58" s="18"/>
    </row>
    <row r="59" spans="3:12" ht="16.5" hidden="1">
      <c r="C59" s="1237" t="s">
        <v>303</v>
      </c>
      <c r="D59" s="1238" t="s">
        <v>1199</v>
      </c>
      <c r="E59" s="1220" t="s">
        <v>1196</v>
      </c>
      <c r="F59" s="1220"/>
      <c r="G59" s="1220"/>
      <c r="H59" s="1240"/>
      <c r="I59" s="1220"/>
      <c r="J59" s="40"/>
      <c r="K59" s="18"/>
      <c r="L59" s="18"/>
    </row>
    <row r="60" spans="3:12" ht="16.5" hidden="1">
      <c r="C60" s="1237" t="s">
        <v>304</v>
      </c>
      <c r="D60" s="1238" t="s">
        <v>1204</v>
      </c>
      <c r="E60" s="1220" t="s">
        <v>1196</v>
      </c>
      <c r="F60" s="1220"/>
      <c r="G60" s="1220"/>
      <c r="H60" s="1240"/>
      <c r="I60" s="1220"/>
      <c r="J60" s="40"/>
      <c r="K60" s="18"/>
      <c r="L60" s="18"/>
    </row>
    <row r="61" spans="3:12" ht="16.5" hidden="1">
      <c r="C61" s="1237" t="s">
        <v>305</v>
      </c>
      <c r="D61" s="1238" t="s">
        <v>1207</v>
      </c>
      <c r="E61" s="1220" t="s">
        <v>1196</v>
      </c>
      <c r="F61" s="1220"/>
      <c r="G61" s="1220"/>
      <c r="H61" s="1240"/>
      <c r="I61" s="1220"/>
      <c r="J61" s="40"/>
      <c r="K61" s="18"/>
      <c r="L61" s="18"/>
    </row>
    <row r="62" spans="3:12" ht="17.25" hidden="1" thickBot="1">
      <c r="C62" s="1237"/>
      <c r="D62" s="1220"/>
      <c r="E62" s="1220"/>
      <c r="F62" s="1220"/>
      <c r="G62" s="1220"/>
      <c r="H62" s="1240"/>
      <c r="I62" s="1220"/>
      <c r="J62" s="40"/>
      <c r="K62" s="18"/>
      <c r="L62" s="18"/>
    </row>
    <row r="63" spans="3:12" ht="17.25" hidden="1" thickTop="1">
      <c r="C63" s="1242"/>
      <c r="D63" s="1243"/>
      <c r="E63" s="1243"/>
      <c r="F63" s="1243"/>
      <c r="G63" s="1244"/>
      <c r="H63" s="1244"/>
      <c r="I63" s="1244"/>
      <c r="J63" s="21"/>
      <c r="K63" s="18"/>
      <c r="L63" s="18"/>
    </row>
    <row r="64" spans="3:12" ht="17.25" hidden="1" thickBot="1">
      <c r="C64" s="1245" t="s">
        <v>1156</v>
      </c>
      <c r="D64" s="1208"/>
      <c r="E64" s="1208"/>
      <c r="F64" s="1208" t="s">
        <v>296</v>
      </c>
      <c r="G64" s="1208" t="s">
        <v>296</v>
      </c>
      <c r="H64" s="1208"/>
      <c r="I64" s="1208"/>
      <c r="J64" s="18"/>
      <c r="K64" s="18"/>
      <c r="L64" s="18"/>
    </row>
    <row r="65" spans="3:12" ht="18" thickTop="1" thickBot="1">
      <c r="C65" s="1268"/>
      <c r="D65" s="1861" t="s">
        <v>88</v>
      </c>
      <c r="E65" s="1862"/>
      <c r="F65" s="1863"/>
      <c r="G65" s="1864" t="s">
        <v>1234</v>
      </c>
      <c r="H65" s="1864"/>
      <c r="I65" s="1865"/>
      <c r="J65" s="603"/>
      <c r="K65" s="604"/>
      <c r="L65" s="18"/>
    </row>
    <row r="66" spans="3:12" ht="18" thickTop="1" thickBot="1">
      <c r="C66" s="1269"/>
      <c r="D66" s="1321"/>
      <c r="E66" s="1861" t="s">
        <v>1769</v>
      </c>
      <c r="F66" s="1863"/>
      <c r="G66" s="1264"/>
      <c r="H66" s="1866" t="s">
        <v>1757</v>
      </c>
      <c r="I66" s="1865"/>
      <c r="J66" s="603"/>
      <c r="K66" s="604"/>
    </row>
    <row r="67" spans="3:12" ht="54" thickTop="1" thickBot="1">
      <c r="C67" s="1700" t="s">
        <v>32</v>
      </c>
      <c r="D67" s="1701" t="s">
        <v>1758</v>
      </c>
      <c r="E67" s="1324" t="s">
        <v>1759</v>
      </c>
      <c r="F67" s="1324" t="s">
        <v>1235</v>
      </c>
      <c r="G67" s="1265" t="s">
        <v>1760</v>
      </c>
      <c r="H67" s="1246" t="s">
        <v>1759</v>
      </c>
      <c r="I67" s="1246" t="s">
        <v>1235</v>
      </c>
      <c r="J67" s="603"/>
      <c r="K67" s="604"/>
    </row>
    <row r="68" spans="3:12" ht="17.25" thickTop="1">
      <c r="C68" s="1270"/>
      <c r="D68" s="1322"/>
      <c r="E68" s="1273"/>
      <c r="F68" s="1273"/>
      <c r="G68" s="1317"/>
      <c r="H68" s="1247"/>
      <c r="I68" s="1247"/>
      <c r="J68" s="606"/>
      <c r="K68" s="604"/>
    </row>
    <row r="69" spans="3:12" ht="16.5" hidden="1">
      <c r="C69" s="1271">
        <v>2012</v>
      </c>
      <c r="D69" s="1273"/>
      <c r="E69" s="1273"/>
      <c r="F69" s="1273"/>
      <c r="G69" s="1266"/>
      <c r="H69" s="1248"/>
      <c r="I69" s="1248"/>
      <c r="J69" s="606"/>
      <c r="K69" s="604"/>
    </row>
    <row r="70" spans="3:12" ht="16.5" hidden="1">
      <c r="C70" s="1272" t="s">
        <v>335</v>
      </c>
      <c r="D70" s="1273" t="s">
        <v>1207</v>
      </c>
      <c r="E70" s="1274">
        <v>16.04</v>
      </c>
      <c r="F70" s="1274" t="s">
        <v>1236</v>
      </c>
      <c r="G70" s="1318" t="s">
        <v>73</v>
      </c>
      <c r="H70" s="1249">
        <v>18.170000000000002</v>
      </c>
      <c r="I70" s="1249" t="s">
        <v>1237</v>
      </c>
      <c r="J70" s="606"/>
      <c r="K70" s="604"/>
    </row>
    <row r="71" spans="3:12" ht="16.5" hidden="1">
      <c r="C71" s="1272" t="s">
        <v>336</v>
      </c>
      <c r="D71" s="1273" t="s">
        <v>1207</v>
      </c>
      <c r="E71" s="1274">
        <v>15</v>
      </c>
      <c r="F71" s="1274" t="s">
        <v>1238</v>
      </c>
      <c r="G71" s="1318" t="s">
        <v>1239</v>
      </c>
      <c r="H71" s="1249">
        <v>18.37</v>
      </c>
      <c r="I71" s="1249" t="s">
        <v>1240</v>
      </c>
      <c r="J71" s="606"/>
      <c r="K71" s="604"/>
    </row>
    <row r="72" spans="3:12" ht="16.5" hidden="1">
      <c r="C72" s="1272" t="s">
        <v>337</v>
      </c>
      <c r="D72" s="1273" t="s">
        <v>1241</v>
      </c>
      <c r="E72" s="1274">
        <v>14.98</v>
      </c>
      <c r="F72" s="1274" t="s">
        <v>1242</v>
      </c>
      <c r="G72" s="1318" t="s">
        <v>785</v>
      </c>
      <c r="H72" s="1249">
        <v>15.78</v>
      </c>
      <c r="I72" s="1249" t="s">
        <v>1243</v>
      </c>
      <c r="J72" s="606"/>
      <c r="K72" s="604"/>
    </row>
    <row r="73" spans="3:12" ht="16.5" hidden="1">
      <c r="C73" s="1272" t="s">
        <v>338</v>
      </c>
      <c r="D73" s="1273" t="s">
        <v>1244</v>
      </c>
      <c r="E73" s="1325">
        <v>13.81</v>
      </c>
      <c r="F73" s="1325" t="s">
        <v>1245</v>
      </c>
      <c r="G73" s="1319" t="s">
        <v>785</v>
      </c>
      <c r="H73" s="1250">
        <v>17.86</v>
      </c>
      <c r="I73" s="1249" t="s">
        <v>1246</v>
      </c>
      <c r="J73" s="606"/>
      <c r="K73" s="604"/>
    </row>
    <row r="74" spans="3:12" ht="16.5" hidden="1">
      <c r="C74" s="1272" t="s">
        <v>339</v>
      </c>
      <c r="D74" s="1273" t="s">
        <v>1244</v>
      </c>
      <c r="E74" s="1325">
        <v>14.32</v>
      </c>
      <c r="F74" s="1325" t="s">
        <v>1247</v>
      </c>
      <c r="G74" s="1319" t="s">
        <v>785</v>
      </c>
      <c r="H74" s="1250">
        <v>17.920000000000002</v>
      </c>
      <c r="I74" s="1249" t="s">
        <v>1248</v>
      </c>
      <c r="J74" s="606"/>
      <c r="K74" s="604"/>
    </row>
    <row r="75" spans="3:12" ht="16.5" hidden="1">
      <c r="C75" s="1272" t="s">
        <v>340</v>
      </c>
      <c r="D75" s="1273" t="s">
        <v>1244</v>
      </c>
      <c r="E75" s="1325">
        <v>15.65</v>
      </c>
      <c r="F75" s="1325" t="s">
        <v>1249</v>
      </c>
      <c r="G75" s="1319" t="s">
        <v>785</v>
      </c>
      <c r="H75" s="1250">
        <v>17.940000000000001</v>
      </c>
      <c r="I75" s="1249" t="s">
        <v>1250</v>
      </c>
      <c r="J75" s="606"/>
      <c r="K75" s="604"/>
    </row>
    <row r="76" spans="3:12" ht="16.5" hidden="1">
      <c r="C76" s="1272" t="s">
        <v>341</v>
      </c>
      <c r="D76" s="1273" t="s">
        <v>1244</v>
      </c>
      <c r="E76" s="1325" t="s">
        <v>1251</v>
      </c>
      <c r="F76" s="1325" t="s">
        <v>1252</v>
      </c>
      <c r="G76" s="1319" t="s">
        <v>785</v>
      </c>
      <c r="H76" s="1250" t="s">
        <v>1253</v>
      </c>
      <c r="I76" s="1249" t="s">
        <v>1254</v>
      </c>
      <c r="J76" s="606"/>
      <c r="K76" s="604"/>
    </row>
    <row r="77" spans="3:12" ht="16.5" hidden="1">
      <c r="C77" s="1272" t="s">
        <v>342</v>
      </c>
      <c r="D77" s="1273" t="s">
        <v>1244</v>
      </c>
      <c r="E77" s="1325">
        <v>13.35</v>
      </c>
      <c r="F77" s="1325">
        <v>11.03</v>
      </c>
      <c r="G77" s="1319" t="s">
        <v>865</v>
      </c>
      <c r="H77" s="1250">
        <v>17.98</v>
      </c>
      <c r="I77" s="1249">
        <v>13.95</v>
      </c>
      <c r="J77" s="606"/>
      <c r="K77" s="604"/>
    </row>
    <row r="78" spans="3:12" ht="15" hidden="1" customHeight="1">
      <c r="C78" s="1272" t="s">
        <v>343</v>
      </c>
      <c r="D78" s="1273" t="s">
        <v>1244</v>
      </c>
      <c r="E78" s="1325">
        <v>15.25</v>
      </c>
      <c r="F78" s="1325">
        <v>10.88</v>
      </c>
      <c r="G78" s="1319" t="s">
        <v>1239</v>
      </c>
      <c r="H78" s="1250">
        <v>17.91</v>
      </c>
      <c r="I78" s="1249">
        <v>14.42</v>
      </c>
      <c r="J78" s="606"/>
      <c r="K78" s="604"/>
    </row>
    <row r="79" spans="3:12" ht="16.5" hidden="1">
      <c r="C79" s="1272" t="s">
        <v>344</v>
      </c>
      <c r="D79" s="1273" t="s">
        <v>227</v>
      </c>
      <c r="E79" s="1325">
        <v>15.08</v>
      </c>
      <c r="F79" s="1325">
        <v>10.4</v>
      </c>
      <c r="G79" s="1319" t="s">
        <v>1270</v>
      </c>
      <c r="H79" s="1250">
        <v>17.93</v>
      </c>
      <c r="I79" s="1249">
        <v>14.43</v>
      </c>
      <c r="J79" s="606"/>
      <c r="K79" s="604"/>
    </row>
    <row r="80" spans="3:12" ht="16.5" hidden="1">
      <c r="C80" s="1272"/>
      <c r="D80" s="1273"/>
      <c r="E80" s="1325"/>
      <c r="F80" s="1325"/>
      <c r="G80" s="1319"/>
      <c r="H80" s="1250"/>
      <c r="I80" s="1249"/>
      <c r="J80" s="606"/>
      <c r="K80" s="604"/>
    </row>
    <row r="81" spans="3:11" ht="16.5" hidden="1">
      <c r="C81" s="1271">
        <v>2013</v>
      </c>
      <c r="D81" s="1273"/>
      <c r="E81" s="1274"/>
      <c r="F81" s="1274"/>
      <c r="G81" s="1318"/>
      <c r="H81" s="1249"/>
      <c r="I81" s="1249"/>
      <c r="J81" s="606"/>
      <c r="K81" s="604"/>
    </row>
    <row r="82" spans="3:11" ht="16.5" hidden="1">
      <c r="C82" s="1273" t="s">
        <v>345</v>
      </c>
      <c r="D82" s="1273" t="s">
        <v>227</v>
      </c>
      <c r="E82" s="1274">
        <v>15.58</v>
      </c>
      <c r="F82" s="1274">
        <v>10.81</v>
      </c>
      <c r="G82" s="1318" t="s">
        <v>1239</v>
      </c>
      <c r="H82" s="1249">
        <v>17.96</v>
      </c>
      <c r="I82" s="1251">
        <v>14.42</v>
      </c>
      <c r="J82" s="606"/>
      <c r="K82" s="604"/>
    </row>
    <row r="83" spans="3:11" ht="16.5" hidden="1">
      <c r="C83" s="1273" t="s">
        <v>1278</v>
      </c>
      <c r="D83" s="1273" t="s">
        <v>227</v>
      </c>
      <c r="E83" s="1274">
        <v>14.83</v>
      </c>
      <c r="F83" s="1274" t="s">
        <v>1279</v>
      </c>
      <c r="G83" s="1318" t="s">
        <v>1280</v>
      </c>
      <c r="H83" s="1249" t="s">
        <v>1281</v>
      </c>
      <c r="I83" s="1251" t="s">
        <v>1282</v>
      </c>
      <c r="J83" s="606"/>
      <c r="K83" s="604"/>
    </row>
    <row r="84" spans="3:11" ht="16.5" hidden="1">
      <c r="C84" s="1273" t="s">
        <v>335</v>
      </c>
      <c r="D84" s="1273" t="s">
        <v>1244</v>
      </c>
      <c r="E84" s="1274">
        <v>14.32</v>
      </c>
      <c r="F84" s="1274">
        <v>10.19</v>
      </c>
      <c r="G84" s="1318" t="s">
        <v>1283</v>
      </c>
      <c r="H84" s="1249">
        <v>17.8</v>
      </c>
      <c r="I84" s="1251">
        <v>14.35</v>
      </c>
      <c r="J84" s="606"/>
      <c r="K84" s="604"/>
    </row>
    <row r="85" spans="3:11" ht="16.5" hidden="1">
      <c r="C85" s="1273" t="s">
        <v>336</v>
      </c>
      <c r="D85" s="1273" t="s">
        <v>240</v>
      </c>
      <c r="E85" s="1274">
        <v>14.58</v>
      </c>
      <c r="F85" s="1274">
        <v>9.66</v>
      </c>
      <c r="G85" s="1318" t="s">
        <v>1283</v>
      </c>
      <c r="H85" s="1249">
        <v>17.77</v>
      </c>
      <c r="I85" s="1251">
        <v>14.35</v>
      </c>
      <c r="J85" s="606"/>
      <c r="K85" s="604"/>
    </row>
    <row r="86" spans="3:11" ht="16.5" hidden="1">
      <c r="C86" s="1273" t="s">
        <v>337</v>
      </c>
      <c r="D86" s="1273" t="s">
        <v>1295</v>
      </c>
      <c r="E86" s="1274">
        <v>14.25</v>
      </c>
      <c r="F86" s="1274">
        <v>9.89</v>
      </c>
      <c r="G86" s="1318" t="s">
        <v>1296</v>
      </c>
      <c r="H86" s="1249">
        <v>17.66</v>
      </c>
      <c r="I86" s="1251">
        <v>17.02</v>
      </c>
      <c r="J86" s="606"/>
      <c r="K86" s="604"/>
    </row>
    <row r="87" spans="3:11" ht="16.5" hidden="1">
      <c r="C87" s="1273" t="s">
        <v>338</v>
      </c>
      <c r="D87" s="1323" t="s">
        <v>1295</v>
      </c>
      <c r="E87" s="1274">
        <v>14.29</v>
      </c>
      <c r="F87" s="1274" t="s">
        <v>1298</v>
      </c>
      <c r="G87" s="1267" t="s">
        <v>1299</v>
      </c>
      <c r="H87" s="1249">
        <v>17.78</v>
      </c>
      <c r="I87" s="1249" t="s">
        <v>1300</v>
      </c>
      <c r="J87" s="606"/>
      <c r="K87" s="604"/>
    </row>
    <row r="88" spans="3:11" ht="16.5" hidden="1">
      <c r="C88" s="1273" t="s">
        <v>339</v>
      </c>
      <c r="D88" s="1323" t="s">
        <v>1244</v>
      </c>
      <c r="E88" s="1274">
        <v>14.39</v>
      </c>
      <c r="F88" s="1274">
        <v>9.65</v>
      </c>
      <c r="G88" s="1267" t="s">
        <v>1204</v>
      </c>
      <c r="H88" s="1249">
        <v>17.7</v>
      </c>
      <c r="I88" s="1249">
        <v>16.97</v>
      </c>
      <c r="J88" s="606"/>
      <c r="K88" s="604"/>
    </row>
    <row r="89" spans="3:11" ht="16.5" hidden="1">
      <c r="C89" s="1273" t="s">
        <v>340</v>
      </c>
      <c r="D89" s="1323" t="s">
        <v>1244</v>
      </c>
      <c r="E89" s="1274">
        <v>13.82</v>
      </c>
      <c r="F89" s="1274">
        <v>9.32</v>
      </c>
      <c r="G89" s="1267" t="s">
        <v>1301</v>
      </c>
      <c r="H89" s="1249">
        <v>18.32</v>
      </c>
      <c r="I89" s="1249">
        <v>16.920000000000002</v>
      </c>
      <c r="J89" s="606"/>
      <c r="K89" s="604"/>
    </row>
    <row r="90" spans="3:11" ht="16.5" hidden="1">
      <c r="C90" s="1273" t="s">
        <v>341</v>
      </c>
      <c r="D90" s="1323" t="s">
        <v>1244</v>
      </c>
      <c r="E90" s="1274">
        <v>14.03</v>
      </c>
      <c r="F90" s="1274">
        <v>9.3699999999999992</v>
      </c>
      <c r="G90" s="1267" t="s">
        <v>1299</v>
      </c>
      <c r="H90" s="1249">
        <v>18.309999999999999</v>
      </c>
      <c r="I90" s="1249">
        <v>16.940000000000001</v>
      </c>
      <c r="J90" s="606"/>
      <c r="K90" s="604"/>
    </row>
    <row r="91" spans="3:11" ht="16.5" hidden="1">
      <c r="C91" s="1273" t="s">
        <v>342</v>
      </c>
      <c r="D91" s="1323" t="s">
        <v>1244</v>
      </c>
      <c r="E91" s="1274">
        <v>13.95</v>
      </c>
      <c r="F91" s="1274">
        <v>9.25</v>
      </c>
      <c r="G91" s="1267" t="s">
        <v>1301</v>
      </c>
      <c r="H91" s="1249">
        <v>18.670000000000002</v>
      </c>
      <c r="I91" s="1249">
        <v>17.66</v>
      </c>
      <c r="J91" s="608"/>
      <c r="K91" s="604"/>
    </row>
    <row r="92" spans="3:11" ht="16.5" hidden="1">
      <c r="C92" s="1273" t="s">
        <v>343</v>
      </c>
      <c r="D92" s="1323" t="s">
        <v>1244</v>
      </c>
      <c r="E92" s="1274">
        <v>14.18</v>
      </c>
      <c r="F92" s="1274">
        <v>9.4</v>
      </c>
      <c r="G92" s="1267" t="s">
        <v>1301</v>
      </c>
      <c r="H92" s="1249">
        <v>18.84</v>
      </c>
      <c r="I92" s="1249">
        <v>17.72</v>
      </c>
      <c r="J92" s="609"/>
      <c r="K92" s="609"/>
    </row>
    <row r="93" spans="3:11" ht="16.5" hidden="1">
      <c r="C93" s="1273" t="s">
        <v>344</v>
      </c>
      <c r="D93" s="1323" t="s">
        <v>1244</v>
      </c>
      <c r="E93" s="1274">
        <v>14.13</v>
      </c>
      <c r="F93" s="1274">
        <v>9.35</v>
      </c>
      <c r="G93" s="1267" t="s">
        <v>1301</v>
      </c>
      <c r="H93" s="1249">
        <v>18.84</v>
      </c>
      <c r="I93" s="1249">
        <v>17.760000000000002</v>
      </c>
      <c r="J93" s="609"/>
      <c r="K93" s="609"/>
    </row>
    <row r="94" spans="3:11" ht="16.5" hidden="1">
      <c r="C94" s="1273"/>
      <c r="D94" s="1323"/>
      <c r="E94" s="1323"/>
      <c r="F94" s="1323"/>
      <c r="G94" s="1267"/>
      <c r="H94" s="1252"/>
      <c r="I94" s="1252"/>
      <c r="J94" s="609"/>
      <c r="K94" s="609"/>
    </row>
    <row r="95" spans="3:11" ht="16.5" hidden="1">
      <c r="C95" s="1271">
        <v>2014</v>
      </c>
      <c r="D95" s="1323"/>
      <c r="E95" s="1323"/>
      <c r="F95" s="1323"/>
      <c r="G95" s="1267"/>
      <c r="H95" s="1252"/>
      <c r="I95" s="1252"/>
      <c r="J95" s="609"/>
      <c r="K95" s="609"/>
    </row>
    <row r="96" spans="3:11" ht="16.5" hidden="1">
      <c r="C96" s="1273" t="s">
        <v>345</v>
      </c>
      <c r="D96" s="1323" t="s">
        <v>1244</v>
      </c>
      <c r="E96" s="1274">
        <v>14.09</v>
      </c>
      <c r="F96" s="1274">
        <v>9.3000000000000007</v>
      </c>
      <c r="G96" s="1267" t="s">
        <v>1301</v>
      </c>
      <c r="H96" s="1249">
        <v>18.88</v>
      </c>
      <c r="I96" s="1249">
        <v>17.739999999999998</v>
      </c>
      <c r="J96" s="609"/>
      <c r="K96" s="609"/>
    </row>
    <row r="97" spans="2:11" ht="16.5" hidden="1">
      <c r="C97" s="1273" t="s">
        <v>1278</v>
      </c>
      <c r="D97" s="1323" t="s">
        <v>1244</v>
      </c>
      <c r="E97" s="1274">
        <v>14.08</v>
      </c>
      <c r="F97" s="1274">
        <v>9.32</v>
      </c>
      <c r="G97" s="1267" t="s">
        <v>1301</v>
      </c>
      <c r="H97" s="1249">
        <v>18.88</v>
      </c>
      <c r="I97" s="1249">
        <v>17.73</v>
      </c>
      <c r="J97" s="609"/>
      <c r="K97" s="609"/>
    </row>
    <row r="98" spans="2:11" ht="16.5" hidden="1">
      <c r="C98" s="1273" t="s">
        <v>335</v>
      </c>
      <c r="D98" s="1323" t="s">
        <v>1244</v>
      </c>
      <c r="E98" s="1274">
        <v>14.24</v>
      </c>
      <c r="F98" s="1274">
        <v>9.27</v>
      </c>
      <c r="G98" s="1267" t="s">
        <v>1301</v>
      </c>
      <c r="H98" s="1249">
        <v>18.88</v>
      </c>
      <c r="I98" s="1249">
        <v>17.73</v>
      </c>
      <c r="J98" s="609"/>
      <c r="K98" s="609"/>
    </row>
    <row r="99" spans="2:11" ht="16.5" hidden="1">
      <c r="C99" s="1273" t="s">
        <v>336</v>
      </c>
      <c r="D99" s="1323" t="s">
        <v>1244</v>
      </c>
      <c r="E99" s="1274">
        <v>14.22</v>
      </c>
      <c r="F99" s="1274">
        <v>9.1199999999999992</v>
      </c>
      <c r="G99" s="1267" t="s">
        <v>1301</v>
      </c>
      <c r="H99" s="1249">
        <v>18.88</v>
      </c>
      <c r="I99" s="1249">
        <v>17.73</v>
      </c>
      <c r="J99" s="609"/>
      <c r="K99" s="609"/>
    </row>
    <row r="100" spans="2:11" ht="16.5" hidden="1">
      <c r="C100" s="1273" t="s">
        <v>337</v>
      </c>
      <c r="D100" s="1323" t="s">
        <v>1244</v>
      </c>
      <c r="E100" s="1274">
        <v>14.39</v>
      </c>
      <c r="F100" s="1274">
        <v>9.25</v>
      </c>
      <c r="G100" s="1267" t="s">
        <v>1301</v>
      </c>
      <c r="H100" s="1249">
        <v>18.87</v>
      </c>
      <c r="I100" s="1249">
        <v>17.739999999999998</v>
      </c>
      <c r="J100" s="609"/>
      <c r="K100" s="609"/>
    </row>
    <row r="101" spans="2:11" ht="16.5" hidden="1">
      <c r="C101" s="1273" t="s">
        <v>338</v>
      </c>
      <c r="D101" s="1323" t="s">
        <v>1244</v>
      </c>
      <c r="E101" s="1274">
        <v>14.44</v>
      </c>
      <c r="F101" s="1274">
        <v>9.33</v>
      </c>
      <c r="G101" s="1267" t="s">
        <v>1301</v>
      </c>
      <c r="H101" s="1249">
        <v>19</v>
      </c>
      <c r="I101" s="1249">
        <v>18</v>
      </c>
      <c r="J101" s="609"/>
      <c r="K101" s="609"/>
    </row>
    <row r="102" spans="2:11" ht="16.5" hidden="1">
      <c r="C102" s="1273" t="s">
        <v>339</v>
      </c>
      <c r="D102" s="1323" t="s">
        <v>1244</v>
      </c>
      <c r="E102" s="1274">
        <v>14.33</v>
      </c>
      <c r="F102" s="1274">
        <v>9.4499999999999993</v>
      </c>
      <c r="G102" s="1253" t="s">
        <v>1301</v>
      </c>
      <c r="H102" s="1249">
        <v>19</v>
      </c>
      <c r="I102" s="1249">
        <v>18</v>
      </c>
      <c r="J102" s="609"/>
      <c r="K102" s="609"/>
    </row>
    <row r="103" spans="2:11" ht="16.5" hidden="1">
      <c r="C103" s="1273" t="s">
        <v>340</v>
      </c>
      <c r="D103" s="1323" t="s">
        <v>1244</v>
      </c>
      <c r="E103" s="1274">
        <v>14.28</v>
      </c>
      <c r="F103" s="1274">
        <v>9.4499999999999993</v>
      </c>
      <c r="G103" s="1253" t="s">
        <v>1301</v>
      </c>
      <c r="H103" s="1249">
        <v>19</v>
      </c>
      <c r="I103" s="1249">
        <v>18</v>
      </c>
      <c r="J103" s="609"/>
      <c r="K103" s="609"/>
    </row>
    <row r="104" spans="2:11" ht="16.5" hidden="1">
      <c r="C104" s="1273" t="s">
        <v>341</v>
      </c>
      <c r="D104" s="1323" t="s">
        <v>1244</v>
      </c>
      <c r="E104" s="1274">
        <v>14.45</v>
      </c>
      <c r="F104" s="1274">
        <v>9.57</v>
      </c>
      <c r="G104" s="1253" t="s">
        <v>1301</v>
      </c>
      <c r="H104" s="1249">
        <v>19</v>
      </c>
      <c r="I104" s="1249">
        <v>18</v>
      </c>
      <c r="J104" s="609"/>
      <c r="K104" s="609"/>
    </row>
    <row r="105" spans="2:11" ht="16.5" hidden="1">
      <c r="C105" s="1273" t="s">
        <v>342</v>
      </c>
      <c r="D105" s="1323" t="s">
        <v>1244</v>
      </c>
      <c r="E105" s="1274">
        <v>14.36</v>
      </c>
      <c r="F105" s="1274">
        <v>9.9</v>
      </c>
      <c r="G105" s="1253" t="s">
        <v>1301</v>
      </c>
      <c r="H105" s="1249">
        <v>19</v>
      </c>
      <c r="I105" s="1249">
        <v>18</v>
      </c>
      <c r="J105" s="609"/>
      <c r="K105" s="609"/>
    </row>
    <row r="106" spans="2:11" ht="16.5" hidden="1">
      <c r="C106" s="1273" t="s">
        <v>343</v>
      </c>
      <c r="D106" s="1323" t="s">
        <v>1244</v>
      </c>
      <c r="E106" s="1274">
        <v>14.26</v>
      </c>
      <c r="F106" s="1274">
        <v>9.9700000000000006</v>
      </c>
      <c r="G106" s="1253" t="s">
        <v>1301</v>
      </c>
      <c r="H106" s="1254">
        <v>19</v>
      </c>
      <c r="I106" s="1249">
        <v>18</v>
      </c>
      <c r="J106" s="609"/>
      <c r="K106" s="609"/>
    </row>
    <row r="107" spans="2:11" ht="16.5" hidden="1">
      <c r="C107" s="1273" t="s">
        <v>344</v>
      </c>
      <c r="D107" s="1323" t="s">
        <v>1244</v>
      </c>
      <c r="E107" s="1274">
        <v>14.19</v>
      </c>
      <c r="F107" s="1274">
        <v>9.68</v>
      </c>
      <c r="G107" s="1253" t="s">
        <v>1301</v>
      </c>
      <c r="H107" s="1254">
        <v>19</v>
      </c>
      <c r="I107" s="1249">
        <v>18</v>
      </c>
      <c r="J107" s="609"/>
      <c r="K107" s="609"/>
    </row>
    <row r="108" spans="2:11" ht="16.5" hidden="1">
      <c r="C108" s="1273"/>
      <c r="D108" s="1323"/>
      <c r="E108" s="1274"/>
      <c r="F108" s="1274"/>
      <c r="G108" s="1253"/>
      <c r="H108" s="1249"/>
      <c r="I108" s="1249"/>
      <c r="J108" s="609"/>
      <c r="K108" s="609"/>
    </row>
    <row r="109" spans="2:11" ht="17.25" hidden="1" thickTop="1">
      <c r="B109" s="907"/>
      <c r="C109" s="1271">
        <v>2015</v>
      </c>
      <c r="D109" s="1323"/>
      <c r="E109" s="1274"/>
      <c r="F109" s="1274"/>
      <c r="G109" s="1253"/>
      <c r="H109" s="1249"/>
      <c r="I109" s="1249"/>
      <c r="J109" s="609"/>
      <c r="K109" s="609"/>
    </row>
    <row r="110" spans="2:11" ht="16.5" hidden="1">
      <c r="B110" s="908"/>
      <c r="C110" s="1273" t="s">
        <v>345</v>
      </c>
      <c r="D110" s="1323" t="s">
        <v>1244</v>
      </c>
      <c r="E110" s="1274">
        <v>14.16</v>
      </c>
      <c r="F110" s="1274">
        <v>9.66</v>
      </c>
      <c r="G110" s="1253" t="s">
        <v>1301</v>
      </c>
      <c r="H110" s="1249">
        <v>19</v>
      </c>
      <c r="I110" s="1249">
        <v>18</v>
      </c>
      <c r="J110" s="609"/>
      <c r="K110" s="609"/>
    </row>
    <row r="111" spans="2:11" ht="16.5" hidden="1">
      <c r="B111" s="908"/>
      <c r="C111" s="1273" t="s">
        <v>334</v>
      </c>
      <c r="D111" s="1323" t="s">
        <v>1320</v>
      </c>
      <c r="E111" s="1274">
        <v>14</v>
      </c>
      <c r="F111" s="1274">
        <v>9.73</v>
      </c>
      <c r="G111" s="1253"/>
      <c r="H111" s="1249"/>
      <c r="I111" s="1249"/>
      <c r="J111" s="609"/>
      <c r="K111" s="609"/>
    </row>
    <row r="112" spans="2:11" ht="16.5" hidden="1">
      <c r="B112" s="908"/>
      <c r="C112" s="1273" t="s">
        <v>335</v>
      </c>
      <c r="D112" s="1323" t="s">
        <v>1320</v>
      </c>
      <c r="E112" s="1274">
        <v>13.24</v>
      </c>
      <c r="F112" s="1274">
        <v>8.75</v>
      </c>
      <c r="G112" s="1253"/>
      <c r="H112" s="1249"/>
      <c r="I112" s="1249"/>
      <c r="J112" s="609"/>
      <c r="K112" s="609"/>
    </row>
    <row r="113" spans="2:11" ht="17.25" hidden="1" thickBot="1">
      <c r="B113" s="909"/>
      <c r="C113" s="1273" t="s">
        <v>336</v>
      </c>
      <c r="D113" s="1323" t="s">
        <v>1323</v>
      </c>
      <c r="E113" s="1274">
        <v>12.71</v>
      </c>
      <c r="F113" s="1274">
        <v>8.84</v>
      </c>
      <c r="G113" s="1253"/>
      <c r="H113" s="1249"/>
      <c r="I113" s="1249"/>
      <c r="J113" s="609"/>
      <c r="K113" s="609"/>
    </row>
    <row r="114" spans="2:11" ht="16.5" hidden="1">
      <c r="C114" s="1273" t="s">
        <v>337</v>
      </c>
      <c r="D114" s="1323" t="s">
        <v>1325</v>
      </c>
      <c r="E114" s="1274">
        <v>12.74</v>
      </c>
      <c r="F114" s="1274">
        <v>8.7899999999999991</v>
      </c>
      <c r="G114" s="1253"/>
      <c r="H114" s="1249"/>
      <c r="I114" s="1249"/>
      <c r="J114" s="609"/>
      <c r="K114" s="609"/>
    </row>
    <row r="115" spans="2:11" ht="16.5" hidden="1">
      <c r="C115" s="1273" t="s">
        <v>338</v>
      </c>
      <c r="D115" s="1323" t="s">
        <v>1325</v>
      </c>
      <c r="E115" s="1274">
        <v>11.94</v>
      </c>
      <c r="F115" s="1274">
        <v>8.42</v>
      </c>
      <c r="G115" s="1253"/>
      <c r="H115" s="1249"/>
      <c r="I115" s="1249"/>
      <c r="J115" s="609"/>
      <c r="K115" s="609"/>
    </row>
    <row r="116" spans="2:11" ht="16.5" hidden="1">
      <c r="C116" s="1273" t="s">
        <v>339</v>
      </c>
      <c r="D116" s="1323" t="s">
        <v>1325</v>
      </c>
      <c r="E116" s="1274">
        <v>11.86</v>
      </c>
      <c r="F116" s="1274">
        <v>8.56</v>
      </c>
      <c r="G116" s="1253"/>
      <c r="H116" s="1249"/>
      <c r="I116" s="1249"/>
      <c r="J116" s="609"/>
      <c r="K116" s="609"/>
    </row>
    <row r="117" spans="2:11" ht="16.5" hidden="1">
      <c r="C117" s="1273" t="s">
        <v>340</v>
      </c>
      <c r="D117" s="1323" t="s">
        <v>1327</v>
      </c>
      <c r="E117" s="1274">
        <v>11.96</v>
      </c>
      <c r="F117" s="1274">
        <v>8.51</v>
      </c>
      <c r="G117" s="1253"/>
      <c r="H117" s="1249"/>
      <c r="I117" s="1249"/>
      <c r="J117" s="609"/>
      <c r="K117" s="609"/>
    </row>
    <row r="118" spans="2:11" ht="16.5" hidden="1">
      <c r="C118" s="1273" t="s">
        <v>341</v>
      </c>
      <c r="D118" s="1323" t="s">
        <v>1329</v>
      </c>
      <c r="E118" s="1274">
        <v>11.81</v>
      </c>
      <c r="F118" s="1274">
        <v>8.4700000000000006</v>
      </c>
      <c r="G118" s="1253"/>
      <c r="H118" s="1249"/>
      <c r="I118" s="1249"/>
      <c r="J118" s="609"/>
      <c r="K118" s="609"/>
    </row>
    <row r="119" spans="2:11" ht="16.5" hidden="1">
      <c r="C119" s="1273" t="s">
        <v>342</v>
      </c>
      <c r="D119" s="1323" t="s">
        <v>867</v>
      </c>
      <c r="E119" s="1274">
        <v>10.98</v>
      </c>
      <c r="F119" s="1274">
        <v>7.28</v>
      </c>
      <c r="G119" s="1253"/>
      <c r="H119" s="1249"/>
      <c r="I119" s="1249"/>
      <c r="J119" s="609"/>
      <c r="K119" s="609"/>
    </row>
    <row r="120" spans="2:11" ht="17.25" hidden="1" thickBot="1">
      <c r="C120" s="1274" t="s">
        <v>343</v>
      </c>
      <c r="D120" s="1323" t="s">
        <v>1332</v>
      </c>
      <c r="E120" s="1274">
        <v>12.2</v>
      </c>
      <c r="F120" s="1274">
        <v>7.67</v>
      </c>
      <c r="G120" s="1320"/>
      <c r="H120" s="1255"/>
      <c r="I120" s="1255"/>
      <c r="J120" s="609"/>
      <c r="K120" s="609"/>
    </row>
    <row r="121" spans="2:11" ht="16.5" hidden="1">
      <c r="C121" s="1273" t="s">
        <v>344</v>
      </c>
      <c r="D121" s="1323" t="s">
        <v>1334</v>
      </c>
      <c r="E121" s="1274">
        <v>11.99</v>
      </c>
      <c r="F121" s="1274">
        <v>7.57</v>
      </c>
      <c r="G121" s="1253"/>
      <c r="H121" s="1254"/>
      <c r="I121" s="1249"/>
      <c r="J121" s="609"/>
      <c r="K121" s="609"/>
    </row>
    <row r="122" spans="2:11" ht="16.5" hidden="1">
      <c r="C122" s="1273"/>
      <c r="D122" s="1323"/>
      <c r="E122" s="1274"/>
      <c r="F122" s="1274"/>
      <c r="G122" s="1256"/>
      <c r="H122" s="1254"/>
      <c r="I122" s="1254"/>
      <c r="J122" s="609"/>
      <c r="K122" s="609"/>
    </row>
    <row r="123" spans="2:11" ht="16.5" hidden="1">
      <c r="C123" s="1271">
        <v>2016</v>
      </c>
      <c r="D123" s="1323"/>
      <c r="E123" s="1274"/>
      <c r="F123" s="1274"/>
      <c r="G123" s="1256"/>
      <c r="H123" s="1254"/>
      <c r="I123" s="1254"/>
      <c r="J123" s="609"/>
      <c r="K123" s="609"/>
    </row>
    <row r="124" spans="2:11" ht="16.5" hidden="1">
      <c r="C124" s="1273" t="s">
        <v>345</v>
      </c>
      <c r="D124" s="1323" t="s">
        <v>1335</v>
      </c>
      <c r="E124" s="1274">
        <v>12.08</v>
      </c>
      <c r="F124" s="1274">
        <v>7.38</v>
      </c>
      <c r="G124" s="1256"/>
      <c r="H124" s="1254"/>
      <c r="I124" s="1254"/>
      <c r="J124" s="609"/>
      <c r="K124" s="609"/>
    </row>
    <row r="125" spans="2:11" ht="16.5" hidden="1">
      <c r="C125" s="1273" t="s">
        <v>334</v>
      </c>
      <c r="D125" s="1323" t="s">
        <v>1336</v>
      </c>
      <c r="E125" s="1274">
        <v>11.48</v>
      </c>
      <c r="F125" s="1274">
        <v>7.29</v>
      </c>
      <c r="G125" s="1256"/>
      <c r="H125" s="1254"/>
      <c r="I125" s="1254"/>
      <c r="J125" s="609"/>
      <c r="K125" s="609"/>
    </row>
    <row r="126" spans="2:11" ht="16.5" hidden="1">
      <c r="C126" s="1273" t="s">
        <v>335</v>
      </c>
      <c r="D126" s="1323" t="s">
        <v>1336</v>
      </c>
      <c r="E126" s="1274">
        <v>11.44</v>
      </c>
      <c r="F126" s="1274">
        <v>7.16</v>
      </c>
      <c r="G126" s="1256"/>
      <c r="H126" s="1254"/>
      <c r="I126" s="1254"/>
      <c r="J126" s="609"/>
      <c r="K126" s="609"/>
    </row>
    <row r="127" spans="2:11" ht="16.5" hidden="1">
      <c r="C127" s="1273" t="s">
        <v>336</v>
      </c>
      <c r="D127" s="1323" t="s">
        <v>1336</v>
      </c>
      <c r="E127" s="1274">
        <v>11.5</v>
      </c>
      <c r="F127" s="1274">
        <v>7.2</v>
      </c>
      <c r="G127" s="1256"/>
      <c r="H127" s="1254"/>
      <c r="I127" s="1254"/>
      <c r="J127" s="609"/>
      <c r="K127" s="609"/>
    </row>
    <row r="128" spans="2:11" ht="16.5" hidden="1">
      <c r="C128" s="1273" t="s">
        <v>337</v>
      </c>
      <c r="D128" s="1323" t="s">
        <v>867</v>
      </c>
      <c r="E128" s="1274">
        <v>11.43</v>
      </c>
      <c r="F128" s="1274">
        <v>7.35</v>
      </c>
      <c r="G128" s="1256"/>
      <c r="H128" s="1254"/>
      <c r="I128" s="1254"/>
      <c r="J128" s="609"/>
      <c r="K128" s="609"/>
    </row>
    <row r="129" spans="3:11" ht="16.5" hidden="1">
      <c r="C129" s="1273" t="s">
        <v>338</v>
      </c>
      <c r="D129" s="1323" t="s">
        <v>867</v>
      </c>
      <c r="E129" s="1274">
        <v>11.4</v>
      </c>
      <c r="F129" s="1274">
        <v>7.48</v>
      </c>
      <c r="G129" s="1256"/>
      <c r="H129" s="1254"/>
      <c r="I129" s="1254"/>
      <c r="J129" s="609"/>
      <c r="K129" s="609"/>
    </row>
    <row r="130" spans="3:11" ht="16.5" hidden="1">
      <c r="C130" s="1273" t="s">
        <v>339</v>
      </c>
      <c r="D130" s="1323" t="s">
        <v>867</v>
      </c>
      <c r="E130" s="1274">
        <v>10.69</v>
      </c>
      <c r="F130" s="1274">
        <v>6.79</v>
      </c>
      <c r="G130" s="1256"/>
      <c r="H130" s="1254"/>
      <c r="I130" s="1254"/>
      <c r="J130" s="609"/>
      <c r="K130" s="609"/>
    </row>
    <row r="131" spans="3:11" ht="16.5" hidden="1">
      <c r="C131" s="1273" t="s">
        <v>340</v>
      </c>
      <c r="D131" s="1323" t="s">
        <v>867</v>
      </c>
      <c r="E131" s="1274">
        <v>10.67</v>
      </c>
      <c r="F131" s="1274">
        <v>6.84</v>
      </c>
      <c r="G131" s="1256"/>
      <c r="H131" s="1254"/>
      <c r="I131" s="1254"/>
      <c r="J131" s="609"/>
      <c r="K131" s="609"/>
    </row>
    <row r="132" spans="3:11" ht="16.5" hidden="1">
      <c r="C132" s="1273" t="s">
        <v>341</v>
      </c>
      <c r="D132" s="1323" t="s">
        <v>867</v>
      </c>
      <c r="E132" s="1274">
        <v>10.66</v>
      </c>
      <c r="F132" s="1274">
        <v>6.95</v>
      </c>
      <c r="G132" s="1256"/>
      <c r="H132" s="1254"/>
      <c r="I132" s="1254"/>
      <c r="J132" s="609"/>
      <c r="K132" s="609"/>
    </row>
    <row r="133" spans="3:11" ht="16.5" hidden="1">
      <c r="C133" s="1273" t="s">
        <v>342</v>
      </c>
      <c r="D133" s="1323" t="s">
        <v>867</v>
      </c>
      <c r="E133" s="1274">
        <v>10.7</v>
      </c>
      <c r="F133" s="1274">
        <v>6.93</v>
      </c>
      <c r="G133" s="1256"/>
      <c r="H133" s="1254"/>
      <c r="I133" s="1254"/>
      <c r="J133" s="609"/>
      <c r="K133" s="609"/>
    </row>
    <row r="134" spans="3:11" ht="16.5" hidden="1">
      <c r="C134" s="1273" t="s">
        <v>343</v>
      </c>
      <c r="D134" s="1323" t="s">
        <v>867</v>
      </c>
      <c r="E134" s="1274">
        <v>10.69</v>
      </c>
      <c r="F134" s="1274">
        <v>6.99</v>
      </c>
      <c r="G134" s="1256"/>
      <c r="H134" s="1254"/>
      <c r="I134" s="1254"/>
      <c r="J134" s="609"/>
      <c r="K134" s="609"/>
    </row>
    <row r="135" spans="3:11" ht="16.5" hidden="1">
      <c r="C135" s="1273" t="s">
        <v>344</v>
      </c>
      <c r="D135" s="1323" t="s">
        <v>867</v>
      </c>
      <c r="E135" s="1274">
        <v>10.59</v>
      </c>
      <c r="F135" s="1274">
        <v>6.87</v>
      </c>
      <c r="G135" s="1256"/>
      <c r="H135" s="1254"/>
      <c r="I135" s="1254"/>
      <c r="J135" s="609"/>
      <c r="K135" s="609"/>
    </row>
    <row r="136" spans="3:11" ht="15" customHeight="1">
      <c r="C136" s="1273"/>
      <c r="D136" s="1323"/>
      <c r="E136" s="1274"/>
      <c r="F136" s="1274"/>
      <c r="G136" s="1256"/>
      <c r="H136" s="1254"/>
      <c r="I136" s="1254"/>
      <c r="J136" s="609"/>
      <c r="K136" s="609"/>
    </row>
    <row r="137" spans="3:11" ht="16.5">
      <c r="C137" s="1271">
        <v>2017</v>
      </c>
      <c r="D137" s="1323"/>
      <c r="E137" s="1274"/>
      <c r="F137" s="1274"/>
      <c r="G137" s="1256"/>
      <c r="H137" s="1254"/>
      <c r="I137" s="1254"/>
      <c r="J137" s="609"/>
      <c r="K137" s="609"/>
    </row>
    <row r="138" spans="3:11" ht="16.5">
      <c r="C138" s="1273" t="s">
        <v>345</v>
      </c>
      <c r="D138" s="1323" t="s">
        <v>867</v>
      </c>
      <c r="E138" s="1274">
        <v>10.61</v>
      </c>
      <c r="F138" s="1274">
        <v>6.68</v>
      </c>
      <c r="G138" s="1256"/>
      <c r="H138" s="1254"/>
      <c r="I138" s="1254"/>
      <c r="J138" s="609"/>
      <c r="K138" s="609"/>
    </row>
    <row r="139" spans="3:11" ht="16.5">
      <c r="C139" s="1273" t="s">
        <v>334</v>
      </c>
      <c r="D139" s="1323" t="s">
        <v>867</v>
      </c>
      <c r="E139" s="1274">
        <v>10.06</v>
      </c>
      <c r="F139" s="1274">
        <v>6.52</v>
      </c>
      <c r="G139" s="1256"/>
      <c r="H139" s="1254"/>
      <c r="I139" s="1254"/>
      <c r="J139" s="609"/>
      <c r="K139" s="609"/>
    </row>
    <row r="140" spans="3:11" ht="16.5">
      <c r="C140" s="1273" t="s">
        <v>335</v>
      </c>
      <c r="D140" s="1323" t="s">
        <v>867</v>
      </c>
      <c r="E140" s="1274">
        <v>9.1199999999999992</v>
      </c>
      <c r="F140" s="1274">
        <v>7.02</v>
      </c>
      <c r="G140" s="1256"/>
      <c r="H140" s="1254"/>
      <c r="I140" s="1254"/>
      <c r="J140" s="609"/>
      <c r="K140" s="609"/>
    </row>
    <row r="141" spans="3:11" ht="16.5">
      <c r="C141" s="1273" t="s">
        <v>336</v>
      </c>
      <c r="D141" s="1323" t="s">
        <v>867</v>
      </c>
      <c r="E141" s="1274">
        <v>9.25</v>
      </c>
      <c r="F141" s="1274">
        <v>7.02</v>
      </c>
      <c r="G141" s="1256"/>
      <c r="H141" s="1254"/>
      <c r="I141" s="1254"/>
      <c r="J141" s="609"/>
      <c r="K141" s="609"/>
    </row>
    <row r="142" spans="3:11" ht="16.5">
      <c r="C142" s="1273" t="s">
        <v>337</v>
      </c>
      <c r="D142" s="1323" t="s">
        <v>867</v>
      </c>
      <c r="E142" s="1274">
        <v>9.17</v>
      </c>
      <c r="F142" s="1274">
        <v>7.03</v>
      </c>
      <c r="G142" s="1256"/>
      <c r="H142" s="1254"/>
      <c r="I142" s="1254"/>
      <c r="J142" s="609"/>
      <c r="K142" s="609"/>
    </row>
    <row r="143" spans="3:11" ht="16.5">
      <c r="C143" s="1273" t="s">
        <v>338</v>
      </c>
      <c r="D143" s="1323" t="s">
        <v>867</v>
      </c>
      <c r="E143" s="1274">
        <v>9.01</v>
      </c>
      <c r="F143" s="1274">
        <v>7.05</v>
      </c>
      <c r="G143" s="1256"/>
      <c r="H143" s="1254"/>
      <c r="I143" s="1254"/>
      <c r="J143" s="609"/>
      <c r="K143" s="609"/>
    </row>
    <row r="144" spans="3:11" ht="16.5">
      <c r="C144" s="1273" t="s">
        <v>339</v>
      </c>
      <c r="D144" s="1323" t="s">
        <v>867</v>
      </c>
      <c r="E144" s="1274">
        <v>8.94</v>
      </c>
      <c r="F144" s="1274">
        <v>7.05</v>
      </c>
      <c r="G144" s="1256"/>
      <c r="H144" s="1254"/>
      <c r="I144" s="1254"/>
      <c r="J144" s="609"/>
      <c r="K144" s="609"/>
    </row>
    <row r="145" spans="3:11" ht="16.5">
      <c r="C145" s="1273" t="s">
        <v>340</v>
      </c>
      <c r="D145" s="1323" t="s">
        <v>867</v>
      </c>
      <c r="E145" s="1274">
        <v>8.8800000000000008</v>
      </c>
      <c r="F145" s="1274">
        <v>6.95</v>
      </c>
      <c r="G145" s="1256"/>
      <c r="H145" s="1254"/>
      <c r="I145" s="1254"/>
      <c r="J145" s="609"/>
      <c r="K145" s="609"/>
    </row>
    <row r="146" spans="3:11" ht="16.5">
      <c r="C146" s="1273" t="s">
        <v>341</v>
      </c>
      <c r="D146" s="1323" t="s">
        <v>1756</v>
      </c>
      <c r="E146" s="1274">
        <v>8.86</v>
      </c>
      <c r="F146" s="1274">
        <v>7.01</v>
      </c>
      <c r="G146" s="1256"/>
      <c r="H146" s="1254"/>
      <c r="I146" s="1254"/>
      <c r="J146" s="609"/>
      <c r="K146" s="609"/>
    </row>
    <row r="147" spans="3:11" ht="16.5">
      <c r="C147" s="1273" t="s">
        <v>342</v>
      </c>
      <c r="D147" s="1323" t="s">
        <v>1756</v>
      </c>
      <c r="E147" s="1274">
        <v>9.66</v>
      </c>
      <c r="F147" s="1274">
        <v>7.06</v>
      </c>
      <c r="G147" s="1256"/>
      <c r="H147" s="1254"/>
      <c r="I147" s="1254"/>
      <c r="J147" s="609"/>
      <c r="K147" s="609"/>
    </row>
    <row r="148" spans="3:11" ht="16.5">
      <c r="C148" s="1273" t="s">
        <v>343</v>
      </c>
      <c r="D148" s="1323" t="s">
        <v>1756</v>
      </c>
      <c r="E148" s="1274">
        <v>9.66</v>
      </c>
      <c r="F148" s="1274">
        <v>7.03</v>
      </c>
      <c r="G148" s="1256"/>
      <c r="H148" s="1254"/>
      <c r="I148" s="1254"/>
      <c r="J148" s="609"/>
      <c r="K148" s="609"/>
    </row>
    <row r="149" spans="3:11" ht="16.5">
      <c r="C149" s="1273" t="s">
        <v>344</v>
      </c>
      <c r="D149" s="1323" t="s">
        <v>1756</v>
      </c>
      <c r="E149" s="1274">
        <v>9.39</v>
      </c>
      <c r="F149" s="1274">
        <v>7</v>
      </c>
      <c r="G149" s="1256"/>
      <c r="H149" s="1254"/>
      <c r="I149" s="1254"/>
      <c r="J149" s="609"/>
      <c r="K149" s="609"/>
    </row>
    <row r="150" spans="3:11" ht="16.5">
      <c r="C150" s="1273"/>
      <c r="D150" s="1323"/>
      <c r="E150" s="1274"/>
      <c r="F150" s="1274"/>
      <c r="G150" s="1256"/>
      <c r="H150" s="1254"/>
      <c r="I150" s="1254"/>
      <c r="J150" s="609"/>
      <c r="K150" s="609"/>
    </row>
    <row r="151" spans="3:11" ht="16.5">
      <c r="C151" s="1275">
        <v>2018</v>
      </c>
      <c r="D151" s="1323"/>
      <c r="E151" s="1274"/>
      <c r="F151" s="1274"/>
      <c r="G151" s="1256"/>
      <c r="H151" s="1254"/>
      <c r="I151" s="1254"/>
      <c r="J151" s="609"/>
      <c r="K151" s="609"/>
    </row>
    <row r="152" spans="3:11" ht="16.5">
      <c r="C152" s="1276" t="s">
        <v>345</v>
      </c>
      <c r="D152" s="1323" t="s">
        <v>1756</v>
      </c>
      <c r="E152" s="1274">
        <v>9.33</v>
      </c>
      <c r="F152" s="1274">
        <v>6.99</v>
      </c>
      <c r="G152" s="1256"/>
      <c r="H152" s="1254"/>
      <c r="I152" s="1254"/>
      <c r="J152" s="609"/>
      <c r="K152" s="609"/>
    </row>
    <row r="153" spans="3:11" ht="16.5">
      <c r="C153" s="1276" t="s">
        <v>334</v>
      </c>
      <c r="D153" s="1323" t="s">
        <v>1756</v>
      </c>
      <c r="E153" s="1274">
        <v>9.57</v>
      </c>
      <c r="F153" s="1274">
        <v>6.93</v>
      </c>
      <c r="G153" s="1256"/>
      <c r="H153" s="1254"/>
      <c r="I153" s="1254"/>
      <c r="J153" s="609"/>
      <c r="K153" s="609"/>
    </row>
    <row r="154" spans="3:11" ht="16.5">
      <c r="C154" s="1276" t="s">
        <v>335</v>
      </c>
      <c r="D154" s="1323" t="s">
        <v>1756</v>
      </c>
      <c r="E154" s="1274">
        <v>9.64</v>
      </c>
      <c r="F154" s="1274">
        <v>6.98</v>
      </c>
      <c r="G154" s="1256"/>
      <c r="H154" s="1254"/>
      <c r="I154" s="1254"/>
      <c r="J154" s="609"/>
      <c r="K154" s="609"/>
    </row>
    <row r="155" spans="3:11" ht="16.5">
      <c r="C155" s="1276" t="s">
        <v>336</v>
      </c>
      <c r="D155" s="1323" t="s">
        <v>867</v>
      </c>
      <c r="E155" s="1274">
        <v>9.32</v>
      </c>
      <c r="F155" s="1274">
        <v>7.08</v>
      </c>
      <c r="G155" s="1256"/>
      <c r="H155" s="1254"/>
      <c r="I155" s="1254"/>
      <c r="J155" s="609"/>
      <c r="K155" s="609"/>
    </row>
    <row r="156" spans="3:11" ht="16.5">
      <c r="C156" s="1276" t="s">
        <v>337</v>
      </c>
      <c r="D156" s="1323" t="s">
        <v>867</v>
      </c>
      <c r="E156" s="1274">
        <v>9.2799999999999994</v>
      </c>
      <c r="F156" s="1274">
        <v>7.09</v>
      </c>
      <c r="G156" s="1256"/>
      <c r="H156" s="1254"/>
      <c r="I156" s="1254"/>
      <c r="J156" s="609"/>
      <c r="K156" s="609"/>
    </row>
    <row r="157" spans="3:11" ht="16.5">
      <c r="C157" s="1276" t="s">
        <v>338</v>
      </c>
      <c r="D157" s="1323" t="s">
        <v>867</v>
      </c>
      <c r="E157" s="1274">
        <v>9.32</v>
      </c>
      <c r="F157" s="1274">
        <v>7.14</v>
      </c>
      <c r="G157" s="1256"/>
      <c r="H157" s="1254"/>
      <c r="I157" s="1254"/>
      <c r="J157" s="609"/>
      <c r="K157" s="609"/>
    </row>
    <row r="158" spans="3:11" ht="16.5">
      <c r="C158" s="1276" t="s">
        <v>339</v>
      </c>
      <c r="D158" s="1323" t="s">
        <v>867</v>
      </c>
      <c r="E158" s="1274">
        <v>9.75</v>
      </c>
      <c r="F158" s="1274">
        <v>6.97</v>
      </c>
      <c r="G158" s="1256"/>
      <c r="H158" s="1254"/>
      <c r="I158" s="1254"/>
      <c r="J158" s="609"/>
      <c r="K158" s="609"/>
    </row>
    <row r="159" spans="3:11" ht="16.5">
      <c r="C159" s="1276" t="s">
        <v>340</v>
      </c>
      <c r="D159" s="1323" t="s">
        <v>867</v>
      </c>
      <c r="E159" s="1274">
        <v>9.8699999999999992</v>
      </c>
      <c r="F159" s="1274">
        <v>7.1</v>
      </c>
      <c r="G159" s="1256"/>
      <c r="H159" s="1254"/>
      <c r="I159" s="1254"/>
      <c r="J159" s="609"/>
      <c r="K159" s="609"/>
    </row>
    <row r="160" spans="3:11" ht="16.5">
      <c r="C160" s="1276" t="s">
        <v>341</v>
      </c>
      <c r="D160" s="1323" t="s">
        <v>867</v>
      </c>
      <c r="E160" s="1274">
        <v>9.56</v>
      </c>
      <c r="F160" s="1274">
        <v>7.11</v>
      </c>
      <c r="G160" s="1256"/>
      <c r="H160" s="1254"/>
      <c r="I160" s="1254"/>
      <c r="J160" s="609"/>
      <c r="K160" s="609"/>
    </row>
    <row r="161" spans="3:11" ht="16.5">
      <c r="C161" s="1276" t="s">
        <v>342</v>
      </c>
      <c r="D161" s="1323" t="s">
        <v>867</v>
      </c>
      <c r="E161" s="1274">
        <v>9.4700000000000006</v>
      </c>
      <c r="F161" s="1274">
        <v>7.38</v>
      </c>
      <c r="G161" s="1256"/>
      <c r="H161" s="1254"/>
      <c r="I161" s="1254"/>
      <c r="J161" s="609"/>
      <c r="K161" s="609"/>
    </row>
    <row r="162" spans="3:11" ht="16.5">
      <c r="C162" s="1276" t="s">
        <v>343</v>
      </c>
      <c r="D162" s="1323" t="s">
        <v>867</v>
      </c>
      <c r="E162" s="1274">
        <v>9.49</v>
      </c>
      <c r="F162" s="1274">
        <v>7.38</v>
      </c>
      <c r="G162" s="1256"/>
      <c r="H162" s="1254"/>
      <c r="I162" s="1254"/>
      <c r="J162" s="609"/>
      <c r="K162" s="609"/>
    </row>
    <row r="163" spans="3:11" ht="16.5">
      <c r="C163" s="1276" t="s">
        <v>344</v>
      </c>
      <c r="D163" s="1323" t="s">
        <v>867</v>
      </c>
      <c r="E163" s="1274">
        <v>9.48</v>
      </c>
      <c r="F163" s="1274">
        <v>7.39</v>
      </c>
      <c r="G163" s="1256"/>
      <c r="H163" s="1254"/>
      <c r="I163" s="1254"/>
      <c r="J163" s="609"/>
      <c r="K163" s="609"/>
    </row>
    <row r="164" spans="3:11" ht="16.5">
      <c r="C164" s="1276"/>
      <c r="D164" s="1323"/>
      <c r="E164" s="1274"/>
      <c r="F164" s="1274"/>
      <c r="G164" s="1256"/>
      <c r="H164" s="1254"/>
      <c r="I164" s="1254"/>
      <c r="J164" s="609"/>
      <c r="K164" s="609"/>
    </row>
    <row r="165" spans="3:11" ht="16.5">
      <c r="C165" s="1275">
        <v>2019</v>
      </c>
      <c r="D165" s="1323"/>
      <c r="E165" s="1274"/>
      <c r="F165" s="1274"/>
      <c r="G165" s="1256"/>
      <c r="H165" s="1254"/>
      <c r="I165" s="1254"/>
      <c r="J165" s="609"/>
      <c r="K165" s="609"/>
    </row>
    <row r="166" spans="3:11" ht="16.5">
      <c r="C166" s="1275" t="s">
        <v>345</v>
      </c>
      <c r="D166" s="1323" t="s">
        <v>867</v>
      </c>
      <c r="E166" s="1274">
        <v>9.4700000000000006</v>
      </c>
      <c r="F166" s="1274">
        <v>7.4</v>
      </c>
      <c r="G166" s="1256"/>
      <c r="H166" s="1254"/>
      <c r="I166" s="1254"/>
      <c r="J166" s="609"/>
      <c r="K166" s="609"/>
    </row>
    <row r="167" spans="3:11" ht="16.5">
      <c r="C167" s="1275" t="s">
        <v>334</v>
      </c>
      <c r="D167" s="1323" t="s">
        <v>867</v>
      </c>
      <c r="E167" s="1274">
        <v>9.23</v>
      </c>
      <c r="F167" s="1274">
        <v>7.3</v>
      </c>
      <c r="G167" s="1256"/>
      <c r="H167" s="1254"/>
      <c r="I167" s="1254"/>
      <c r="J167" s="609"/>
      <c r="K167" s="609"/>
    </row>
    <row r="168" spans="3:11" ht="16.5">
      <c r="C168" s="1275" t="s">
        <v>335</v>
      </c>
      <c r="D168" s="1323" t="s">
        <v>867</v>
      </c>
      <c r="E168" s="1274">
        <v>9.23</v>
      </c>
      <c r="F168" s="1274">
        <v>7.31</v>
      </c>
      <c r="G168" s="1256"/>
      <c r="H168" s="1254"/>
      <c r="I168" s="1254"/>
      <c r="J168" s="609"/>
      <c r="K168" s="609"/>
    </row>
    <row r="169" spans="3:11" ht="16.5">
      <c r="C169" s="1275" t="s">
        <v>336</v>
      </c>
      <c r="D169" s="1323" t="s">
        <v>867</v>
      </c>
      <c r="E169" s="1274">
        <v>9.3000000000000007</v>
      </c>
      <c r="F169" s="1274">
        <v>7.38</v>
      </c>
      <c r="G169" s="1256"/>
      <c r="H169" s="1254"/>
      <c r="I169" s="1254"/>
      <c r="J169" s="609"/>
      <c r="K169" s="609"/>
    </row>
    <row r="170" spans="3:11" ht="16.5">
      <c r="C170" s="1275" t="s">
        <v>337</v>
      </c>
      <c r="D170" s="1323" t="s">
        <v>1336</v>
      </c>
      <c r="E170" s="1274">
        <v>9.31</v>
      </c>
      <c r="F170" s="1274">
        <v>7.33</v>
      </c>
      <c r="G170" s="1256"/>
      <c r="H170" s="1254"/>
      <c r="I170" s="1254"/>
      <c r="J170" s="609"/>
      <c r="K170" s="609"/>
    </row>
    <row r="171" spans="3:11" ht="16.5">
      <c r="C171" s="1275" t="s">
        <v>338</v>
      </c>
      <c r="D171" s="1323" t="s">
        <v>1336</v>
      </c>
      <c r="E171" s="1274">
        <v>9.15</v>
      </c>
      <c r="F171" s="1274">
        <v>7.67</v>
      </c>
      <c r="G171" s="1256"/>
      <c r="H171" s="1254"/>
      <c r="I171" s="1254"/>
      <c r="J171" s="609"/>
      <c r="K171" s="609"/>
    </row>
    <row r="172" spans="3:11" ht="16.5">
      <c r="C172" s="1275" t="s">
        <v>339</v>
      </c>
      <c r="D172" s="1323" t="s">
        <v>946</v>
      </c>
      <c r="E172" s="1274">
        <v>9.5399999999999991</v>
      </c>
      <c r="F172" s="1274">
        <v>8.4</v>
      </c>
      <c r="G172" s="1256"/>
      <c r="H172" s="1254"/>
      <c r="I172" s="1254"/>
      <c r="J172" s="609"/>
      <c r="K172" s="609"/>
    </row>
    <row r="173" spans="3:11" ht="16.5">
      <c r="C173" s="1275" t="s">
        <v>340</v>
      </c>
      <c r="D173" s="1323" t="s">
        <v>946</v>
      </c>
      <c r="E173" s="1274">
        <v>14.37</v>
      </c>
      <c r="F173" s="1274">
        <v>18.43</v>
      </c>
      <c r="G173" s="1256"/>
      <c r="H173" s="1254"/>
      <c r="I173" s="1254"/>
      <c r="J173" s="609"/>
      <c r="K173" s="609"/>
    </row>
    <row r="174" spans="3:11" ht="17.25" thickBot="1">
      <c r="C174" s="1702" t="s">
        <v>341</v>
      </c>
      <c r="D174" s="1703" t="s">
        <v>946</v>
      </c>
      <c r="E174" s="1704">
        <v>14.64</v>
      </c>
      <c r="F174" s="1704">
        <v>19.809999999999999</v>
      </c>
      <c r="G174" s="1256"/>
      <c r="H174" s="1254"/>
      <c r="I174" s="1254"/>
      <c r="J174" s="609"/>
      <c r="K174" s="609"/>
    </row>
    <row r="175" spans="3:11" ht="20.25">
      <c r="C175" s="933" t="s">
        <v>1770</v>
      </c>
      <c r="D175" s="1402"/>
      <c r="E175" s="1254"/>
      <c r="F175" s="1254"/>
      <c r="G175" s="1256"/>
      <c r="H175" s="1254"/>
      <c r="I175" s="1254"/>
      <c r="J175" s="609"/>
      <c r="K175" s="609"/>
    </row>
    <row r="176" spans="3:11" ht="16.5">
      <c r="C176" s="1257" t="s">
        <v>998</v>
      </c>
      <c r="D176" s="1257"/>
      <c r="E176" s="1258"/>
      <c r="F176" s="1258"/>
      <c r="G176" s="1258"/>
      <c r="H176" s="1258"/>
      <c r="I176" s="1258"/>
      <c r="J176" s="609"/>
      <c r="K176" s="609"/>
    </row>
    <row r="177" spans="3:11" ht="15.75" customHeight="1">
      <c r="C177" s="1859" t="s">
        <v>1748</v>
      </c>
      <c r="D177" s="1859"/>
      <c r="E177" s="1859"/>
      <c r="F177" s="1859"/>
      <c r="G177" s="1258"/>
      <c r="H177" s="1258"/>
      <c r="I177" s="1258"/>
      <c r="J177" s="609"/>
      <c r="K177" s="609"/>
    </row>
    <row r="178" spans="3:11" ht="15.75" customHeight="1">
      <c r="C178" s="1203"/>
      <c r="D178" s="1203"/>
      <c r="E178" s="1203"/>
      <c r="F178" s="1203"/>
      <c r="G178" s="1259"/>
      <c r="H178" s="1259"/>
      <c r="I178" s="1259"/>
      <c r="J178" s="756"/>
      <c r="K178" s="756"/>
    </row>
    <row r="179" spans="3:11" ht="15.75" customHeight="1">
      <c r="C179" s="1854"/>
      <c r="D179" s="1854"/>
      <c r="E179" s="1854"/>
      <c r="F179" s="1854"/>
      <c r="G179" s="1854"/>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67" t="s">
        <v>1750</v>
      </c>
      <c r="B1" s="1867"/>
      <c r="C1" s="1867"/>
      <c r="D1" s="1867"/>
      <c r="E1" s="1867"/>
      <c r="F1" s="1867"/>
      <c r="G1" s="1867"/>
      <c r="H1" s="1867"/>
      <c r="I1" s="23"/>
      <c r="J1" s="23"/>
      <c r="K1" s="23"/>
    </row>
    <row r="2" spans="1:11" ht="18" customHeight="1" thickBot="1">
      <c r="A2" s="970"/>
      <c r="B2" s="970"/>
      <c r="C2" s="970"/>
      <c r="D2" s="970"/>
      <c r="E2" s="970"/>
      <c r="F2" s="970" t="s">
        <v>296</v>
      </c>
      <c r="G2" s="970"/>
      <c r="H2" s="970"/>
      <c r="I2" s="23"/>
      <c r="J2" s="23"/>
      <c r="K2" s="23"/>
    </row>
    <row r="3" spans="1:11" ht="12.75" customHeight="1" thickTop="1">
      <c r="A3" s="1425"/>
      <c r="B3" s="1425"/>
      <c r="C3" s="1415"/>
      <c r="D3" s="1415"/>
      <c r="E3" s="1416"/>
      <c r="F3" s="1408"/>
      <c r="G3" s="971"/>
      <c r="H3" s="973"/>
      <c r="I3" s="25"/>
      <c r="J3" s="23"/>
      <c r="K3" s="23"/>
    </row>
    <row r="4" spans="1:11" ht="12.75" customHeight="1">
      <c r="A4" s="1426"/>
      <c r="B4" s="1868" t="s">
        <v>1158</v>
      </c>
      <c r="C4" s="1867"/>
      <c r="D4" s="1867"/>
      <c r="E4" s="1869"/>
      <c r="F4" s="975" t="s">
        <v>1157</v>
      </c>
      <c r="G4" s="974"/>
      <c r="H4" s="975"/>
      <c r="I4" s="25"/>
      <c r="J4" s="23"/>
      <c r="K4" s="23"/>
    </row>
    <row r="5" spans="1:11" ht="12.75" customHeight="1">
      <c r="A5" s="1426"/>
      <c r="B5" s="1426"/>
      <c r="C5" s="970"/>
      <c r="D5" s="970"/>
      <c r="E5" s="1417"/>
      <c r="F5" s="977"/>
      <c r="G5" s="970"/>
      <c r="H5" s="977"/>
      <c r="I5" s="25"/>
      <c r="J5" s="23"/>
      <c r="K5" s="23"/>
    </row>
    <row r="6" spans="1:11" ht="12.75" customHeight="1" thickBot="1">
      <c r="A6" s="1426"/>
      <c r="B6" s="1426"/>
      <c r="C6" s="970"/>
      <c r="D6" s="970"/>
      <c r="E6" s="1417"/>
      <c r="F6" s="977"/>
      <c r="G6" s="970"/>
      <c r="H6" s="977"/>
      <c r="I6" s="25"/>
      <c r="J6" s="23"/>
      <c r="K6" s="23"/>
    </row>
    <row r="7" spans="1:11" ht="12.75" customHeight="1" thickTop="1" thickBot="1">
      <c r="A7" s="1679"/>
      <c r="B7" s="971"/>
      <c r="C7" s="1427"/>
      <c r="D7" s="1427"/>
      <c r="E7" s="1428"/>
      <c r="F7" s="1408"/>
      <c r="G7" s="971"/>
      <c r="H7" s="972"/>
      <c r="I7" s="25"/>
      <c r="J7" s="23"/>
      <c r="K7" s="23"/>
    </row>
    <row r="8" spans="1:11" ht="12.75" customHeight="1">
      <c r="A8" s="1680" t="s">
        <v>263</v>
      </c>
      <c r="B8" s="1691" t="s">
        <v>786</v>
      </c>
      <c r="C8" s="1691" t="s">
        <v>787</v>
      </c>
      <c r="D8" s="979" t="s">
        <v>421</v>
      </c>
      <c r="E8" s="1418" t="s">
        <v>422</v>
      </c>
      <c r="F8" s="1401" t="s">
        <v>787</v>
      </c>
      <c r="G8" s="979" t="s">
        <v>421</v>
      </c>
      <c r="H8" s="978" t="s">
        <v>422</v>
      </c>
      <c r="I8" s="25"/>
      <c r="J8" s="23"/>
      <c r="K8" s="23"/>
    </row>
    <row r="9" spans="1:11" ht="12.75" customHeight="1" thickBot="1">
      <c r="A9" s="1681"/>
      <c r="B9" s="1681"/>
      <c r="C9" s="1681"/>
      <c r="D9" s="970"/>
      <c r="E9" s="1429"/>
      <c r="F9" s="977"/>
      <c r="G9" s="970"/>
      <c r="H9" s="976"/>
      <c r="I9" s="25"/>
      <c r="J9" s="23"/>
      <c r="K9" s="23"/>
    </row>
    <row r="10" spans="1:11" ht="18" customHeight="1" thickTop="1">
      <c r="A10" s="1682"/>
      <c r="B10" s="1692"/>
      <c r="C10" s="1692"/>
      <c r="D10" s="971"/>
      <c r="E10" s="1428"/>
      <c r="F10" s="1408"/>
      <c r="G10" s="971"/>
      <c r="H10" s="972"/>
      <c r="I10" s="25"/>
      <c r="J10" s="23"/>
      <c r="K10" s="23"/>
    </row>
    <row r="11" spans="1:11" ht="12.75" hidden="1" customHeight="1">
      <c r="A11" s="1680">
        <v>1999</v>
      </c>
      <c r="B11" s="1681"/>
      <c r="C11" s="1681"/>
      <c r="D11" s="970"/>
      <c r="E11" s="1429"/>
      <c r="F11" s="977"/>
      <c r="G11" s="970"/>
      <c r="H11" s="976"/>
      <c r="I11" s="25"/>
      <c r="J11" s="23"/>
      <c r="K11" s="23"/>
    </row>
    <row r="12" spans="1:11" ht="12.75" hidden="1" customHeight="1">
      <c r="A12" s="1680"/>
      <c r="B12" s="1680"/>
      <c r="C12" s="1680"/>
      <c r="D12" s="979"/>
      <c r="E12" s="1418"/>
      <c r="F12" s="1401"/>
      <c r="G12" s="979"/>
      <c r="H12" s="978"/>
      <c r="I12" s="25"/>
      <c r="J12" s="23"/>
      <c r="K12" s="23"/>
    </row>
    <row r="13" spans="1:11" ht="12.75" hidden="1" customHeight="1">
      <c r="A13" s="1683" t="s">
        <v>307</v>
      </c>
      <c r="B13" s="1680" t="s">
        <v>788</v>
      </c>
      <c r="C13" s="1680" t="s">
        <v>789</v>
      </c>
      <c r="D13" s="979" t="s">
        <v>790</v>
      </c>
      <c r="E13" s="1418" t="s">
        <v>791</v>
      </c>
      <c r="F13" s="1401" t="s">
        <v>792</v>
      </c>
      <c r="G13" s="979" t="s">
        <v>793</v>
      </c>
      <c r="H13" s="978" t="s">
        <v>794</v>
      </c>
      <c r="I13" s="25"/>
      <c r="J13" s="23"/>
      <c r="K13" s="23"/>
    </row>
    <row r="14" spans="1:11" ht="12.75" hidden="1" customHeight="1">
      <c r="A14" s="1683" t="s">
        <v>308</v>
      </c>
      <c r="B14" s="1680" t="s">
        <v>788</v>
      </c>
      <c r="C14" s="1680" t="s">
        <v>789</v>
      </c>
      <c r="D14" s="979" t="s">
        <v>595</v>
      </c>
      <c r="E14" s="1418" t="s">
        <v>791</v>
      </c>
      <c r="F14" s="1401" t="s">
        <v>795</v>
      </c>
      <c r="G14" s="979" t="s">
        <v>612</v>
      </c>
      <c r="H14" s="978" t="s">
        <v>796</v>
      </c>
      <c r="I14" s="25"/>
      <c r="J14" s="23"/>
      <c r="K14" s="23"/>
    </row>
    <row r="15" spans="1:11" ht="12.75" hidden="1" customHeight="1">
      <c r="A15" s="1683" t="s">
        <v>311</v>
      </c>
      <c r="B15" s="1680" t="s">
        <v>788</v>
      </c>
      <c r="C15" s="1680" t="s">
        <v>797</v>
      </c>
      <c r="D15" s="979" t="s">
        <v>798</v>
      </c>
      <c r="E15" s="1418" t="s">
        <v>799</v>
      </c>
      <c r="F15" s="1401" t="s">
        <v>800</v>
      </c>
      <c r="G15" s="979" t="s">
        <v>801</v>
      </c>
      <c r="H15" s="978" t="s">
        <v>796</v>
      </c>
      <c r="I15" s="25"/>
      <c r="J15" s="23"/>
      <c r="K15" s="23"/>
    </row>
    <row r="16" spans="1:11" ht="12.75" hidden="1" customHeight="1">
      <c r="A16" s="1683"/>
      <c r="B16" s="1693"/>
      <c r="C16" s="1693"/>
      <c r="D16" s="981"/>
      <c r="E16" s="1430"/>
      <c r="F16" s="1409"/>
      <c r="G16" s="981"/>
      <c r="H16" s="980"/>
      <c r="I16" s="25"/>
      <c r="J16" s="23"/>
      <c r="K16" s="23"/>
    </row>
    <row r="17" spans="1:11" ht="12.75" hidden="1" customHeight="1">
      <c r="A17" s="1680" t="s">
        <v>710</v>
      </c>
      <c r="B17" s="1693"/>
      <c r="C17" s="1680"/>
      <c r="D17" s="981"/>
      <c r="E17" s="1430"/>
      <c r="F17" s="1409"/>
      <c r="G17" s="981"/>
      <c r="H17" s="980"/>
      <c r="I17" s="25"/>
      <c r="J17" s="23"/>
      <c r="K17" s="23"/>
    </row>
    <row r="18" spans="1:11" ht="12.75" hidden="1" customHeight="1">
      <c r="A18" s="1680"/>
      <c r="B18" s="1693"/>
      <c r="C18" s="1693"/>
      <c r="D18" s="981"/>
      <c r="E18" s="1430"/>
      <c r="F18" s="1409"/>
      <c r="G18" s="981"/>
      <c r="H18" s="980"/>
      <c r="I18" s="25"/>
      <c r="J18" s="23"/>
      <c r="K18" s="23"/>
    </row>
    <row r="19" spans="1:11" ht="12.75" hidden="1" customHeight="1">
      <c r="A19" s="1683" t="s">
        <v>298</v>
      </c>
      <c r="B19" s="1680" t="s">
        <v>788</v>
      </c>
      <c r="C19" s="1680" t="s">
        <v>803</v>
      </c>
      <c r="D19" s="979" t="s">
        <v>804</v>
      </c>
      <c r="E19" s="1418" t="s">
        <v>799</v>
      </c>
      <c r="F19" s="1401" t="s">
        <v>805</v>
      </c>
      <c r="G19" s="979" t="s">
        <v>806</v>
      </c>
      <c r="H19" s="978" t="s">
        <v>807</v>
      </c>
      <c r="I19" s="25"/>
      <c r="J19" s="23"/>
      <c r="K19" s="23"/>
    </row>
    <row r="20" spans="1:11" ht="12.75" hidden="1" customHeight="1">
      <c r="A20" s="1683" t="s">
        <v>299</v>
      </c>
      <c r="B20" s="1680" t="s">
        <v>788</v>
      </c>
      <c r="C20" s="1680" t="s">
        <v>803</v>
      </c>
      <c r="D20" s="979" t="s">
        <v>808</v>
      </c>
      <c r="E20" s="1418" t="s">
        <v>799</v>
      </c>
      <c r="F20" s="1401" t="s">
        <v>809</v>
      </c>
      <c r="G20" s="979" t="s">
        <v>810</v>
      </c>
      <c r="H20" s="978" t="s">
        <v>794</v>
      </c>
      <c r="I20" s="25"/>
      <c r="J20" s="23"/>
      <c r="K20" s="23"/>
    </row>
    <row r="21" spans="1:11" ht="12.75" hidden="1" customHeight="1">
      <c r="A21" s="1683" t="s">
        <v>300</v>
      </c>
      <c r="B21" s="1680" t="s">
        <v>788</v>
      </c>
      <c r="C21" s="1680" t="s">
        <v>811</v>
      </c>
      <c r="D21" s="979" t="s">
        <v>808</v>
      </c>
      <c r="E21" s="1418" t="s">
        <v>799</v>
      </c>
      <c r="F21" s="1401" t="s">
        <v>812</v>
      </c>
      <c r="G21" s="979" t="s">
        <v>813</v>
      </c>
      <c r="H21" s="978" t="s">
        <v>796</v>
      </c>
      <c r="I21" s="25"/>
      <c r="J21" s="23"/>
      <c r="K21" s="23"/>
    </row>
    <row r="22" spans="1:11" ht="12.75" hidden="1" customHeight="1">
      <c r="A22" s="1683" t="s">
        <v>301</v>
      </c>
      <c r="B22" s="1680" t="s">
        <v>788</v>
      </c>
      <c r="C22" s="1680" t="s">
        <v>814</v>
      </c>
      <c r="D22" s="979" t="s">
        <v>815</v>
      </c>
      <c r="E22" s="1418" t="s">
        <v>817</v>
      </c>
      <c r="F22" s="1401" t="s">
        <v>818</v>
      </c>
      <c r="G22" s="979" t="s">
        <v>819</v>
      </c>
      <c r="H22" s="978" t="s">
        <v>794</v>
      </c>
      <c r="I22" s="25"/>
      <c r="J22" s="23"/>
      <c r="K22" s="23"/>
    </row>
    <row r="23" spans="1:11" ht="12.75" hidden="1" customHeight="1">
      <c r="A23" s="1683" t="s">
        <v>302</v>
      </c>
      <c r="B23" s="1680" t="s">
        <v>788</v>
      </c>
      <c r="C23" s="1680" t="s">
        <v>820</v>
      </c>
      <c r="D23" s="979" t="s">
        <v>821</v>
      </c>
      <c r="E23" s="1418" t="s">
        <v>817</v>
      </c>
      <c r="F23" s="1401" t="s">
        <v>822</v>
      </c>
      <c r="G23" s="979" t="s">
        <v>823</v>
      </c>
      <c r="H23" s="978" t="s">
        <v>794</v>
      </c>
      <c r="I23" s="25"/>
      <c r="J23" s="23"/>
      <c r="K23" s="23"/>
    </row>
    <row r="24" spans="1:11" ht="12.75" hidden="1" customHeight="1">
      <c r="A24" s="1683" t="s">
        <v>303</v>
      </c>
      <c r="B24" s="1680" t="s">
        <v>788</v>
      </c>
      <c r="C24" s="1680" t="s">
        <v>820</v>
      </c>
      <c r="D24" s="979" t="s">
        <v>821</v>
      </c>
      <c r="E24" s="1418" t="s">
        <v>817</v>
      </c>
      <c r="F24" s="1401" t="s">
        <v>824</v>
      </c>
      <c r="G24" s="979" t="s">
        <v>825</v>
      </c>
      <c r="H24" s="978" t="s">
        <v>794</v>
      </c>
      <c r="I24" s="25"/>
      <c r="J24" s="23"/>
      <c r="K24" s="23"/>
    </row>
    <row r="25" spans="1:11" ht="12.75" hidden="1" customHeight="1">
      <c r="A25" s="1683" t="s">
        <v>304</v>
      </c>
      <c r="B25" s="1680" t="s">
        <v>788</v>
      </c>
      <c r="C25" s="1680" t="s">
        <v>826</v>
      </c>
      <c r="D25" s="979" t="s">
        <v>821</v>
      </c>
      <c r="E25" s="1418" t="s">
        <v>827</v>
      </c>
      <c r="F25" s="1401" t="s">
        <v>828</v>
      </c>
      <c r="G25" s="979" t="s">
        <v>825</v>
      </c>
      <c r="H25" s="978" t="s">
        <v>794</v>
      </c>
      <c r="I25" s="25"/>
      <c r="J25" s="23"/>
      <c r="K25" s="23"/>
    </row>
    <row r="26" spans="1:11" ht="12.75" hidden="1" customHeight="1">
      <c r="A26" s="1683" t="s">
        <v>305</v>
      </c>
      <c r="B26" s="1680" t="s">
        <v>788</v>
      </c>
      <c r="C26" s="1680" t="s">
        <v>829</v>
      </c>
      <c r="D26" s="979" t="s">
        <v>821</v>
      </c>
      <c r="E26" s="1418" t="s">
        <v>830</v>
      </c>
      <c r="F26" s="1401" t="s">
        <v>468</v>
      </c>
      <c r="G26" s="979" t="s">
        <v>582</v>
      </c>
      <c r="H26" s="978" t="s">
        <v>831</v>
      </c>
      <c r="I26" s="25"/>
      <c r="J26" s="23"/>
      <c r="K26" s="23"/>
    </row>
    <row r="27" spans="1:11" ht="12.75" hidden="1" customHeight="1">
      <c r="A27" s="1683" t="s">
        <v>306</v>
      </c>
      <c r="B27" s="1680" t="s">
        <v>832</v>
      </c>
      <c r="C27" s="1680" t="s">
        <v>833</v>
      </c>
      <c r="D27" s="979" t="s">
        <v>834</v>
      </c>
      <c r="E27" s="1418" t="s">
        <v>835</v>
      </c>
      <c r="F27" s="1401" t="s">
        <v>836</v>
      </c>
      <c r="G27" s="979" t="s">
        <v>794</v>
      </c>
      <c r="H27" s="978" t="s">
        <v>837</v>
      </c>
      <c r="I27" s="25"/>
      <c r="J27" s="23"/>
      <c r="K27" s="23"/>
    </row>
    <row r="28" spans="1:11" ht="12.75" hidden="1" customHeight="1">
      <c r="A28" s="1683" t="s">
        <v>307</v>
      </c>
      <c r="B28" s="1680" t="s">
        <v>838</v>
      </c>
      <c r="C28" s="1680" t="s">
        <v>839</v>
      </c>
      <c r="D28" s="979" t="s">
        <v>840</v>
      </c>
      <c r="E28" s="1418" t="s">
        <v>835</v>
      </c>
      <c r="F28" s="1401" t="s">
        <v>481</v>
      </c>
      <c r="G28" s="979" t="s">
        <v>841</v>
      </c>
      <c r="H28" s="978" t="s">
        <v>842</v>
      </c>
      <c r="I28" s="25"/>
      <c r="J28" s="23"/>
      <c r="K28" s="23"/>
    </row>
    <row r="29" spans="1:11" ht="12.75" hidden="1" customHeight="1">
      <c r="A29" s="1683" t="s">
        <v>308</v>
      </c>
      <c r="B29" s="1680" t="s">
        <v>843</v>
      </c>
      <c r="C29" s="1680" t="s">
        <v>839</v>
      </c>
      <c r="D29" s="979" t="s">
        <v>840</v>
      </c>
      <c r="E29" s="1418" t="s">
        <v>835</v>
      </c>
      <c r="F29" s="1401" t="s">
        <v>481</v>
      </c>
      <c r="G29" s="979" t="s">
        <v>841</v>
      </c>
      <c r="H29" s="978" t="s">
        <v>842</v>
      </c>
      <c r="I29" s="25"/>
      <c r="J29" s="23"/>
      <c r="K29" s="23"/>
    </row>
    <row r="30" spans="1:11" ht="12.75" hidden="1" customHeight="1">
      <c r="A30" s="1683" t="s">
        <v>311</v>
      </c>
      <c r="B30" s="1680" t="s">
        <v>832</v>
      </c>
      <c r="C30" s="1680" t="s">
        <v>839</v>
      </c>
      <c r="D30" s="979" t="s">
        <v>844</v>
      </c>
      <c r="E30" s="1418" t="s">
        <v>835</v>
      </c>
      <c r="F30" s="1401" t="s">
        <v>848</v>
      </c>
      <c r="G30" s="979" t="s">
        <v>841</v>
      </c>
      <c r="H30" s="978" t="s">
        <v>842</v>
      </c>
      <c r="I30" s="25"/>
      <c r="J30" s="23"/>
      <c r="K30" s="23"/>
    </row>
    <row r="31" spans="1:11" ht="12.75" hidden="1" customHeight="1">
      <c r="A31" s="1683"/>
      <c r="B31" s="1680"/>
      <c r="C31" s="1680"/>
      <c r="D31" s="979"/>
      <c r="E31" s="1418"/>
      <c r="F31" s="1401"/>
      <c r="G31" s="979"/>
      <c r="H31" s="978"/>
      <c r="I31" s="25"/>
      <c r="J31" s="23"/>
      <c r="K31" s="23"/>
    </row>
    <row r="32" spans="1:11" ht="12.75" hidden="1" customHeight="1">
      <c r="A32" s="1680">
        <v>2001</v>
      </c>
      <c r="B32" s="1680"/>
      <c r="C32" s="1680"/>
      <c r="D32" s="979"/>
      <c r="E32" s="1418"/>
      <c r="F32" s="1401"/>
      <c r="G32" s="979"/>
      <c r="H32" s="978"/>
      <c r="I32" s="25"/>
      <c r="J32" s="23"/>
      <c r="K32" s="23"/>
    </row>
    <row r="33" spans="1:11" ht="12.75" hidden="1" customHeight="1">
      <c r="A33" s="1683"/>
      <c r="B33" s="1680"/>
      <c r="C33" s="1680"/>
      <c r="D33" s="979"/>
      <c r="E33" s="1418"/>
      <c r="F33" s="1401"/>
      <c r="G33" s="979"/>
      <c r="H33" s="978"/>
      <c r="I33" s="25"/>
      <c r="J33" s="23"/>
      <c r="K33" s="23"/>
    </row>
    <row r="34" spans="1:11" ht="12.75" hidden="1" customHeight="1">
      <c r="A34" s="1683" t="s">
        <v>298</v>
      </c>
      <c r="B34" s="1680" t="s">
        <v>849</v>
      </c>
      <c r="C34" s="1680" t="s">
        <v>850</v>
      </c>
      <c r="D34" s="979" t="s">
        <v>851</v>
      </c>
      <c r="E34" s="1418" t="s">
        <v>852</v>
      </c>
      <c r="F34" s="1401" t="s">
        <v>853</v>
      </c>
      <c r="G34" s="979" t="s">
        <v>854</v>
      </c>
      <c r="H34" s="978" t="s">
        <v>785</v>
      </c>
      <c r="I34" s="25"/>
      <c r="J34" s="23"/>
      <c r="K34" s="23"/>
    </row>
    <row r="35" spans="1:11" ht="12.75" hidden="1" customHeight="1">
      <c r="A35" s="1683" t="s">
        <v>299</v>
      </c>
      <c r="B35" s="1680" t="s">
        <v>855</v>
      </c>
      <c r="C35" s="1680" t="s">
        <v>856</v>
      </c>
      <c r="D35" s="979" t="s">
        <v>857</v>
      </c>
      <c r="E35" s="1418" t="s">
        <v>858</v>
      </c>
      <c r="F35" s="1401" t="s">
        <v>859</v>
      </c>
      <c r="G35" s="979" t="s">
        <v>860</v>
      </c>
      <c r="H35" s="978" t="s">
        <v>861</v>
      </c>
      <c r="I35" s="25"/>
      <c r="J35" s="23"/>
      <c r="K35" s="23"/>
    </row>
    <row r="36" spans="1:11" ht="12.75" hidden="1" customHeight="1">
      <c r="A36" s="1683" t="s">
        <v>300</v>
      </c>
      <c r="B36" s="1680" t="s">
        <v>855</v>
      </c>
      <c r="C36" s="1680" t="s">
        <v>862</v>
      </c>
      <c r="D36" s="979" t="s">
        <v>863</v>
      </c>
      <c r="E36" s="1418" t="s">
        <v>858</v>
      </c>
      <c r="F36" s="1401" t="s">
        <v>864</v>
      </c>
      <c r="G36" s="979" t="s">
        <v>865</v>
      </c>
      <c r="H36" s="982">
        <v>15</v>
      </c>
      <c r="I36" s="25"/>
      <c r="J36" s="23"/>
      <c r="K36" s="23"/>
    </row>
    <row r="37" spans="1:11" ht="12.75" hidden="1" customHeight="1">
      <c r="A37" s="1683" t="s">
        <v>301</v>
      </c>
      <c r="B37" s="1680" t="s">
        <v>866</v>
      </c>
      <c r="C37" s="1680" t="s">
        <v>867</v>
      </c>
      <c r="D37" s="979" t="s">
        <v>868</v>
      </c>
      <c r="E37" s="1418" t="s">
        <v>869</v>
      </c>
      <c r="F37" s="1401" t="s">
        <v>870</v>
      </c>
      <c r="G37" s="979" t="s">
        <v>871</v>
      </c>
      <c r="H37" s="982" t="s">
        <v>861</v>
      </c>
      <c r="I37" s="25"/>
      <c r="J37" s="23"/>
      <c r="K37" s="23"/>
    </row>
    <row r="38" spans="1:11" ht="12.75" hidden="1" customHeight="1">
      <c r="A38" s="1683" t="s">
        <v>302</v>
      </c>
      <c r="B38" s="1680" t="s">
        <v>866</v>
      </c>
      <c r="C38" s="1680" t="s">
        <v>872</v>
      </c>
      <c r="D38" s="979" t="s">
        <v>873</v>
      </c>
      <c r="E38" s="1418" t="s">
        <v>873</v>
      </c>
      <c r="F38" s="1401" t="s">
        <v>874</v>
      </c>
      <c r="G38" s="979" t="s">
        <v>875</v>
      </c>
      <c r="H38" s="982">
        <v>15</v>
      </c>
      <c r="I38" s="25"/>
      <c r="J38" s="23"/>
      <c r="K38" s="23"/>
    </row>
    <row r="39" spans="1:11" ht="12.75" hidden="1" customHeight="1">
      <c r="A39" s="1683" t="s">
        <v>303</v>
      </c>
      <c r="B39" s="1680" t="s">
        <v>876</v>
      </c>
      <c r="C39" s="1680" t="s">
        <v>872</v>
      </c>
      <c r="D39" s="979" t="s">
        <v>873</v>
      </c>
      <c r="E39" s="1418" t="s">
        <v>873</v>
      </c>
      <c r="F39" s="1401" t="s">
        <v>877</v>
      </c>
      <c r="G39" s="979" t="s">
        <v>878</v>
      </c>
      <c r="H39" s="982" t="s">
        <v>879</v>
      </c>
      <c r="I39" s="25"/>
      <c r="J39" s="23"/>
      <c r="K39" s="23"/>
    </row>
    <row r="40" spans="1:11" ht="12.75" hidden="1" customHeight="1">
      <c r="A40" s="1683" t="s">
        <v>304</v>
      </c>
      <c r="B40" s="1680" t="s">
        <v>880</v>
      </c>
      <c r="C40" s="1680" t="s">
        <v>867</v>
      </c>
      <c r="D40" s="979" t="s">
        <v>881</v>
      </c>
      <c r="E40" s="1418" t="s">
        <v>882</v>
      </c>
      <c r="F40" s="1401" t="s">
        <v>883</v>
      </c>
      <c r="G40" s="979" t="s">
        <v>878</v>
      </c>
      <c r="H40" s="982" t="s">
        <v>879</v>
      </c>
      <c r="I40" s="25"/>
      <c r="J40" s="23"/>
      <c r="K40" s="23"/>
    </row>
    <row r="41" spans="1:11" ht="12.75" hidden="1" customHeight="1">
      <c r="A41" s="1683" t="s">
        <v>305</v>
      </c>
      <c r="B41" s="1680" t="s">
        <v>880</v>
      </c>
      <c r="C41" s="1680" t="s">
        <v>872</v>
      </c>
      <c r="D41" s="979" t="s">
        <v>881</v>
      </c>
      <c r="E41" s="1418" t="s">
        <v>882</v>
      </c>
      <c r="F41" s="1401" t="s">
        <v>884</v>
      </c>
      <c r="G41" s="979" t="s">
        <v>554</v>
      </c>
      <c r="H41" s="982" t="s">
        <v>861</v>
      </c>
      <c r="I41" s="25"/>
      <c r="J41" s="23"/>
      <c r="K41" s="23"/>
    </row>
    <row r="42" spans="1:11" ht="12.75" hidden="1" customHeight="1">
      <c r="A42" s="1683" t="s">
        <v>306</v>
      </c>
      <c r="B42" s="1680" t="s">
        <v>880</v>
      </c>
      <c r="C42" s="1680" t="s">
        <v>885</v>
      </c>
      <c r="D42" s="979" t="s">
        <v>886</v>
      </c>
      <c r="E42" s="1418" t="s">
        <v>882</v>
      </c>
      <c r="F42" s="1401" t="s">
        <v>887</v>
      </c>
      <c r="G42" s="979" t="s">
        <v>554</v>
      </c>
      <c r="H42" s="982">
        <v>15</v>
      </c>
      <c r="I42" s="25"/>
      <c r="J42" s="23"/>
      <c r="K42" s="23"/>
    </row>
    <row r="43" spans="1:11" ht="12.75" hidden="1" customHeight="1">
      <c r="A43" s="1683" t="s">
        <v>307</v>
      </c>
      <c r="B43" s="1680" t="s">
        <v>880</v>
      </c>
      <c r="C43" s="1680" t="s">
        <v>511</v>
      </c>
      <c r="D43" s="979" t="s">
        <v>888</v>
      </c>
      <c r="E43" s="1418" t="s">
        <v>882</v>
      </c>
      <c r="F43" s="1401" t="s">
        <v>889</v>
      </c>
      <c r="G43" s="979" t="s">
        <v>890</v>
      </c>
      <c r="H43" s="982">
        <v>15</v>
      </c>
      <c r="I43" s="25"/>
      <c r="J43" s="23"/>
      <c r="K43" s="23"/>
    </row>
    <row r="44" spans="1:11" ht="12.75" hidden="1" customHeight="1">
      <c r="A44" s="1683" t="s">
        <v>308</v>
      </c>
      <c r="B44" s="1680" t="s">
        <v>880</v>
      </c>
      <c r="C44" s="1680" t="s">
        <v>891</v>
      </c>
      <c r="D44" s="979" t="s">
        <v>892</v>
      </c>
      <c r="E44" s="1418" t="s">
        <v>893</v>
      </c>
      <c r="F44" s="1401" t="s">
        <v>894</v>
      </c>
      <c r="G44" s="979" t="s">
        <v>895</v>
      </c>
      <c r="H44" s="982" t="s">
        <v>896</v>
      </c>
      <c r="I44" s="25"/>
      <c r="J44" s="23"/>
      <c r="K44" s="23"/>
    </row>
    <row r="45" spans="1:11" ht="12.75" hidden="1" customHeight="1">
      <c r="A45" s="1683" t="s">
        <v>311</v>
      </c>
      <c r="B45" s="1680" t="s">
        <v>880</v>
      </c>
      <c r="C45" s="1680" t="s">
        <v>897</v>
      </c>
      <c r="D45" s="979" t="s">
        <v>898</v>
      </c>
      <c r="E45" s="1418" t="s">
        <v>924</v>
      </c>
      <c r="F45" s="1410" t="s">
        <v>925</v>
      </c>
      <c r="G45" s="979" t="s">
        <v>526</v>
      </c>
      <c r="H45" s="982" t="s">
        <v>895</v>
      </c>
      <c r="I45" s="25"/>
      <c r="J45" s="23"/>
      <c r="K45" s="23"/>
    </row>
    <row r="46" spans="1:11" ht="12.75" hidden="1" customHeight="1">
      <c r="A46" s="1683"/>
      <c r="B46" s="1680"/>
      <c r="C46" s="1680"/>
      <c r="D46" s="979"/>
      <c r="E46" s="1418"/>
      <c r="F46" s="1401"/>
      <c r="G46" s="979"/>
      <c r="H46" s="982"/>
      <c r="I46" s="25"/>
      <c r="J46" s="23"/>
      <c r="K46" s="23"/>
    </row>
    <row r="47" spans="1:11" ht="12.75" hidden="1" customHeight="1">
      <c r="A47" s="1680">
        <v>2002</v>
      </c>
      <c r="B47" s="1681"/>
      <c r="C47" s="1681"/>
      <c r="D47" s="970"/>
      <c r="E47" s="1429"/>
      <c r="F47" s="977"/>
      <c r="G47" s="970"/>
      <c r="H47" s="976"/>
      <c r="I47" s="25"/>
      <c r="J47" s="23"/>
      <c r="K47" s="23"/>
    </row>
    <row r="48" spans="1:11" ht="12.75" hidden="1" customHeight="1">
      <c r="A48" s="1683"/>
      <c r="B48" s="1681"/>
      <c r="C48" s="1681"/>
      <c r="D48" s="970"/>
      <c r="E48" s="1429"/>
      <c r="F48" s="977"/>
      <c r="G48" s="970"/>
      <c r="H48" s="976"/>
      <c r="I48" s="25"/>
      <c r="J48" s="23"/>
      <c r="K48" s="23"/>
    </row>
    <row r="49" spans="1:11" ht="12.75" hidden="1" customHeight="1">
      <c r="A49" s="1683" t="s">
        <v>298</v>
      </c>
      <c r="B49" s="1680" t="s">
        <v>880</v>
      </c>
      <c r="C49" s="1680" t="s">
        <v>926</v>
      </c>
      <c r="D49" s="979" t="s">
        <v>927</v>
      </c>
      <c r="E49" s="1418" t="s">
        <v>928</v>
      </c>
      <c r="F49" s="1401" t="s">
        <v>925</v>
      </c>
      <c r="G49" s="979" t="s">
        <v>560</v>
      </c>
      <c r="H49" s="982" t="s">
        <v>929</v>
      </c>
      <c r="I49" s="25"/>
      <c r="J49" s="23"/>
      <c r="K49" s="23"/>
    </row>
    <row r="50" spans="1:11" ht="12.75" hidden="1" customHeight="1">
      <c r="A50" s="1683" t="s">
        <v>299</v>
      </c>
      <c r="B50" s="1680" t="s">
        <v>880</v>
      </c>
      <c r="C50" s="1680" t="s">
        <v>930</v>
      </c>
      <c r="D50" s="979" t="s">
        <v>931</v>
      </c>
      <c r="E50" s="1418" t="s">
        <v>932</v>
      </c>
      <c r="F50" s="1401" t="s">
        <v>933</v>
      </c>
      <c r="G50" s="979" t="s">
        <v>605</v>
      </c>
      <c r="H50" s="982" t="s">
        <v>934</v>
      </c>
      <c r="I50" s="25"/>
      <c r="J50" s="23"/>
      <c r="K50" s="23"/>
    </row>
    <row r="51" spans="1:11" ht="12.75" hidden="1" customHeight="1">
      <c r="A51" s="1683" t="s">
        <v>300</v>
      </c>
      <c r="B51" s="1680" t="s">
        <v>880</v>
      </c>
      <c r="C51" s="1680" t="s">
        <v>935</v>
      </c>
      <c r="D51" s="979" t="s">
        <v>936</v>
      </c>
      <c r="E51" s="1418" t="s">
        <v>937</v>
      </c>
      <c r="F51" s="1401" t="s">
        <v>938</v>
      </c>
      <c r="G51" s="979" t="s">
        <v>939</v>
      </c>
      <c r="H51" s="982" t="s">
        <v>940</v>
      </c>
      <c r="I51" s="25"/>
      <c r="J51" s="23"/>
      <c r="K51" s="23"/>
    </row>
    <row r="52" spans="1:11" ht="12.75" hidden="1" customHeight="1">
      <c r="A52" s="1683" t="s">
        <v>410</v>
      </c>
      <c r="B52" s="1680" t="s">
        <v>880</v>
      </c>
      <c r="C52" s="1680" t="s">
        <v>930</v>
      </c>
      <c r="D52" s="979" t="s">
        <v>941</v>
      </c>
      <c r="E52" s="1418" t="s">
        <v>937</v>
      </c>
      <c r="F52" s="1401" t="s">
        <v>942</v>
      </c>
      <c r="G52" s="979" t="s">
        <v>605</v>
      </c>
      <c r="H52" s="982" t="s">
        <v>587</v>
      </c>
      <c r="I52" s="25"/>
      <c r="J52" s="23"/>
      <c r="K52" s="23"/>
    </row>
    <row r="53" spans="1:11" ht="12.75" hidden="1" customHeight="1">
      <c r="A53" s="1683" t="s">
        <v>411</v>
      </c>
      <c r="B53" s="1680" t="s">
        <v>880</v>
      </c>
      <c r="C53" s="1680" t="s">
        <v>930</v>
      </c>
      <c r="D53" s="979" t="s">
        <v>943</v>
      </c>
      <c r="E53" s="1418" t="s">
        <v>774</v>
      </c>
      <c r="F53" s="1401" t="s">
        <v>944</v>
      </c>
      <c r="G53" s="979" t="s">
        <v>605</v>
      </c>
      <c r="H53" s="982" t="s">
        <v>945</v>
      </c>
      <c r="I53" s="25"/>
      <c r="J53" s="23"/>
      <c r="K53" s="23"/>
    </row>
    <row r="54" spans="1:11" ht="12.75" hidden="1" customHeight="1">
      <c r="A54" s="1683" t="s">
        <v>303</v>
      </c>
      <c r="B54" s="1680" t="s">
        <v>880</v>
      </c>
      <c r="C54" s="1680" t="s">
        <v>946</v>
      </c>
      <c r="D54" s="979" t="s">
        <v>947</v>
      </c>
      <c r="E54" s="1418" t="s">
        <v>948</v>
      </c>
      <c r="F54" s="1401" t="s">
        <v>953</v>
      </c>
      <c r="G54" s="979" t="s">
        <v>605</v>
      </c>
      <c r="H54" s="982" t="s">
        <v>945</v>
      </c>
      <c r="I54" s="25"/>
      <c r="J54" s="23"/>
      <c r="K54" s="23"/>
    </row>
    <row r="55" spans="1:11" ht="12.75" hidden="1" customHeight="1">
      <c r="A55" s="1683" t="s">
        <v>304</v>
      </c>
      <c r="B55" s="1680" t="s">
        <v>880</v>
      </c>
      <c r="C55" s="1680" t="s">
        <v>954</v>
      </c>
      <c r="D55" s="979" t="s">
        <v>955</v>
      </c>
      <c r="E55" s="1418" t="s">
        <v>937</v>
      </c>
      <c r="F55" s="1401" t="s">
        <v>956</v>
      </c>
      <c r="G55" s="979" t="s">
        <v>957</v>
      </c>
      <c r="H55" s="982" t="s">
        <v>958</v>
      </c>
      <c r="I55" s="25"/>
      <c r="J55" s="23"/>
      <c r="K55" s="23"/>
    </row>
    <row r="56" spans="1:11" ht="12.75" hidden="1" customHeight="1">
      <c r="A56" s="1683" t="s">
        <v>305</v>
      </c>
      <c r="B56" s="1680" t="s">
        <v>880</v>
      </c>
      <c r="C56" s="1680" t="s">
        <v>935</v>
      </c>
      <c r="D56" s="979" t="s">
        <v>947</v>
      </c>
      <c r="E56" s="1418" t="s">
        <v>774</v>
      </c>
      <c r="F56" s="1401" t="s">
        <v>959</v>
      </c>
      <c r="G56" s="979" t="s">
        <v>960</v>
      </c>
      <c r="H56" s="982" t="s">
        <v>961</v>
      </c>
      <c r="I56" s="25"/>
      <c r="J56" s="23"/>
      <c r="K56" s="23"/>
    </row>
    <row r="57" spans="1:11" ht="12.75" hidden="1" customHeight="1">
      <c r="A57" s="1683" t="s">
        <v>306</v>
      </c>
      <c r="B57" s="1680" t="s">
        <v>880</v>
      </c>
      <c r="C57" s="1680" t="s">
        <v>946</v>
      </c>
      <c r="D57" s="979" t="s">
        <v>947</v>
      </c>
      <c r="E57" s="1418" t="s">
        <v>774</v>
      </c>
      <c r="F57" s="1411" t="s">
        <v>960</v>
      </c>
      <c r="G57" s="983" t="s">
        <v>962</v>
      </c>
      <c r="H57" s="984" t="s">
        <v>961</v>
      </c>
      <c r="I57" s="25"/>
      <c r="J57" s="23"/>
      <c r="K57" s="23"/>
    </row>
    <row r="58" spans="1:11" ht="12.75" hidden="1" customHeight="1">
      <c r="A58" s="1683" t="s">
        <v>307</v>
      </c>
      <c r="B58" s="1694" t="s">
        <v>880</v>
      </c>
      <c r="C58" s="1694" t="s">
        <v>926</v>
      </c>
      <c r="D58" s="983" t="s">
        <v>963</v>
      </c>
      <c r="E58" s="1431" t="s">
        <v>964</v>
      </c>
      <c r="F58" s="1411" t="s">
        <v>965</v>
      </c>
      <c r="G58" s="983" t="s">
        <v>598</v>
      </c>
      <c r="H58" s="984" t="s">
        <v>961</v>
      </c>
      <c r="I58" s="25"/>
      <c r="J58" s="23"/>
      <c r="K58" s="23"/>
    </row>
    <row r="59" spans="1:11" ht="12.75" hidden="1" customHeight="1">
      <c r="A59" s="1683" t="s">
        <v>308</v>
      </c>
      <c r="B59" s="1694" t="s">
        <v>880</v>
      </c>
      <c r="C59" s="1694" t="s">
        <v>966</v>
      </c>
      <c r="D59" s="983" t="s">
        <v>963</v>
      </c>
      <c r="E59" s="1431" t="s">
        <v>967</v>
      </c>
      <c r="F59" s="1411" t="s">
        <v>968</v>
      </c>
      <c r="G59" s="983" t="s">
        <v>971</v>
      </c>
      <c r="H59" s="984" t="s">
        <v>961</v>
      </c>
      <c r="I59" s="25"/>
      <c r="J59" s="23"/>
      <c r="K59" s="23"/>
    </row>
    <row r="60" spans="1:11" ht="12.75" hidden="1" customHeight="1">
      <c r="A60" s="1683" t="s">
        <v>311</v>
      </c>
      <c r="B60" s="1694" t="s">
        <v>880</v>
      </c>
      <c r="C60" s="1694" t="s">
        <v>946</v>
      </c>
      <c r="D60" s="983" t="s">
        <v>963</v>
      </c>
      <c r="E60" s="1431" t="s">
        <v>964</v>
      </c>
      <c r="F60" s="1411" t="s">
        <v>972</v>
      </c>
      <c r="G60" s="983" t="s">
        <v>598</v>
      </c>
      <c r="H60" s="984" t="s">
        <v>961</v>
      </c>
      <c r="I60" s="25"/>
      <c r="J60" s="23"/>
      <c r="K60" s="23"/>
    </row>
    <row r="61" spans="1:11" ht="12.75" hidden="1" customHeight="1">
      <c r="A61" s="1683"/>
      <c r="B61" s="1694"/>
      <c r="C61" s="1694"/>
      <c r="D61" s="983"/>
      <c r="E61" s="1431"/>
      <c r="F61" s="1411"/>
      <c r="G61" s="983"/>
      <c r="H61" s="984"/>
      <c r="I61" s="25"/>
      <c r="J61" s="23"/>
      <c r="K61" s="23"/>
    </row>
    <row r="62" spans="1:11" ht="12.75" hidden="1" customHeight="1">
      <c r="A62" s="1680">
        <v>2003</v>
      </c>
      <c r="B62" s="1694"/>
      <c r="C62" s="1694"/>
      <c r="D62" s="983"/>
      <c r="E62" s="1431"/>
      <c r="F62" s="1411"/>
      <c r="G62" s="983"/>
      <c r="H62" s="984"/>
      <c r="I62" s="25"/>
      <c r="J62" s="23"/>
      <c r="K62" s="23"/>
    </row>
    <row r="63" spans="1:11" ht="12.75" hidden="1" customHeight="1">
      <c r="A63" s="1683"/>
      <c r="B63" s="1694"/>
      <c r="C63" s="1694"/>
      <c r="D63" s="983"/>
      <c r="E63" s="1431"/>
      <c r="F63" s="1411"/>
      <c r="G63" s="983"/>
      <c r="H63" s="984"/>
      <c r="I63" s="25"/>
      <c r="J63" s="23"/>
      <c r="K63" s="23"/>
    </row>
    <row r="64" spans="1:11" ht="12.75" hidden="1" customHeight="1">
      <c r="A64" s="1683" t="s">
        <v>298</v>
      </c>
      <c r="B64" s="1694" t="s">
        <v>880</v>
      </c>
      <c r="C64" s="1694" t="s">
        <v>973</v>
      </c>
      <c r="D64" s="983" t="s">
        <v>974</v>
      </c>
      <c r="E64" s="1431" t="s">
        <v>975</v>
      </c>
      <c r="F64" s="1401" t="s">
        <v>976</v>
      </c>
      <c r="G64" s="979" t="s">
        <v>598</v>
      </c>
      <c r="H64" s="982" t="s">
        <v>961</v>
      </c>
      <c r="I64" s="25"/>
      <c r="J64" s="23"/>
      <c r="K64" s="23"/>
    </row>
    <row r="65" spans="1:11" ht="12.75" hidden="1" customHeight="1">
      <c r="A65" s="1683" t="s">
        <v>299</v>
      </c>
      <c r="B65" s="1694" t="s">
        <v>880</v>
      </c>
      <c r="C65" s="1694" t="s">
        <v>973</v>
      </c>
      <c r="D65" s="983" t="s">
        <v>977</v>
      </c>
      <c r="E65" s="1431" t="s">
        <v>932</v>
      </c>
      <c r="F65" s="1401" t="s">
        <v>976</v>
      </c>
      <c r="G65" s="979" t="s">
        <v>598</v>
      </c>
      <c r="H65" s="982" t="s">
        <v>978</v>
      </c>
      <c r="I65" s="25"/>
      <c r="J65" s="23"/>
      <c r="K65" s="23"/>
    </row>
    <row r="66" spans="1:11" s="27" customFormat="1" ht="12.75" hidden="1" customHeight="1">
      <c r="A66" s="1683" t="s">
        <v>300</v>
      </c>
      <c r="B66" s="1694" t="s">
        <v>979</v>
      </c>
      <c r="C66" s="1694" t="s">
        <v>980</v>
      </c>
      <c r="D66" s="1411" t="s">
        <v>977</v>
      </c>
      <c r="E66" s="1431" t="s">
        <v>932</v>
      </c>
      <c r="F66" s="1401" t="s">
        <v>985</v>
      </c>
      <c r="G66" s="979" t="s">
        <v>598</v>
      </c>
      <c r="H66" s="982" t="s">
        <v>978</v>
      </c>
      <c r="I66" s="26"/>
    </row>
    <row r="67" spans="1:11" ht="12.75" hidden="1" customHeight="1">
      <c r="A67" s="1683" t="s">
        <v>301</v>
      </c>
      <c r="B67" s="1680" t="s">
        <v>979</v>
      </c>
      <c r="C67" s="1680" t="s">
        <v>935</v>
      </c>
      <c r="D67" s="979" t="s">
        <v>963</v>
      </c>
      <c r="E67" s="1418" t="s">
        <v>967</v>
      </c>
      <c r="F67" s="1412" t="s">
        <v>986</v>
      </c>
      <c r="G67" s="985" t="s">
        <v>568</v>
      </c>
      <c r="H67" s="986" t="s">
        <v>987</v>
      </c>
      <c r="I67" s="25"/>
      <c r="J67" s="23"/>
      <c r="K67" s="23"/>
    </row>
    <row r="68" spans="1:11" ht="12.75" hidden="1" customHeight="1">
      <c r="A68" s="1683" t="s">
        <v>302</v>
      </c>
      <c r="B68" s="1694" t="s">
        <v>979</v>
      </c>
      <c r="C68" s="1694" t="s">
        <v>990</v>
      </c>
      <c r="D68" s="983" t="s">
        <v>991</v>
      </c>
      <c r="E68" s="1431" t="s">
        <v>992</v>
      </c>
      <c r="F68" s="1412" t="s">
        <v>792</v>
      </c>
      <c r="G68" s="985" t="s">
        <v>571</v>
      </c>
      <c r="H68" s="986" t="s">
        <v>582</v>
      </c>
      <c r="I68" s="25"/>
      <c r="J68" s="23"/>
      <c r="K68" s="23"/>
    </row>
    <row r="69" spans="1:11" ht="12.75" hidden="1" customHeight="1">
      <c r="A69" s="1683" t="s">
        <v>303</v>
      </c>
      <c r="B69" s="1694" t="s">
        <v>993</v>
      </c>
      <c r="C69" s="1694" t="s">
        <v>990</v>
      </c>
      <c r="D69" s="983" t="s">
        <v>994</v>
      </c>
      <c r="E69" s="1431" t="s">
        <v>995</v>
      </c>
      <c r="F69" s="1412" t="s">
        <v>1027</v>
      </c>
      <c r="G69" s="985" t="s">
        <v>740</v>
      </c>
      <c r="H69" s="986" t="s">
        <v>629</v>
      </c>
      <c r="I69" s="25"/>
      <c r="J69" s="23"/>
      <c r="K69" s="23"/>
    </row>
    <row r="70" spans="1:11" ht="12.75" hidden="1" customHeight="1">
      <c r="A70" s="1683" t="s">
        <v>304</v>
      </c>
      <c r="B70" s="1694" t="s">
        <v>993</v>
      </c>
      <c r="C70" s="1694" t="s">
        <v>935</v>
      </c>
      <c r="D70" s="983" t="s">
        <v>963</v>
      </c>
      <c r="E70" s="1431" t="s">
        <v>967</v>
      </c>
      <c r="F70" s="1412" t="s">
        <v>1028</v>
      </c>
      <c r="G70" s="985" t="s">
        <v>1029</v>
      </c>
      <c r="H70" s="986" t="s">
        <v>1030</v>
      </c>
      <c r="I70" s="25"/>
      <c r="J70" s="23"/>
      <c r="K70" s="23"/>
    </row>
    <row r="71" spans="1:11" ht="12.75" hidden="1" customHeight="1">
      <c r="A71" s="1683" t="s">
        <v>305</v>
      </c>
      <c r="B71" s="1694" t="s">
        <v>993</v>
      </c>
      <c r="C71" s="1680" t="s">
        <v>1031</v>
      </c>
      <c r="D71" s="979" t="s">
        <v>963</v>
      </c>
      <c r="E71" s="1418" t="s">
        <v>967</v>
      </c>
      <c r="F71" s="1412" t="s">
        <v>1032</v>
      </c>
      <c r="G71" s="985" t="s">
        <v>1033</v>
      </c>
      <c r="H71" s="986" t="s">
        <v>1034</v>
      </c>
      <c r="I71" s="25"/>
      <c r="J71" s="23"/>
      <c r="K71" s="23"/>
    </row>
    <row r="72" spans="1:11" ht="12.75" hidden="1" customHeight="1">
      <c r="A72" s="1683" t="s">
        <v>306</v>
      </c>
      <c r="B72" s="1694" t="s">
        <v>993</v>
      </c>
      <c r="C72" s="1680" t="s">
        <v>935</v>
      </c>
      <c r="D72" s="979" t="s">
        <v>963</v>
      </c>
      <c r="E72" s="1418" t="s">
        <v>967</v>
      </c>
      <c r="F72" s="1412" t="s">
        <v>1032</v>
      </c>
      <c r="G72" s="985" t="s">
        <v>1033</v>
      </c>
      <c r="H72" s="986" t="s">
        <v>1034</v>
      </c>
      <c r="I72" s="25"/>
      <c r="J72" s="23"/>
      <c r="K72" s="23"/>
    </row>
    <row r="73" spans="1:11" ht="12.75" hidden="1" customHeight="1">
      <c r="A73" s="1683" t="s">
        <v>307</v>
      </c>
      <c r="B73" s="1694" t="s">
        <v>993</v>
      </c>
      <c r="C73" s="1680" t="s">
        <v>935</v>
      </c>
      <c r="D73" s="979" t="s">
        <v>963</v>
      </c>
      <c r="E73" s="1418" t="s">
        <v>967</v>
      </c>
      <c r="F73" s="1412" t="s">
        <v>631</v>
      </c>
      <c r="G73" s="985" t="s">
        <v>1035</v>
      </c>
      <c r="H73" s="986" t="s">
        <v>1036</v>
      </c>
      <c r="I73" s="25"/>
      <c r="J73" s="23"/>
      <c r="K73" s="23"/>
    </row>
    <row r="74" spans="1:11" ht="12.75" hidden="1" customHeight="1">
      <c r="A74" s="1683" t="s">
        <v>308</v>
      </c>
      <c r="B74" s="1694" t="s">
        <v>993</v>
      </c>
      <c r="C74" s="1680" t="s">
        <v>1037</v>
      </c>
      <c r="D74" s="979" t="s">
        <v>1038</v>
      </c>
      <c r="E74" s="1418" t="s">
        <v>1040</v>
      </c>
      <c r="F74" s="1412" t="s">
        <v>1041</v>
      </c>
      <c r="G74" s="985" t="s">
        <v>1042</v>
      </c>
      <c r="H74" s="986" t="s">
        <v>1043</v>
      </c>
      <c r="I74" s="25"/>
      <c r="J74" s="23"/>
      <c r="K74" s="23"/>
    </row>
    <row r="75" spans="1:11" ht="12.75" hidden="1" customHeight="1">
      <c r="A75" s="1683" t="s">
        <v>311</v>
      </c>
      <c r="B75" s="1680" t="s">
        <v>993</v>
      </c>
      <c r="C75" s="1680" t="s">
        <v>1044</v>
      </c>
      <c r="D75" s="979" t="s">
        <v>1045</v>
      </c>
      <c r="E75" s="1418" t="s">
        <v>1046</v>
      </c>
      <c r="F75" s="1413" t="s">
        <v>1047</v>
      </c>
      <c r="G75" s="987" t="s">
        <v>1048</v>
      </c>
      <c r="H75" s="988" t="s">
        <v>1049</v>
      </c>
      <c r="I75" s="25"/>
      <c r="J75" s="23"/>
      <c r="K75" s="23"/>
    </row>
    <row r="76" spans="1:11" ht="12.75" hidden="1" customHeight="1">
      <c r="A76" s="1683"/>
      <c r="B76" s="1680"/>
      <c r="C76" s="1680"/>
      <c r="D76" s="979"/>
      <c r="E76" s="1418"/>
      <c r="F76" s="1412"/>
      <c r="G76" s="985"/>
      <c r="H76" s="986"/>
      <c r="I76" s="25"/>
      <c r="J76" s="23"/>
      <c r="K76" s="23"/>
    </row>
    <row r="77" spans="1:11" ht="12.75" hidden="1" customHeight="1">
      <c r="A77" s="1680">
        <v>2004</v>
      </c>
      <c r="B77" s="1680"/>
      <c r="C77" s="1680"/>
      <c r="D77" s="979"/>
      <c r="E77" s="1418"/>
      <c r="F77" s="1412"/>
      <c r="G77" s="985"/>
      <c r="H77" s="986"/>
      <c r="I77" s="25"/>
      <c r="J77" s="23"/>
      <c r="K77" s="23"/>
    </row>
    <row r="78" spans="1:11" ht="12.75" hidden="1" customHeight="1">
      <c r="A78" s="1683"/>
      <c r="B78" s="1680"/>
      <c r="C78" s="1680"/>
      <c r="D78" s="979"/>
      <c r="E78" s="1418"/>
      <c r="F78" s="1412"/>
      <c r="G78" s="985"/>
      <c r="H78" s="986"/>
      <c r="I78" s="25"/>
      <c r="J78" s="23"/>
      <c r="K78" s="23"/>
    </row>
    <row r="79" spans="1:11" ht="12.75" hidden="1" customHeight="1">
      <c r="A79" s="1683" t="s">
        <v>298</v>
      </c>
      <c r="B79" s="1680" t="s">
        <v>993</v>
      </c>
      <c r="C79" s="1680" t="s">
        <v>1050</v>
      </c>
      <c r="D79" s="979" t="s">
        <v>1051</v>
      </c>
      <c r="E79" s="1418" t="s">
        <v>1052</v>
      </c>
      <c r="F79" s="1413" t="s">
        <v>1053</v>
      </c>
      <c r="G79" s="987" t="s">
        <v>1054</v>
      </c>
      <c r="H79" s="988" t="s">
        <v>1054</v>
      </c>
      <c r="I79" s="25"/>
      <c r="J79" s="23"/>
      <c r="K79" s="23"/>
    </row>
    <row r="80" spans="1:11" ht="12.75" hidden="1" customHeight="1">
      <c r="A80" s="1683" t="s">
        <v>299</v>
      </c>
      <c r="B80" s="1680" t="s">
        <v>993</v>
      </c>
      <c r="C80" s="1680" t="s">
        <v>230</v>
      </c>
      <c r="D80" s="979" t="s">
        <v>1051</v>
      </c>
      <c r="E80" s="1418" t="s">
        <v>1050</v>
      </c>
      <c r="F80" s="1412" t="s">
        <v>645</v>
      </c>
      <c r="G80" s="985" t="s">
        <v>178</v>
      </c>
      <c r="H80" s="986" t="s">
        <v>181</v>
      </c>
      <c r="I80" s="25"/>
      <c r="J80" s="23"/>
      <c r="K80" s="23"/>
    </row>
    <row r="81" spans="1:11" ht="12.75" hidden="1" customHeight="1">
      <c r="A81" s="1683" t="s">
        <v>300</v>
      </c>
      <c r="B81" s="1680" t="s">
        <v>993</v>
      </c>
      <c r="C81" s="1680" t="s">
        <v>229</v>
      </c>
      <c r="D81" s="979" t="s">
        <v>231</v>
      </c>
      <c r="E81" s="1418" t="s">
        <v>1052</v>
      </c>
      <c r="F81" s="1412" t="s">
        <v>1029</v>
      </c>
      <c r="G81" s="985" t="s">
        <v>179</v>
      </c>
      <c r="H81" s="986" t="s">
        <v>179</v>
      </c>
      <c r="I81" s="25"/>
      <c r="J81" s="23"/>
      <c r="K81" s="23"/>
    </row>
    <row r="82" spans="1:11" ht="12.75" hidden="1" customHeight="1">
      <c r="A82" s="1683" t="s">
        <v>301</v>
      </c>
      <c r="B82" s="1680" t="s">
        <v>993</v>
      </c>
      <c r="C82" s="1680" t="s">
        <v>232</v>
      </c>
      <c r="D82" s="979" t="s">
        <v>229</v>
      </c>
      <c r="E82" s="1418" t="s">
        <v>233</v>
      </c>
      <c r="F82" s="1412" t="s">
        <v>642</v>
      </c>
      <c r="G82" s="985" t="s">
        <v>180</v>
      </c>
      <c r="H82" s="986" t="s">
        <v>178</v>
      </c>
      <c r="I82" s="25"/>
      <c r="J82" s="23"/>
      <c r="K82" s="23"/>
    </row>
    <row r="83" spans="1:11" ht="12.75" hidden="1" customHeight="1">
      <c r="A83" s="1683" t="s">
        <v>302</v>
      </c>
      <c r="B83" s="1680" t="s">
        <v>993</v>
      </c>
      <c r="C83" s="1680" t="s">
        <v>83</v>
      </c>
      <c r="D83" s="979" t="s">
        <v>84</v>
      </c>
      <c r="E83" s="1418" t="s">
        <v>85</v>
      </c>
      <c r="F83" s="1412" t="s">
        <v>657</v>
      </c>
      <c r="G83" s="985" t="s">
        <v>360</v>
      </c>
      <c r="H83" s="986">
        <v>55</v>
      </c>
      <c r="I83" s="25"/>
      <c r="J83" s="23"/>
      <c r="K83" s="23"/>
    </row>
    <row r="84" spans="1:11" ht="12.75" hidden="1" customHeight="1">
      <c r="A84" s="1683" t="s">
        <v>303</v>
      </c>
      <c r="B84" s="1680" t="s">
        <v>993</v>
      </c>
      <c r="C84" s="1680" t="s">
        <v>83</v>
      </c>
      <c r="D84" s="979" t="s">
        <v>84</v>
      </c>
      <c r="E84" s="1418" t="s">
        <v>85</v>
      </c>
      <c r="F84" s="1401" t="s">
        <v>642</v>
      </c>
      <c r="G84" s="979" t="s">
        <v>255</v>
      </c>
      <c r="H84" s="982">
        <v>55</v>
      </c>
      <c r="I84" s="25"/>
      <c r="J84" s="23"/>
      <c r="K84" s="23"/>
    </row>
    <row r="85" spans="1:11" ht="12.75" hidden="1" customHeight="1">
      <c r="A85" s="1683" t="s">
        <v>304</v>
      </c>
      <c r="B85" s="1680" t="s">
        <v>734</v>
      </c>
      <c r="C85" s="1680" t="s">
        <v>735</v>
      </c>
      <c r="D85" s="979" t="s">
        <v>84</v>
      </c>
      <c r="E85" s="1418" t="s">
        <v>85</v>
      </c>
      <c r="F85" s="1401" t="s">
        <v>984</v>
      </c>
      <c r="G85" s="979" t="s">
        <v>711</v>
      </c>
      <c r="H85" s="982">
        <v>75</v>
      </c>
      <c r="I85" s="25"/>
      <c r="J85" s="23"/>
      <c r="K85" s="23"/>
    </row>
    <row r="86" spans="1:11" ht="12.75" hidden="1" customHeight="1">
      <c r="A86" s="1683" t="s">
        <v>305</v>
      </c>
      <c r="B86" s="1680" t="s">
        <v>993</v>
      </c>
      <c r="C86" s="1680" t="s">
        <v>349</v>
      </c>
      <c r="D86" s="979" t="s">
        <v>350</v>
      </c>
      <c r="E86" s="1418" t="s">
        <v>351</v>
      </c>
      <c r="F86" s="1401" t="s">
        <v>630</v>
      </c>
      <c r="G86" s="979" t="s">
        <v>503</v>
      </c>
      <c r="H86" s="982" t="s">
        <v>503</v>
      </c>
      <c r="I86" s="25"/>
      <c r="J86" s="23"/>
      <c r="K86" s="23"/>
    </row>
    <row r="87" spans="1:11" ht="12.75" hidden="1" customHeight="1">
      <c r="A87" s="1683" t="s">
        <v>306</v>
      </c>
      <c r="B87" s="1680" t="s">
        <v>993</v>
      </c>
      <c r="C87" s="1680" t="s">
        <v>1092</v>
      </c>
      <c r="D87" s="979" t="s">
        <v>350</v>
      </c>
      <c r="E87" s="1418" t="s">
        <v>351</v>
      </c>
      <c r="F87" s="1401" t="s">
        <v>642</v>
      </c>
      <c r="G87" s="979" t="s">
        <v>503</v>
      </c>
      <c r="H87" s="982">
        <v>75</v>
      </c>
      <c r="I87" s="25"/>
      <c r="J87" s="23"/>
      <c r="K87" s="23"/>
    </row>
    <row r="88" spans="1:11" ht="12.75" hidden="1" customHeight="1">
      <c r="A88" s="1683" t="s">
        <v>307</v>
      </c>
      <c r="B88" s="1680" t="s">
        <v>993</v>
      </c>
      <c r="C88" s="1680" t="s">
        <v>1092</v>
      </c>
      <c r="D88" s="979" t="s">
        <v>350</v>
      </c>
      <c r="E88" s="1418" t="s">
        <v>351</v>
      </c>
      <c r="F88" s="1401" t="s">
        <v>168</v>
      </c>
      <c r="G88" s="979" t="s">
        <v>503</v>
      </c>
      <c r="H88" s="982">
        <v>75</v>
      </c>
      <c r="I88" s="25"/>
      <c r="J88" s="23"/>
      <c r="K88" s="23"/>
    </row>
    <row r="89" spans="1:11" ht="12.75" hidden="1" customHeight="1">
      <c r="A89" s="1683" t="s">
        <v>308</v>
      </c>
      <c r="B89" s="1680" t="s">
        <v>979</v>
      </c>
      <c r="C89" s="1680" t="s">
        <v>349</v>
      </c>
      <c r="D89" s="979" t="s">
        <v>350</v>
      </c>
      <c r="E89" s="1418" t="s">
        <v>351</v>
      </c>
      <c r="F89" s="1411" t="s">
        <v>167</v>
      </c>
      <c r="G89" s="983" t="s">
        <v>652</v>
      </c>
      <c r="H89" s="984" t="s">
        <v>653</v>
      </c>
      <c r="I89" s="25"/>
      <c r="J89" s="23"/>
      <c r="K89" s="23"/>
    </row>
    <row r="90" spans="1:11" ht="12.75" hidden="1" customHeight="1">
      <c r="A90" s="1683" t="s">
        <v>311</v>
      </c>
      <c r="B90" s="1680" t="s">
        <v>979</v>
      </c>
      <c r="C90" s="1680" t="s">
        <v>349</v>
      </c>
      <c r="D90" s="979" t="s">
        <v>350</v>
      </c>
      <c r="E90" s="1418" t="s">
        <v>351</v>
      </c>
      <c r="F90" s="1411" t="s">
        <v>651</v>
      </c>
      <c r="G90" s="983" t="s">
        <v>503</v>
      </c>
      <c r="H90" s="984" t="s">
        <v>653</v>
      </c>
      <c r="I90" s="25"/>
      <c r="J90" s="23"/>
      <c r="K90" s="23"/>
    </row>
    <row r="91" spans="1:11" ht="12.75" hidden="1" customHeight="1">
      <c r="A91" s="1683"/>
      <c r="B91" s="1680"/>
      <c r="C91" s="1680"/>
      <c r="D91" s="979"/>
      <c r="E91" s="1418"/>
      <c r="F91" s="1411"/>
      <c r="G91" s="983"/>
      <c r="H91" s="984"/>
      <c r="I91" s="25"/>
      <c r="J91" s="23"/>
      <c r="K91" s="23"/>
    </row>
    <row r="92" spans="1:11" ht="12.75" hidden="1" customHeight="1">
      <c r="A92" s="1680">
        <v>2005</v>
      </c>
      <c r="B92" s="1680"/>
      <c r="C92" s="1680"/>
      <c r="D92" s="979"/>
      <c r="E92" s="1418"/>
      <c r="F92" s="1411"/>
      <c r="G92" s="983"/>
      <c r="H92" s="984"/>
      <c r="I92" s="25"/>
      <c r="J92" s="23"/>
      <c r="K92" s="23"/>
    </row>
    <row r="93" spans="1:11" ht="12.75" hidden="1" customHeight="1">
      <c r="A93" s="1683"/>
      <c r="B93" s="1680"/>
      <c r="C93" s="1680"/>
      <c r="D93" s="979"/>
      <c r="E93" s="1418"/>
      <c r="F93" s="1411"/>
      <c r="G93" s="983"/>
      <c r="H93" s="984"/>
      <c r="I93" s="25"/>
      <c r="J93" s="23"/>
      <c r="K93" s="23"/>
    </row>
    <row r="94" spans="1:11" ht="12.75" hidden="1" customHeight="1">
      <c r="A94" s="1683" t="s">
        <v>298</v>
      </c>
      <c r="B94" s="1680" t="s">
        <v>223</v>
      </c>
      <c r="C94" s="1680" t="s">
        <v>755</v>
      </c>
      <c r="D94" s="979" t="s">
        <v>350</v>
      </c>
      <c r="E94" s="1418" t="s">
        <v>757</v>
      </c>
      <c r="F94" s="1411" t="s">
        <v>77</v>
      </c>
      <c r="G94" s="983" t="s">
        <v>78</v>
      </c>
      <c r="H94" s="984" t="s">
        <v>79</v>
      </c>
      <c r="I94" s="25"/>
      <c r="J94" s="23"/>
      <c r="K94" s="23"/>
    </row>
    <row r="95" spans="1:11" ht="12.75" hidden="1" customHeight="1">
      <c r="A95" s="1683" t="s">
        <v>299</v>
      </c>
      <c r="B95" s="1695" t="s">
        <v>223</v>
      </c>
      <c r="C95" s="1680" t="s">
        <v>756</v>
      </c>
      <c r="D95" s="1419" t="s">
        <v>225</v>
      </c>
      <c r="E95" s="1419" t="s">
        <v>226</v>
      </c>
      <c r="F95" s="1401" t="s">
        <v>632</v>
      </c>
      <c r="G95" s="983" t="s">
        <v>450</v>
      </c>
      <c r="H95" s="982">
        <v>40</v>
      </c>
      <c r="I95" s="25"/>
      <c r="J95" s="23"/>
      <c r="K95" s="23"/>
    </row>
    <row r="96" spans="1:11" ht="12.75" hidden="1" customHeight="1">
      <c r="A96" s="1683" t="s">
        <v>300</v>
      </c>
      <c r="B96" s="1695" t="s">
        <v>223</v>
      </c>
      <c r="C96" s="1680" t="s">
        <v>224</v>
      </c>
      <c r="D96" s="979" t="s">
        <v>225</v>
      </c>
      <c r="E96" s="1418" t="s">
        <v>226</v>
      </c>
      <c r="F96" s="1401" t="s">
        <v>712</v>
      </c>
      <c r="G96" s="979" t="s">
        <v>608</v>
      </c>
      <c r="H96" s="982" t="s">
        <v>608</v>
      </c>
      <c r="I96" s="25"/>
      <c r="J96" s="23"/>
      <c r="K96" s="23"/>
    </row>
    <row r="97" spans="1:11" ht="12.75" hidden="1" customHeight="1">
      <c r="A97" s="1683" t="s">
        <v>301</v>
      </c>
      <c r="B97" s="1680" t="s">
        <v>223</v>
      </c>
      <c r="C97" s="1680" t="s">
        <v>992</v>
      </c>
      <c r="D97" s="979" t="s">
        <v>72</v>
      </c>
      <c r="E97" s="1418" t="s">
        <v>73</v>
      </c>
      <c r="F97" s="1401" t="s">
        <v>429</v>
      </c>
      <c r="G97" s="979" t="s">
        <v>509</v>
      </c>
      <c r="H97" s="982" t="s">
        <v>608</v>
      </c>
      <c r="I97" s="25"/>
      <c r="J97" s="23"/>
      <c r="K97" s="23"/>
    </row>
    <row r="98" spans="1:11" ht="12.75" hidden="1" customHeight="1">
      <c r="A98" s="1683" t="s">
        <v>302</v>
      </c>
      <c r="B98" s="1680" t="s">
        <v>223</v>
      </c>
      <c r="C98" s="1680" t="s">
        <v>543</v>
      </c>
      <c r="D98" s="979" t="s">
        <v>544</v>
      </c>
      <c r="E98" s="1418" t="s">
        <v>757</v>
      </c>
      <c r="F98" s="1401" t="s">
        <v>3</v>
      </c>
      <c r="G98" s="979" t="s">
        <v>509</v>
      </c>
      <c r="H98" s="982" t="s">
        <v>608</v>
      </c>
      <c r="I98" s="25"/>
      <c r="J98" s="23"/>
      <c r="K98" s="23"/>
    </row>
    <row r="99" spans="1:11" ht="12.75" hidden="1" customHeight="1">
      <c r="A99" s="1683" t="s">
        <v>303</v>
      </c>
      <c r="B99" s="1680" t="s">
        <v>685</v>
      </c>
      <c r="C99" s="1680" t="s">
        <v>686</v>
      </c>
      <c r="D99" s="979" t="s">
        <v>571</v>
      </c>
      <c r="E99" s="1418" t="s">
        <v>687</v>
      </c>
      <c r="F99" s="1401" t="s">
        <v>688</v>
      </c>
      <c r="G99" s="983" t="s">
        <v>608</v>
      </c>
      <c r="H99" s="982" t="s">
        <v>608</v>
      </c>
      <c r="I99" s="25"/>
      <c r="J99" s="23"/>
      <c r="K99" s="23"/>
    </row>
    <row r="100" spans="1:11" ht="12.75" hidden="1" customHeight="1">
      <c r="A100" s="1683" t="s">
        <v>304</v>
      </c>
      <c r="B100" s="1680" t="s">
        <v>685</v>
      </c>
      <c r="C100" s="1680" t="s">
        <v>371</v>
      </c>
      <c r="D100" s="979" t="s">
        <v>372</v>
      </c>
      <c r="E100" s="1418" t="s">
        <v>373</v>
      </c>
      <c r="F100" s="1401" t="s">
        <v>4</v>
      </c>
      <c r="G100" s="983" t="s">
        <v>608</v>
      </c>
      <c r="H100" s="982" t="s">
        <v>608</v>
      </c>
      <c r="I100" s="25"/>
      <c r="J100" s="23"/>
      <c r="K100" s="23"/>
    </row>
    <row r="101" spans="1:11" ht="12.75" hidden="1" customHeight="1">
      <c r="A101" s="1683" t="s">
        <v>305</v>
      </c>
      <c r="B101" s="1680" t="s">
        <v>1076</v>
      </c>
      <c r="C101" s="1680" t="s">
        <v>1095</v>
      </c>
      <c r="D101" s="979" t="s">
        <v>1096</v>
      </c>
      <c r="E101" s="1418" t="s">
        <v>1097</v>
      </c>
      <c r="F101" s="1411" t="s">
        <v>249</v>
      </c>
      <c r="G101" s="983" t="s">
        <v>608</v>
      </c>
      <c r="H101" s="984" t="s">
        <v>608</v>
      </c>
      <c r="I101" s="25"/>
      <c r="J101" s="23"/>
      <c r="K101" s="23"/>
    </row>
    <row r="102" spans="1:11" ht="12.75" hidden="1" customHeight="1">
      <c r="A102" s="1683" t="s">
        <v>306</v>
      </c>
      <c r="B102" s="1680" t="s">
        <v>974</v>
      </c>
      <c r="C102" s="1680" t="s">
        <v>1095</v>
      </c>
      <c r="D102" s="979" t="s">
        <v>1096</v>
      </c>
      <c r="E102" s="1418" t="s">
        <v>816</v>
      </c>
      <c r="F102" s="1411" t="s">
        <v>143</v>
      </c>
      <c r="G102" s="983" t="s">
        <v>608</v>
      </c>
      <c r="H102" s="984" t="s">
        <v>608</v>
      </c>
      <c r="I102" s="25"/>
      <c r="J102" s="23"/>
      <c r="K102" s="23"/>
    </row>
    <row r="103" spans="1:11" ht="12.75" hidden="1" customHeight="1">
      <c r="A103" s="1683" t="s">
        <v>307</v>
      </c>
      <c r="B103" s="1680" t="s">
        <v>774</v>
      </c>
      <c r="C103" s="1680" t="s">
        <v>759</v>
      </c>
      <c r="D103" s="979" t="s">
        <v>1096</v>
      </c>
      <c r="E103" s="1418" t="s">
        <v>816</v>
      </c>
      <c r="F103" s="1411" t="s">
        <v>310</v>
      </c>
      <c r="G103" s="983" t="s">
        <v>608</v>
      </c>
      <c r="H103" s="984" t="s">
        <v>608</v>
      </c>
      <c r="I103" s="25"/>
      <c r="J103" s="23"/>
      <c r="K103" s="23"/>
    </row>
    <row r="104" spans="1:11" ht="12.75" hidden="1" customHeight="1">
      <c r="A104" s="1683" t="s">
        <v>308</v>
      </c>
      <c r="B104" s="1680" t="s">
        <v>774</v>
      </c>
      <c r="C104" s="1680" t="s">
        <v>759</v>
      </c>
      <c r="D104" s="1401" t="s">
        <v>969</v>
      </c>
      <c r="E104" s="1418" t="s">
        <v>970</v>
      </c>
      <c r="F104" s="1401" t="s">
        <v>95</v>
      </c>
      <c r="G104" s="979" t="s">
        <v>608</v>
      </c>
      <c r="H104" s="982" t="s">
        <v>608</v>
      </c>
      <c r="I104" s="25"/>
      <c r="J104" s="23"/>
      <c r="K104" s="23"/>
    </row>
    <row r="105" spans="1:11" ht="12.75" hidden="1" customHeight="1">
      <c r="A105" s="1683" t="s">
        <v>311</v>
      </c>
      <c r="B105" s="1680" t="s">
        <v>774</v>
      </c>
      <c r="C105" s="1680" t="s">
        <v>376</v>
      </c>
      <c r="D105" s="979" t="s">
        <v>377</v>
      </c>
      <c r="E105" s="1418" t="s">
        <v>378</v>
      </c>
      <c r="F105" s="1411" t="s">
        <v>713</v>
      </c>
      <c r="G105" s="983" t="s">
        <v>608</v>
      </c>
      <c r="H105" s="984" t="s">
        <v>608</v>
      </c>
      <c r="I105" s="25"/>
      <c r="J105" s="23"/>
      <c r="K105" s="23"/>
    </row>
    <row r="106" spans="1:11" ht="12.75" hidden="1" customHeight="1">
      <c r="A106" s="1683"/>
      <c r="B106" s="1680"/>
      <c r="C106" s="1680"/>
      <c r="D106" s="979"/>
      <c r="E106" s="1418"/>
      <c r="F106" s="1411"/>
      <c r="G106" s="983"/>
      <c r="H106" s="984"/>
      <c r="I106" s="25"/>
      <c r="J106" s="23"/>
      <c r="K106" s="23"/>
    </row>
    <row r="107" spans="1:11" ht="12.75" hidden="1" customHeight="1">
      <c r="A107" s="1680">
        <v>2006</v>
      </c>
      <c r="B107" s="1680"/>
      <c r="C107" s="1680"/>
      <c r="D107" s="979"/>
      <c r="E107" s="1418"/>
      <c r="F107" s="1411"/>
      <c r="G107" s="983"/>
      <c r="H107" s="984"/>
      <c r="I107" s="25"/>
      <c r="J107" s="23"/>
      <c r="K107" s="23"/>
    </row>
    <row r="108" spans="1:11" ht="12.75" hidden="1" customHeight="1">
      <c r="A108" s="1683"/>
      <c r="B108" s="1680"/>
      <c r="C108" s="1680"/>
      <c r="D108" s="979"/>
      <c r="E108" s="1418"/>
      <c r="F108" s="1411"/>
      <c r="G108" s="983"/>
      <c r="H108" s="984"/>
      <c r="I108" s="25"/>
      <c r="J108" s="23"/>
      <c r="K108" s="23"/>
    </row>
    <row r="109" spans="1:11" ht="12.75" hidden="1" customHeight="1">
      <c r="A109" s="1683" t="s">
        <v>298</v>
      </c>
      <c r="B109" s="1680" t="s">
        <v>774</v>
      </c>
      <c r="C109" s="1680" t="s">
        <v>379</v>
      </c>
      <c r="D109" s="979" t="s">
        <v>377</v>
      </c>
      <c r="E109" s="1418" t="s">
        <v>380</v>
      </c>
      <c r="F109" s="1411" t="s">
        <v>714</v>
      </c>
      <c r="G109" s="983" t="s">
        <v>608</v>
      </c>
      <c r="H109" s="984" t="s">
        <v>608</v>
      </c>
      <c r="I109" s="25"/>
      <c r="J109" s="23"/>
      <c r="K109" s="23"/>
    </row>
    <row r="110" spans="1:11" ht="12.75" hidden="1" customHeight="1">
      <c r="A110" s="1683" t="s">
        <v>299</v>
      </c>
      <c r="B110" s="1680" t="s">
        <v>774</v>
      </c>
      <c r="C110" s="1680" t="s">
        <v>452</v>
      </c>
      <c r="D110" s="979" t="s">
        <v>453</v>
      </c>
      <c r="E110" s="1418" t="s">
        <v>380</v>
      </c>
      <c r="F110" s="1401" t="s">
        <v>456</v>
      </c>
      <c r="G110" s="979" t="s">
        <v>608</v>
      </c>
      <c r="H110" s="982" t="s">
        <v>608</v>
      </c>
      <c r="I110" s="25"/>
      <c r="J110" s="23"/>
      <c r="K110" s="23"/>
    </row>
    <row r="111" spans="1:11" ht="12.75" hidden="1" customHeight="1">
      <c r="A111" s="1683" t="s">
        <v>300</v>
      </c>
      <c r="B111" s="1680" t="s">
        <v>774</v>
      </c>
      <c r="C111" s="1680" t="s">
        <v>454</v>
      </c>
      <c r="D111" s="979" t="s">
        <v>377</v>
      </c>
      <c r="E111" s="1418" t="s">
        <v>455</v>
      </c>
      <c r="F111" s="1401" t="s">
        <v>457</v>
      </c>
      <c r="G111" s="979" t="s">
        <v>608</v>
      </c>
      <c r="H111" s="982" t="s">
        <v>608</v>
      </c>
      <c r="I111" s="25"/>
      <c r="J111" s="23"/>
      <c r="K111" s="23"/>
    </row>
    <row r="112" spans="1:11" ht="12.75" hidden="1" customHeight="1">
      <c r="A112" s="1683" t="s">
        <v>301</v>
      </c>
      <c r="B112" s="1680" t="s">
        <v>774</v>
      </c>
      <c r="C112" s="1680" t="s">
        <v>426</v>
      </c>
      <c r="D112" s="979" t="s">
        <v>427</v>
      </c>
      <c r="E112" s="1418" t="s">
        <v>428</v>
      </c>
      <c r="F112" s="1401" t="s">
        <v>398</v>
      </c>
      <c r="G112" s="979" t="s">
        <v>608</v>
      </c>
      <c r="H112" s="982" t="s">
        <v>608</v>
      </c>
      <c r="I112" s="25"/>
      <c r="J112" s="23"/>
      <c r="K112" s="23"/>
    </row>
    <row r="113" spans="1:11" ht="12.75" hidden="1" customHeight="1">
      <c r="A113" s="1683" t="s">
        <v>302</v>
      </c>
      <c r="B113" s="1680" t="s">
        <v>774</v>
      </c>
      <c r="C113" s="1680" t="s">
        <v>426</v>
      </c>
      <c r="D113" s="979" t="s">
        <v>427</v>
      </c>
      <c r="E113" s="1418" t="s">
        <v>428</v>
      </c>
      <c r="F113" s="1401" t="s">
        <v>400</v>
      </c>
      <c r="G113" s="979" t="s">
        <v>608</v>
      </c>
      <c r="H113" s="982" t="s">
        <v>608</v>
      </c>
      <c r="I113" s="25"/>
      <c r="J113" s="23"/>
      <c r="K113" s="23"/>
    </row>
    <row r="114" spans="1:11" ht="12.75" hidden="1" customHeight="1">
      <c r="A114" s="1683" t="s">
        <v>303</v>
      </c>
      <c r="B114" s="1680" t="s">
        <v>774</v>
      </c>
      <c r="C114" s="1680" t="s">
        <v>454</v>
      </c>
      <c r="D114" s="979" t="s">
        <v>427</v>
      </c>
      <c r="E114" s="1418" t="s">
        <v>428</v>
      </c>
      <c r="F114" s="1401" t="s">
        <v>399</v>
      </c>
      <c r="G114" s="979" t="s">
        <v>608</v>
      </c>
      <c r="H114" s="982" t="s">
        <v>608</v>
      </c>
      <c r="I114" s="25"/>
      <c r="J114" s="23"/>
      <c r="K114" s="23"/>
    </row>
    <row r="115" spans="1:11" ht="12.75" hidden="1" customHeight="1">
      <c r="A115" s="1683" t="s">
        <v>304</v>
      </c>
      <c r="B115" s="1680" t="s">
        <v>774</v>
      </c>
      <c r="C115" s="1680" t="s">
        <v>1093</v>
      </c>
      <c r="D115" s="979" t="s">
        <v>1094</v>
      </c>
      <c r="E115" s="1418" t="s">
        <v>428</v>
      </c>
      <c r="F115" s="1401" t="s">
        <v>456</v>
      </c>
      <c r="G115" s="979" t="s">
        <v>608</v>
      </c>
      <c r="H115" s="982" t="s">
        <v>608</v>
      </c>
      <c r="I115" s="25"/>
      <c r="J115" s="23"/>
      <c r="K115" s="23"/>
    </row>
    <row r="116" spans="1:11" ht="12.75" hidden="1" customHeight="1">
      <c r="A116" s="1683" t="s">
        <v>305</v>
      </c>
      <c r="B116" s="1680" t="s">
        <v>774</v>
      </c>
      <c r="C116" s="1680" t="s">
        <v>382</v>
      </c>
      <c r="D116" s="979" t="s">
        <v>383</v>
      </c>
      <c r="E116" s="1418" t="s">
        <v>384</v>
      </c>
      <c r="F116" s="1401" t="s">
        <v>222</v>
      </c>
      <c r="G116" s="979" t="s">
        <v>608</v>
      </c>
      <c r="H116" s="982" t="s">
        <v>608</v>
      </c>
      <c r="I116" s="25"/>
      <c r="J116" s="23"/>
      <c r="K116" s="23"/>
    </row>
    <row r="117" spans="1:11" ht="12.75" hidden="1" customHeight="1">
      <c r="A117" s="1683" t="s">
        <v>306</v>
      </c>
      <c r="B117" s="1680" t="s">
        <v>774</v>
      </c>
      <c r="C117" s="1680" t="s">
        <v>382</v>
      </c>
      <c r="D117" s="979" t="s">
        <v>988</v>
      </c>
      <c r="E117" s="1418" t="s">
        <v>384</v>
      </c>
      <c r="F117" s="1401" t="s">
        <v>989</v>
      </c>
      <c r="G117" s="979" t="s">
        <v>608</v>
      </c>
      <c r="H117" s="982" t="s">
        <v>608</v>
      </c>
      <c r="I117" s="25"/>
      <c r="J117" s="23"/>
      <c r="K117" s="23"/>
    </row>
    <row r="118" spans="1:11" ht="12.75" hidden="1" customHeight="1">
      <c r="A118" s="1683" t="s">
        <v>307</v>
      </c>
      <c r="B118" s="1680" t="s">
        <v>774</v>
      </c>
      <c r="C118" s="1680" t="s">
        <v>90</v>
      </c>
      <c r="D118" s="979" t="s">
        <v>91</v>
      </c>
      <c r="E118" s="1418" t="s">
        <v>92</v>
      </c>
      <c r="F118" s="1401" t="s">
        <v>93</v>
      </c>
      <c r="G118" s="979" t="s">
        <v>608</v>
      </c>
      <c r="H118" s="982" t="s">
        <v>608</v>
      </c>
      <c r="I118" s="25"/>
      <c r="J118" s="23"/>
      <c r="K118" s="23"/>
    </row>
    <row r="119" spans="1:11" ht="12.75" hidden="1" customHeight="1">
      <c r="A119" s="1683" t="s">
        <v>308</v>
      </c>
      <c r="B119" s="1680" t="s">
        <v>240</v>
      </c>
      <c r="C119" s="1680" t="s">
        <v>90</v>
      </c>
      <c r="D119" s="979" t="s">
        <v>91</v>
      </c>
      <c r="E119" s="1418" t="s">
        <v>92</v>
      </c>
      <c r="F119" s="1401" t="s">
        <v>802</v>
      </c>
      <c r="G119" s="979" t="s">
        <v>608</v>
      </c>
      <c r="H119" s="982" t="s">
        <v>608</v>
      </c>
      <c r="I119" s="25"/>
      <c r="J119" s="23"/>
      <c r="K119" s="23"/>
    </row>
    <row r="120" spans="1:11" ht="12.75" hidden="1" customHeight="1">
      <c r="A120" s="1683" t="s">
        <v>311</v>
      </c>
      <c r="B120" s="1680" t="s">
        <v>240</v>
      </c>
      <c r="C120" s="1680" t="s">
        <v>426</v>
      </c>
      <c r="D120" s="979" t="s">
        <v>241</v>
      </c>
      <c r="E120" s="1418" t="s">
        <v>92</v>
      </c>
      <c r="F120" s="1401" t="s">
        <v>178</v>
      </c>
      <c r="G120" s="979" t="s">
        <v>608</v>
      </c>
      <c r="H120" s="982" t="s">
        <v>608</v>
      </c>
      <c r="I120" s="25"/>
      <c r="J120" s="23"/>
      <c r="K120" s="23"/>
    </row>
    <row r="121" spans="1:11" ht="12.75" hidden="1" customHeight="1">
      <c r="A121" s="1683"/>
      <c r="B121" s="1680"/>
      <c r="C121" s="1680"/>
      <c r="D121" s="979"/>
      <c r="E121" s="1418"/>
      <c r="F121" s="1401"/>
      <c r="G121" s="979"/>
      <c r="H121" s="982"/>
      <c r="I121" s="25"/>
      <c r="J121" s="23"/>
      <c r="K121" s="23"/>
    </row>
    <row r="122" spans="1:11" ht="12.75" hidden="1" customHeight="1">
      <c r="A122" s="1680">
        <v>2007</v>
      </c>
      <c r="B122" s="1680"/>
      <c r="C122" s="1680"/>
      <c r="D122" s="979"/>
      <c r="E122" s="1418"/>
      <c r="F122" s="1401"/>
      <c r="G122" s="979"/>
      <c r="H122" s="982"/>
      <c r="I122" s="25"/>
      <c r="J122" s="23"/>
      <c r="K122" s="23"/>
    </row>
    <row r="123" spans="1:11" ht="12.75" hidden="1" customHeight="1">
      <c r="A123" s="1683"/>
      <c r="B123" s="1680"/>
      <c r="C123" s="1680"/>
      <c r="D123" s="979"/>
      <c r="E123" s="1418"/>
      <c r="F123" s="1401"/>
      <c r="G123" s="979"/>
      <c r="H123" s="982"/>
      <c r="I123" s="25"/>
      <c r="J123" s="23"/>
      <c r="K123" s="23"/>
    </row>
    <row r="124" spans="1:11" ht="12.75" hidden="1" customHeight="1">
      <c r="A124" s="1683" t="s">
        <v>298</v>
      </c>
      <c r="B124" s="1680" t="s">
        <v>81</v>
      </c>
      <c r="C124" s="1680" t="s">
        <v>1095</v>
      </c>
      <c r="D124" s="979" t="s">
        <v>82</v>
      </c>
      <c r="E124" s="1418" t="s">
        <v>616</v>
      </c>
      <c r="F124" s="1401" t="s">
        <v>182</v>
      </c>
      <c r="G124" s="979" t="s">
        <v>608</v>
      </c>
      <c r="H124" s="982" t="s">
        <v>608</v>
      </c>
      <c r="I124" s="25"/>
      <c r="J124" s="23"/>
      <c r="K124" s="23"/>
    </row>
    <row r="125" spans="1:11" ht="12.75" hidden="1" customHeight="1">
      <c r="A125" s="1683" t="s">
        <v>299</v>
      </c>
      <c r="B125" s="1680" t="s">
        <v>81</v>
      </c>
      <c r="C125" s="1680" t="s">
        <v>217</v>
      </c>
      <c r="D125" s="979" t="s">
        <v>82</v>
      </c>
      <c r="E125" s="1418" t="s">
        <v>617</v>
      </c>
      <c r="F125" s="1401" t="s">
        <v>170</v>
      </c>
      <c r="G125" s="979" t="s">
        <v>608</v>
      </c>
      <c r="H125" s="982" t="s">
        <v>608</v>
      </c>
      <c r="I125" s="25"/>
      <c r="J125" s="23"/>
      <c r="K125" s="23"/>
    </row>
    <row r="126" spans="1:11" ht="12.75" hidden="1" customHeight="1">
      <c r="A126" s="1683" t="s">
        <v>300</v>
      </c>
      <c r="B126" s="1680" t="s">
        <v>81</v>
      </c>
      <c r="C126" s="1680" t="s">
        <v>1095</v>
      </c>
      <c r="D126" s="979" t="s">
        <v>82</v>
      </c>
      <c r="E126" s="1418" t="s">
        <v>617</v>
      </c>
      <c r="F126" s="1401" t="s">
        <v>982</v>
      </c>
      <c r="G126" s="979" t="s">
        <v>608</v>
      </c>
      <c r="H126" s="982" t="s">
        <v>608</v>
      </c>
      <c r="I126" s="25"/>
      <c r="J126" s="23"/>
      <c r="K126" s="23"/>
    </row>
    <row r="127" spans="1:11" ht="12.75" hidden="1" customHeight="1">
      <c r="A127" s="1683" t="s">
        <v>301</v>
      </c>
      <c r="B127" s="1680" t="s">
        <v>81</v>
      </c>
      <c r="C127" s="1680" t="s">
        <v>845</v>
      </c>
      <c r="D127" s="979" t="s">
        <v>846</v>
      </c>
      <c r="E127" s="1418" t="s">
        <v>617</v>
      </c>
      <c r="F127" s="1401" t="s">
        <v>847</v>
      </c>
      <c r="G127" s="979" t="s">
        <v>608</v>
      </c>
      <c r="H127" s="982" t="s">
        <v>608</v>
      </c>
      <c r="I127" s="25"/>
      <c r="J127" s="23"/>
      <c r="K127" s="23"/>
    </row>
    <row r="128" spans="1:11" ht="12.75" hidden="1" customHeight="1">
      <c r="A128" s="1683" t="s">
        <v>302</v>
      </c>
      <c r="B128" s="1680" t="s">
        <v>81</v>
      </c>
      <c r="C128" s="1680" t="s">
        <v>845</v>
      </c>
      <c r="D128" s="979" t="s">
        <v>846</v>
      </c>
      <c r="E128" s="1418" t="s">
        <v>617</v>
      </c>
      <c r="F128" s="1401" t="s">
        <v>71</v>
      </c>
      <c r="G128" s="979" t="s">
        <v>608</v>
      </c>
      <c r="H128" s="982" t="s">
        <v>608</v>
      </c>
      <c r="I128" s="25"/>
      <c r="J128" s="23"/>
      <c r="K128" s="23"/>
    </row>
    <row r="129" spans="1:11" ht="12.75" hidden="1" customHeight="1">
      <c r="A129" s="1683" t="s">
        <v>303</v>
      </c>
      <c r="B129" s="1680" t="s">
        <v>227</v>
      </c>
      <c r="C129" s="1680" t="s">
        <v>1095</v>
      </c>
      <c r="D129" s="979" t="s">
        <v>846</v>
      </c>
      <c r="E129" s="1418" t="s">
        <v>617</v>
      </c>
      <c r="F129" s="1401" t="s">
        <v>33</v>
      </c>
      <c r="G129" s="979" t="s">
        <v>608</v>
      </c>
      <c r="H129" s="982" t="s">
        <v>608</v>
      </c>
      <c r="I129" s="25"/>
      <c r="J129" s="23"/>
      <c r="K129" s="23"/>
    </row>
    <row r="130" spans="1:11" ht="12.75" hidden="1" customHeight="1">
      <c r="A130" s="1683" t="s">
        <v>304</v>
      </c>
      <c r="B130" s="1680" t="s">
        <v>227</v>
      </c>
      <c r="C130" s="1680" t="s">
        <v>1095</v>
      </c>
      <c r="D130" s="979" t="s">
        <v>846</v>
      </c>
      <c r="E130" s="1418" t="s">
        <v>617</v>
      </c>
      <c r="F130" s="1401" t="s">
        <v>1104</v>
      </c>
      <c r="G130" s="979" t="s">
        <v>608</v>
      </c>
      <c r="H130" s="982" t="s">
        <v>608</v>
      </c>
      <c r="I130" s="25"/>
      <c r="J130" s="23"/>
      <c r="K130" s="23"/>
    </row>
    <row r="131" spans="1:11" ht="12.75" hidden="1" customHeight="1">
      <c r="A131" s="1683" t="s">
        <v>305</v>
      </c>
      <c r="B131" s="1680" t="s">
        <v>227</v>
      </c>
      <c r="C131" s="1680" t="s">
        <v>1095</v>
      </c>
      <c r="D131" s="979" t="s">
        <v>846</v>
      </c>
      <c r="E131" s="1418" t="s">
        <v>617</v>
      </c>
      <c r="F131" s="1401" t="s">
        <v>177</v>
      </c>
      <c r="G131" s="979" t="s">
        <v>608</v>
      </c>
      <c r="H131" s="982" t="s">
        <v>608</v>
      </c>
      <c r="I131" s="25"/>
      <c r="J131" s="23"/>
      <c r="K131" s="23"/>
    </row>
    <row r="132" spans="1:11" ht="12.75" hidden="1" customHeight="1">
      <c r="A132" s="1683" t="s">
        <v>306</v>
      </c>
      <c r="B132" s="1680" t="s">
        <v>227</v>
      </c>
      <c r="C132" s="1680" t="s">
        <v>919</v>
      </c>
      <c r="D132" s="979" t="s">
        <v>918</v>
      </c>
      <c r="E132" s="1418" t="s">
        <v>92</v>
      </c>
      <c r="F132" s="1401" t="s">
        <v>71</v>
      </c>
      <c r="G132" s="979" t="s">
        <v>608</v>
      </c>
      <c r="H132" s="982" t="s">
        <v>608</v>
      </c>
      <c r="I132" s="25"/>
      <c r="J132" s="23"/>
      <c r="K132" s="23"/>
    </row>
    <row r="133" spans="1:11" ht="12.75" hidden="1" customHeight="1">
      <c r="A133" s="1683" t="s">
        <v>307</v>
      </c>
      <c r="B133" s="1680" t="s">
        <v>227</v>
      </c>
      <c r="C133" s="1680" t="s">
        <v>920</v>
      </c>
      <c r="D133" s="979" t="s">
        <v>921</v>
      </c>
      <c r="E133" s="1418" t="s">
        <v>617</v>
      </c>
      <c r="F133" s="1401" t="s">
        <v>922</v>
      </c>
      <c r="G133" s="979" t="s">
        <v>608</v>
      </c>
      <c r="H133" s="982" t="s">
        <v>608</v>
      </c>
      <c r="I133" s="25"/>
      <c r="J133" s="23"/>
      <c r="K133" s="23"/>
    </row>
    <row r="134" spans="1:11" ht="12.75" hidden="1" customHeight="1">
      <c r="A134" s="1683" t="s">
        <v>308</v>
      </c>
      <c r="B134" s="1680" t="s">
        <v>227</v>
      </c>
      <c r="C134" s="1680" t="s">
        <v>371</v>
      </c>
      <c r="D134" s="979" t="s">
        <v>846</v>
      </c>
      <c r="E134" s="1418" t="s">
        <v>617</v>
      </c>
      <c r="F134" s="1401" t="s">
        <v>923</v>
      </c>
      <c r="G134" s="979" t="s">
        <v>608</v>
      </c>
      <c r="H134" s="982" t="s">
        <v>608</v>
      </c>
      <c r="I134" s="25"/>
      <c r="J134" s="23"/>
      <c r="K134" s="23"/>
    </row>
    <row r="135" spans="1:11" ht="12.75" hidden="1" customHeight="1">
      <c r="A135" s="1683" t="s">
        <v>311</v>
      </c>
      <c r="B135" s="1680" t="s">
        <v>114</v>
      </c>
      <c r="C135" s="1680" t="s">
        <v>371</v>
      </c>
      <c r="D135" s="979" t="s">
        <v>846</v>
      </c>
      <c r="E135" s="1418" t="s">
        <v>617</v>
      </c>
      <c r="F135" s="1401" t="s">
        <v>922</v>
      </c>
      <c r="G135" s="979" t="s">
        <v>608</v>
      </c>
      <c r="H135" s="982" t="s">
        <v>608</v>
      </c>
      <c r="I135" s="25"/>
      <c r="J135" s="23"/>
      <c r="K135" s="23"/>
    </row>
    <row r="136" spans="1:11" ht="12.75" hidden="1" customHeight="1">
      <c r="A136" s="1683"/>
      <c r="B136" s="1680"/>
      <c r="C136" s="1680"/>
      <c r="D136" s="979"/>
      <c r="E136" s="1418"/>
      <c r="F136" s="1401"/>
      <c r="G136" s="979"/>
      <c r="H136" s="982"/>
      <c r="I136" s="25"/>
      <c r="J136" s="23"/>
      <c r="K136" s="23"/>
    </row>
    <row r="137" spans="1:11" ht="12.75" hidden="1" customHeight="1">
      <c r="A137" s="1680">
        <v>2008</v>
      </c>
      <c r="B137" s="1680"/>
      <c r="C137" s="1680"/>
      <c r="D137" s="979"/>
      <c r="E137" s="1418"/>
      <c r="F137" s="1401"/>
      <c r="G137" s="979"/>
      <c r="H137" s="982"/>
      <c r="I137" s="25"/>
      <c r="J137" s="23"/>
      <c r="K137" s="23"/>
    </row>
    <row r="138" spans="1:11" ht="12.75" hidden="1" customHeight="1">
      <c r="A138" s="1683"/>
      <c r="B138" s="1680"/>
      <c r="C138" s="1680"/>
      <c r="D138" s="979"/>
      <c r="E138" s="1418"/>
      <c r="F138" s="1401"/>
      <c r="G138" s="979"/>
      <c r="H138" s="982"/>
      <c r="I138" s="25"/>
      <c r="J138" s="23"/>
      <c r="K138" s="23"/>
    </row>
    <row r="139" spans="1:11" ht="12.75" hidden="1" customHeight="1">
      <c r="A139" s="1683" t="s">
        <v>298</v>
      </c>
      <c r="B139" s="1680" t="s">
        <v>114</v>
      </c>
      <c r="C139" s="1680" t="s">
        <v>1095</v>
      </c>
      <c r="D139" s="979" t="s">
        <v>846</v>
      </c>
      <c r="E139" s="1418" t="s">
        <v>617</v>
      </c>
      <c r="F139" s="1401" t="s">
        <v>115</v>
      </c>
      <c r="G139" s="979" t="s">
        <v>608</v>
      </c>
      <c r="H139" s="982" t="s">
        <v>608</v>
      </c>
      <c r="I139" s="25"/>
      <c r="J139" s="23"/>
      <c r="K139" s="23"/>
    </row>
    <row r="140" spans="1:11" ht="12.75" hidden="1" customHeight="1">
      <c r="A140" s="1683" t="s">
        <v>299</v>
      </c>
      <c r="B140" s="1680" t="s">
        <v>114</v>
      </c>
      <c r="C140" s="1680" t="s">
        <v>845</v>
      </c>
      <c r="D140" s="979" t="s">
        <v>93</v>
      </c>
      <c r="E140" s="1418" t="s">
        <v>617</v>
      </c>
      <c r="F140" s="1401" t="s">
        <v>394</v>
      </c>
      <c r="G140" s="979" t="s">
        <v>608</v>
      </c>
      <c r="H140" s="982" t="s">
        <v>608</v>
      </c>
      <c r="I140" s="25"/>
      <c r="J140" s="23"/>
      <c r="K140" s="23"/>
    </row>
    <row r="141" spans="1:11" ht="12.75" hidden="1" customHeight="1">
      <c r="A141" s="1683" t="s">
        <v>300</v>
      </c>
      <c r="B141" s="1680" t="s">
        <v>114</v>
      </c>
      <c r="C141" s="1680" t="s">
        <v>845</v>
      </c>
      <c r="D141" s="979" t="s">
        <v>918</v>
      </c>
      <c r="E141" s="1418" t="s">
        <v>617</v>
      </c>
      <c r="F141" s="1401" t="s">
        <v>71</v>
      </c>
      <c r="G141" s="979" t="s">
        <v>608</v>
      </c>
      <c r="H141" s="982" t="s">
        <v>608</v>
      </c>
      <c r="I141" s="25"/>
      <c r="J141" s="23"/>
      <c r="K141" s="23"/>
    </row>
    <row r="142" spans="1:11" ht="12.75" hidden="1" customHeight="1">
      <c r="A142" s="1683" t="s">
        <v>301</v>
      </c>
      <c r="B142" s="1680" t="s">
        <v>114</v>
      </c>
      <c r="C142" s="1680" t="s">
        <v>532</v>
      </c>
      <c r="D142" s="979" t="s">
        <v>918</v>
      </c>
      <c r="E142" s="1418" t="s">
        <v>617</v>
      </c>
      <c r="F142" s="1401" t="s">
        <v>533</v>
      </c>
      <c r="G142" s="979" t="s">
        <v>608</v>
      </c>
      <c r="H142" s="982" t="s">
        <v>608</v>
      </c>
      <c r="I142" s="25"/>
      <c r="J142" s="23"/>
      <c r="K142" s="23"/>
    </row>
    <row r="143" spans="1:11" ht="12.75" hidden="1" customHeight="1">
      <c r="A143" s="1683" t="s">
        <v>302</v>
      </c>
      <c r="B143" s="1680" t="s">
        <v>114</v>
      </c>
      <c r="C143" s="1680" t="s">
        <v>781</v>
      </c>
      <c r="D143" s="979" t="s">
        <v>918</v>
      </c>
      <c r="E143" s="1418" t="s">
        <v>617</v>
      </c>
      <c r="F143" s="1401" t="s">
        <v>776</v>
      </c>
      <c r="G143" s="979" t="s">
        <v>608</v>
      </c>
      <c r="H143" s="982" t="s">
        <v>608</v>
      </c>
      <c r="I143" s="25"/>
      <c r="J143" s="23"/>
      <c r="K143" s="23"/>
    </row>
    <row r="144" spans="1:11" ht="12.75" hidden="1" customHeight="1">
      <c r="A144" s="1683" t="s">
        <v>303</v>
      </c>
      <c r="B144" s="1680" t="s">
        <v>779</v>
      </c>
      <c r="C144" s="1680" t="s">
        <v>1095</v>
      </c>
      <c r="D144" s="979" t="s">
        <v>918</v>
      </c>
      <c r="E144" s="1418" t="s">
        <v>617</v>
      </c>
      <c r="F144" s="1401" t="s">
        <v>183</v>
      </c>
      <c r="G144" s="979" t="s">
        <v>608</v>
      </c>
      <c r="H144" s="982" t="s">
        <v>608</v>
      </c>
      <c r="I144" s="25"/>
      <c r="J144" s="23"/>
      <c r="K144" s="23"/>
    </row>
    <row r="145" spans="1:11" ht="12.75" hidden="1" customHeight="1">
      <c r="A145" s="1683" t="s">
        <v>304</v>
      </c>
      <c r="B145" s="1680" t="s">
        <v>779</v>
      </c>
      <c r="C145" s="1680" t="s">
        <v>1095</v>
      </c>
      <c r="D145" s="979" t="s">
        <v>918</v>
      </c>
      <c r="E145" s="1418" t="s">
        <v>617</v>
      </c>
      <c r="F145" s="1401" t="s">
        <v>183</v>
      </c>
      <c r="G145" s="979" t="s">
        <v>608</v>
      </c>
      <c r="H145" s="982" t="s">
        <v>608</v>
      </c>
      <c r="I145" s="25"/>
      <c r="J145" s="23"/>
      <c r="K145" s="23"/>
    </row>
    <row r="146" spans="1:11" ht="12.75" hidden="1" customHeight="1">
      <c r="A146" s="1683" t="s">
        <v>305</v>
      </c>
      <c r="B146" s="1680" t="s">
        <v>779</v>
      </c>
      <c r="C146" s="1680" t="s">
        <v>845</v>
      </c>
      <c r="D146" s="979" t="s">
        <v>780</v>
      </c>
      <c r="E146" s="1418" t="s">
        <v>617</v>
      </c>
      <c r="F146" s="1401" t="s">
        <v>777</v>
      </c>
      <c r="G146" s="979" t="s">
        <v>608</v>
      </c>
      <c r="H146" s="982" t="s">
        <v>608</v>
      </c>
      <c r="I146" s="25"/>
      <c r="J146" s="23"/>
      <c r="K146" s="23"/>
    </row>
    <row r="147" spans="1:11" ht="12.75" hidden="1" customHeight="1">
      <c r="A147" s="1683" t="s">
        <v>306</v>
      </c>
      <c r="B147" s="1680" t="s">
        <v>779</v>
      </c>
      <c r="C147" s="1680" t="s">
        <v>845</v>
      </c>
      <c r="D147" s="979" t="s">
        <v>780</v>
      </c>
      <c r="E147" s="1418" t="s">
        <v>782</v>
      </c>
      <c r="F147" s="1401" t="s">
        <v>439</v>
      </c>
      <c r="G147" s="979" t="s">
        <v>608</v>
      </c>
      <c r="H147" s="982" t="s">
        <v>608</v>
      </c>
      <c r="I147" s="25"/>
      <c r="J147" s="23"/>
      <c r="K147" s="23"/>
    </row>
    <row r="148" spans="1:11" ht="12.75" hidden="1" customHeight="1">
      <c r="A148" s="1683" t="s">
        <v>307</v>
      </c>
      <c r="B148" s="1680" t="s">
        <v>779</v>
      </c>
      <c r="C148" s="1680" t="s">
        <v>845</v>
      </c>
      <c r="D148" s="979" t="s">
        <v>780</v>
      </c>
      <c r="E148" s="1418" t="s">
        <v>617</v>
      </c>
      <c r="F148" s="1401" t="s">
        <v>778</v>
      </c>
      <c r="G148" s="979" t="s">
        <v>608</v>
      </c>
      <c r="H148" s="982" t="s">
        <v>608</v>
      </c>
      <c r="I148" s="25"/>
      <c r="J148" s="23"/>
      <c r="K148" s="23"/>
    </row>
    <row r="149" spans="1:11" ht="12.75" hidden="1" customHeight="1">
      <c r="A149" s="1683" t="s">
        <v>308</v>
      </c>
      <c r="B149" s="1680" t="s">
        <v>779</v>
      </c>
      <c r="C149" s="1680" t="s">
        <v>845</v>
      </c>
      <c r="D149" s="979" t="s">
        <v>732</v>
      </c>
      <c r="E149" s="1418" t="s">
        <v>731</v>
      </c>
      <c r="F149" s="1401" t="s">
        <v>730</v>
      </c>
      <c r="G149" s="979" t="s">
        <v>608</v>
      </c>
      <c r="H149" s="982" t="s">
        <v>608</v>
      </c>
      <c r="I149" s="25"/>
      <c r="J149" s="23"/>
      <c r="K149" s="23"/>
    </row>
    <row r="150" spans="1:11" ht="12.75" hidden="1" customHeight="1">
      <c r="A150" s="1683" t="s">
        <v>311</v>
      </c>
      <c r="B150" s="1680" t="s">
        <v>779</v>
      </c>
      <c r="C150" s="1680" t="s">
        <v>845</v>
      </c>
      <c r="D150" s="979" t="s">
        <v>732</v>
      </c>
      <c r="E150" s="1418" t="s">
        <v>733</v>
      </c>
      <c r="F150" s="1401" t="s">
        <v>730</v>
      </c>
      <c r="G150" s="979" t="s">
        <v>608</v>
      </c>
      <c r="H150" s="982" t="s">
        <v>608</v>
      </c>
      <c r="I150" s="25"/>
      <c r="J150" s="23"/>
      <c r="K150" s="23"/>
    </row>
    <row r="151" spans="1:11" ht="12.75" hidden="1" customHeight="1">
      <c r="A151" s="1683"/>
      <c r="B151" s="1680"/>
      <c r="C151" s="1680"/>
      <c r="D151" s="979"/>
      <c r="E151" s="1418"/>
      <c r="F151" s="1401"/>
      <c r="G151" s="979"/>
      <c r="H151" s="982"/>
      <c r="I151" s="25"/>
      <c r="J151" s="23"/>
      <c r="K151" s="23"/>
    </row>
    <row r="152" spans="1:11" ht="12.75" hidden="1" customHeight="1">
      <c r="A152" s="1683"/>
      <c r="B152" s="1680"/>
      <c r="C152" s="1680"/>
      <c r="D152" s="979"/>
      <c r="E152" s="1418"/>
      <c r="F152" s="1401"/>
      <c r="G152" s="979"/>
      <c r="H152" s="982"/>
      <c r="I152" s="25"/>
      <c r="J152" s="23"/>
      <c r="K152" s="23"/>
    </row>
    <row r="153" spans="1:11" ht="12.75" hidden="1" customHeight="1">
      <c r="A153" s="1683"/>
      <c r="B153" s="1680"/>
      <c r="C153" s="1680"/>
      <c r="D153" s="979"/>
      <c r="E153" s="1418"/>
      <c r="F153" s="1401"/>
      <c r="G153" s="979"/>
      <c r="H153" s="982"/>
      <c r="I153" s="25"/>
      <c r="J153" s="23"/>
      <c r="K153" s="23"/>
    </row>
    <row r="154" spans="1:11" ht="12.75" hidden="1" customHeight="1">
      <c r="A154" s="1684">
        <v>2009</v>
      </c>
      <c r="B154" s="1680"/>
      <c r="C154" s="1680"/>
      <c r="D154" s="979"/>
      <c r="E154" s="1418"/>
      <c r="F154" s="1401"/>
      <c r="G154" s="979"/>
      <c r="H154" s="982"/>
      <c r="I154" s="25"/>
      <c r="J154" s="23"/>
      <c r="K154" s="23"/>
    </row>
    <row r="155" spans="1:11" ht="12.75" hidden="1" customHeight="1">
      <c r="A155" s="1683"/>
      <c r="B155" s="1680"/>
      <c r="C155" s="1680"/>
      <c r="D155" s="979"/>
      <c r="E155" s="1418"/>
      <c r="F155" s="1401"/>
      <c r="G155" s="979"/>
      <c r="H155" s="982"/>
      <c r="I155" s="25"/>
      <c r="J155" s="23"/>
      <c r="K155" s="23"/>
    </row>
    <row r="156" spans="1:11" ht="12.75" hidden="1" customHeight="1">
      <c r="A156" s="1683"/>
      <c r="B156" s="1680"/>
      <c r="C156" s="1680"/>
      <c r="D156" s="979"/>
      <c r="E156" s="1418"/>
      <c r="F156" s="1401"/>
      <c r="G156" s="979"/>
      <c r="H156" s="982"/>
      <c r="I156" s="25"/>
      <c r="J156" s="23"/>
      <c r="K156" s="23"/>
    </row>
    <row r="157" spans="1:11" ht="12.75" hidden="1" customHeight="1">
      <c r="A157" s="1683"/>
      <c r="B157" s="1680"/>
      <c r="C157" s="1680"/>
      <c r="D157" s="979"/>
      <c r="E157" s="1418"/>
      <c r="F157" s="1401"/>
      <c r="G157" s="979"/>
      <c r="H157" s="982"/>
      <c r="I157" s="25"/>
      <c r="J157" s="23"/>
      <c r="K157" s="23"/>
    </row>
    <row r="158" spans="1:11" ht="12.75" hidden="1" customHeight="1">
      <c r="A158" s="1683" t="s">
        <v>300</v>
      </c>
      <c r="B158" s="1680" t="s">
        <v>722</v>
      </c>
      <c r="C158" s="1680" t="s">
        <v>723</v>
      </c>
      <c r="D158" s="979" t="s">
        <v>724</v>
      </c>
      <c r="E158" s="1418" t="s">
        <v>724</v>
      </c>
      <c r="F158" s="1401" t="s">
        <v>470</v>
      </c>
      <c r="G158" s="979" t="s">
        <v>724</v>
      </c>
      <c r="H158" s="978" t="s">
        <v>724</v>
      </c>
      <c r="I158" s="25"/>
      <c r="J158" s="23"/>
      <c r="K158" s="23"/>
    </row>
    <row r="159" spans="1:11" ht="12.75" hidden="1" customHeight="1">
      <c r="A159" s="1683" t="s">
        <v>301</v>
      </c>
      <c r="B159" s="1680" t="s">
        <v>722</v>
      </c>
      <c r="C159" s="1680" t="s">
        <v>725</v>
      </c>
      <c r="D159" s="979" t="s">
        <v>726</v>
      </c>
      <c r="E159" s="1418" t="s">
        <v>724</v>
      </c>
      <c r="F159" s="1401" t="s">
        <v>472</v>
      </c>
      <c r="G159" s="979" t="s">
        <v>724</v>
      </c>
      <c r="H159" s="978" t="s">
        <v>724</v>
      </c>
      <c r="I159" s="25"/>
      <c r="J159" s="23"/>
      <c r="K159" s="23"/>
    </row>
    <row r="160" spans="1:11" ht="12.75" hidden="1" customHeight="1">
      <c r="A160" s="1683" t="s">
        <v>302</v>
      </c>
      <c r="B160" s="1680" t="s">
        <v>722</v>
      </c>
      <c r="C160" s="1680" t="s">
        <v>727</v>
      </c>
      <c r="D160" s="979" t="s">
        <v>728</v>
      </c>
      <c r="E160" s="1418" t="s">
        <v>724</v>
      </c>
      <c r="F160" s="1401" t="s">
        <v>471</v>
      </c>
      <c r="G160" s="979" t="s">
        <v>724</v>
      </c>
      <c r="H160" s="978" t="s">
        <v>724</v>
      </c>
      <c r="I160" s="25"/>
      <c r="J160" s="23"/>
      <c r="K160" s="23"/>
    </row>
    <row r="161" spans="1:11" ht="12.75" hidden="1" customHeight="1">
      <c r="A161" s="1683" t="s">
        <v>303</v>
      </c>
      <c r="B161" s="1680" t="s">
        <v>722</v>
      </c>
      <c r="C161" s="1680" t="s">
        <v>729</v>
      </c>
      <c r="D161" s="979" t="s">
        <v>728</v>
      </c>
      <c r="E161" s="1418" t="s">
        <v>724</v>
      </c>
      <c r="F161" s="1401" t="s">
        <v>979</v>
      </c>
      <c r="G161" s="979" t="s">
        <v>724</v>
      </c>
      <c r="H161" s="978" t="s">
        <v>724</v>
      </c>
      <c r="I161" s="25"/>
      <c r="J161" s="23"/>
      <c r="K161" s="23"/>
    </row>
    <row r="162" spans="1:11" ht="12.75" hidden="1" customHeight="1">
      <c r="A162" s="1683" t="s">
        <v>304</v>
      </c>
      <c r="B162" s="1680" t="s">
        <v>722</v>
      </c>
      <c r="C162" s="1680" t="s">
        <v>900</v>
      </c>
      <c r="D162" s="979"/>
      <c r="E162" s="1418"/>
      <c r="F162" s="1401" t="s">
        <v>784</v>
      </c>
      <c r="G162" s="979"/>
      <c r="H162" s="982"/>
      <c r="I162" s="25"/>
      <c r="J162" s="23"/>
      <c r="K162" s="23"/>
    </row>
    <row r="163" spans="1:11" ht="12.75" hidden="1" customHeight="1" thickBot="1">
      <c r="A163" s="1683" t="s">
        <v>305</v>
      </c>
      <c r="B163" s="1680" t="s">
        <v>722</v>
      </c>
      <c r="C163" s="1680" t="s">
        <v>367</v>
      </c>
      <c r="D163" s="979"/>
      <c r="E163" s="1418"/>
      <c r="F163" s="1401" t="s">
        <v>368</v>
      </c>
      <c r="G163" s="989"/>
      <c r="H163" s="990"/>
      <c r="I163" s="25"/>
      <c r="J163" s="23"/>
      <c r="K163" s="23"/>
    </row>
    <row r="164" spans="1:11" ht="12.75" hidden="1" customHeight="1" thickTop="1">
      <c r="A164" s="1683" t="s">
        <v>306</v>
      </c>
      <c r="B164" s="1680" t="s">
        <v>722</v>
      </c>
      <c r="C164" s="1680" t="s">
        <v>367</v>
      </c>
      <c r="D164" s="979"/>
      <c r="E164" s="1418"/>
      <c r="F164" s="1401" t="s">
        <v>369</v>
      </c>
      <c r="G164" s="983"/>
      <c r="H164" s="991"/>
      <c r="I164" s="25"/>
      <c r="J164" s="23"/>
      <c r="K164" s="23"/>
    </row>
    <row r="165" spans="1:11" ht="12.75" hidden="1" customHeight="1">
      <c r="A165" s="1683" t="s">
        <v>307</v>
      </c>
      <c r="B165" s="1680" t="s">
        <v>722</v>
      </c>
      <c r="C165" s="1680" t="s">
        <v>367</v>
      </c>
      <c r="D165" s="979"/>
      <c r="E165" s="1418"/>
      <c r="F165" s="1401" t="s">
        <v>370</v>
      </c>
      <c r="G165" s="983"/>
      <c r="H165" s="991"/>
      <c r="I165" s="25"/>
      <c r="J165" s="23"/>
      <c r="K165" s="23"/>
    </row>
    <row r="166" spans="1:11" ht="12.75" hidden="1" customHeight="1">
      <c r="A166" s="1683" t="s">
        <v>308</v>
      </c>
      <c r="B166" s="1680" t="s">
        <v>722</v>
      </c>
      <c r="C166" s="1680" t="s">
        <v>367</v>
      </c>
      <c r="D166" s="979"/>
      <c r="E166" s="1418"/>
      <c r="F166" s="1401" t="s">
        <v>727</v>
      </c>
      <c r="G166" s="983"/>
      <c r="H166" s="991"/>
      <c r="I166" s="25"/>
      <c r="J166" s="23"/>
      <c r="K166" s="23"/>
    </row>
    <row r="167" spans="1:11" ht="12.75" hidden="1" customHeight="1">
      <c r="A167" s="1683" t="s">
        <v>311</v>
      </c>
      <c r="B167" s="1680" t="s">
        <v>722</v>
      </c>
      <c r="C167" s="1680" t="s">
        <v>353</v>
      </c>
      <c r="D167" s="979"/>
      <c r="E167" s="1418"/>
      <c r="F167" s="1401" t="s">
        <v>187</v>
      </c>
      <c r="G167" s="983"/>
      <c r="H167" s="991"/>
      <c r="I167" s="25"/>
      <c r="J167" s="23"/>
      <c r="K167" s="23"/>
    </row>
    <row r="168" spans="1:11" ht="12.75" hidden="1" customHeight="1">
      <c r="A168" s="1683"/>
      <c r="B168" s="1680"/>
      <c r="C168" s="1680"/>
      <c r="D168" s="979"/>
      <c r="E168" s="1418"/>
      <c r="F168" s="1401"/>
      <c r="G168" s="983"/>
      <c r="H168" s="991"/>
      <c r="I168" s="25"/>
      <c r="J168" s="23"/>
      <c r="K168" s="23"/>
    </row>
    <row r="169" spans="1:11" ht="12.75" hidden="1" customHeight="1">
      <c r="A169" s="1684">
        <v>2010</v>
      </c>
      <c r="B169" s="1680"/>
      <c r="C169" s="1680"/>
      <c r="D169" s="979"/>
      <c r="E169" s="1418"/>
      <c r="F169" s="1401"/>
      <c r="G169" s="983"/>
      <c r="H169" s="991"/>
      <c r="I169" s="25"/>
      <c r="J169" s="23"/>
      <c r="K169" s="23"/>
    </row>
    <row r="170" spans="1:11" ht="12.75" hidden="1" customHeight="1">
      <c r="A170" s="1683"/>
      <c r="B170" s="1680"/>
      <c r="C170" s="1680"/>
      <c r="D170" s="979"/>
      <c r="E170" s="1418"/>
      <c r="F170" s="1401"/>
      <c r="G170" s="983"/>
      <c r="H170" s="991"/>
      <c r="I170" s="25"/>
      <c r="J170" s="23"/>
      <c r="K170" s="23"/>
    </row>
    <row r="171" spans="1:11" ht="12.75" hidden="1" customHeight="1">
      <c r="A171" s="1683" t="s">
        <v>298</v>
      </c>
      <c r="B171" s="1680" t="s">
        <v>354</v>
      </c>
      <c r="C171" s="1680" t="s">
        <v>353</v>
      </c>
      <c r="D171" s="979"/>
      <c r="E171" s="1418"/>
      <c r="F171" s="1401" t="s">
        <v>187</v>
      </c>
      <c r="G171" s="983"/>
      <c r="H171" s="991"/>
      <c r="I171" s="25"/>
      <c r="J171" s="23"/>
      <c r="K171" s="23"/>
    </row>
    <row r="172" spans="1:11" ht="12.75" hidden="1" customHeight="1">
      <c r="A172" s="1683" t="s">
        <v>299</v>
      </c>
      <c r="B172" s="1680" t="s">
        <v>354</v>
      </c>
      <c r="C172" s="1680" t="s">
        <v>858</v>
      </c>
      <c r="D172" s="979"/>
      <c r="E172" s="1418"/>
      <c r="F172" s="1401" t="s">
        <v>924</v>
      </c>
      <c r="G172" s="983"/>
      <c r="H172" s="991"/>
      <c r="I172" s="25"/>
      <c r="J172" s="23"/>
      <c r="K172" s="23"/>
    </row>
    <row r="173" spans="1:11" ht="12.75" hidden="1" customHeight="1">
      <c r="A173" s="1683" t="s">
        <v>300</v>
      </c>
      <c r="B173" s="1680" t="s">
        <v>354</v>
      </c>
      <c r="C173" s="1680" t="s">
        <v>223</v>
      </c>
      <c r="D173" s="979"/>
      <c r="E173" s="1418"/>
      <c r="F173" s="1401" t="s">
        <v>539</v>
      </c>
      <c r="G173" s="983"/>
      <c r="H173" s="991"/>
      <c r="I173" s="25"/>
      <c r="J173" s="23"/>
      <c r="K173" s="23"/>
    </row>
    <row r="174" spans="1:11" ht="12.75" hidden="1" customHeight="1">
      <c r="A174" s="1683" t="s">
        <v>301</v>
      </c>
      <c r="B174" s="1680" t="s">
        <v>354</v>
      </c>
      <c r="C174" s="1680" t="s">
        <v>223</v>
      </c>
      <c r="D174" s="979"/>
      <c r="E174" s="1418"/>
      <c r="F174" s="1401" t="s">
        <v>539</v>
      </c>
      <c r="G174" s="983"/>
      <c r="H174" s="991"/>
      <c r="I174" s="25"/>
      <c r="J174" s="23"/>
      <c r="K174" s="23"/>
    </row>
    <row r="175" spans="1:11" ht="12.75" hidden="1" customHeight="1">
      <c r="A175" s="1683" t="s">
        <v>302</v>
      </c>
      <c r="B175" s="1680" t="s">
        <v>354</v>
      </c>
      <c r="C175" s="1680" t="s">
        <v>223</v>
      </c>
      <c r="D175" s="979"/>
      <c r="E175" s="1418"/>
      <c r="F175" s="1401" t="s">
        <v>539</v>
      </c>
      <c r="G175" s="983"/>
      <c r="H175" s="991"/>
      <c r="I175" s="25"/>
      <c r="J175" s="23"/>
      <c r="K175" s="23"/>
    </row>
    <row r="176" spans="1:11" ht="12.75" hidden="1" customHeight="1">
      <c r="A176" s="1683" t="s">
        <v>303</v>
      </c>
      <c r="B176" s="1680" t="s">
        <v>354</v>
      </c>
      <c r="C176" s="1680" t="s">
        <v>223</v>
      </c>
      <c r="D176" s="979"/>
      <c r="E176" s="1418"/>
      <c r="F176" s="1401" t="s">
        <v>539</v>
      </c>
      <c r="G176" s="983"/>
      <c r="H176" s="991"/>
      <c r="I176" s="25"/>
      <c r="J176" s="23"/>
      <c r="K176" s="23"/>
    </row>
    <row r="177" spans="1:11" ht="12.75" hidden="1" customHeight="1">
      <c r="A177" s="1683" t="s">
        <v>304</v>
      </c>
      <c r="B177" s="1680" t="s">
        <v>354</v>
      </c>
      <c r="C177" s="1680" t="s">
        <v>223</v>
      </c>
      <c r="D177" s="979"/>
      <c r="E177" s="1418"/>
      <c r="F177" s="1401" t="s">
        <v>539</v>
      </c>
      <c r="G177" s="983"/>
      <c r="H177" s="991"/>
      <c r="I177" s="25"/>
      <c r="J177" s="23"/>
      <c r="K177" s="23"/>
    </row>
    <row r="178" spans="1:11" ht="12.75" hidden="1" customHeight="1">
      <c r="A178" s="1683" t="s">
        <v>305</v>
      </c>
      <c r="B178" s="1680" t="s">
        <v>354</v>
      </c>
      <c r="C178" s="1680" t="s">
        <v>223</v>
      </c>
      <c r="D178" s="979"/>
      <c r="E178" s="1418"/>
      <c r="F178" s="1401" t="s">
        <v>539</v>
      </c>
      <c r="G178" s="983"/>
      <c r="H178" s="991"/>
      <c r="I178" s="25"/>
      <c r="J178" s="23"/>
      <c r="K178" s="23"/>
    </row>
    <row r="179" spans="1:11" ht="12.75" hidden="1" customHeight="1">
      <c r="A179" s="1683" t="s">
        <v>306</v>
      </c>
      <c r="B179" s="1680" t="s">
        <v>354</v>
      </c>
      <c r="C179" s="1680" t="s">
        <v>223</v>
      </c>
      <c r="D179" s="979"/>
      <c r="E179" s="1418"/>
      <c r="F179" s="1401" t="s">
        <v>539</v>
      </c>
      <c r="G179" s="983"/>
      <c r="H179" s="991"/>
      <c r="I179" s="25"/>
      <c r="J179" s="23"/>
      <c r="K179" s="23"/>
    </row>
    <row r="180" spans="1:11" ht="12.75" hidden="1" customHeight="1">
      <c r="A180" s="1683" t="s">
        <v>307</v>
      </c>
      <c r="B180" s="1680" t="s">
        <v>722</v>
      </c>
      <c r="C180" s="1680" t="s">
        <v>1111</v>
      </c>
      <c r="D180" s="979"/>
      <c r="E180" s="1418"/>
      <c r="F180" s="1401" t="s">
        <v>862</v>
      </c>
      <c r="G180" s="983"/>
      <c r="H180" s="991"/>
      <c r="I180" s="25"/>
      <c r="J180" s="23"/>
      <c r="K180" s="23"/>
    </row>
    <row r="181" spans="1:11" ht="12.75" hidden="1" customHeight="1">
      <c r="A181" s="1683" t="s">
        <v>308</v>
      </c>
      <c r="B181" s="1680" t="s">
        <v>722</v>
      </c>
      <c r="C181" s="1680" t="s">
        <v>1112</v>
      </c>
      <c r="D181" s="979"/>
      <c r="E181" s="1418"/>
      <c r="F181" s="1401" t="s">
        <v>1113</v>
      </c>
      <c r="G181" s="983"/>
      <c r="H181" s="991"/>
      <c r="I181" s="25"/>
      <c r="J181" s="23"/>
      <c r="K181" s="23"/>
    </row>
    <row r="182" spans="1:11" ht="12.75" hidden="1" customHeight="1">
      <c r="A182" s="1683" t="s">
        <v>311</v>
      </c>
      <c r="B182" s="1680" t="s">
        <v>722</v>
      </c>
      <c r="C182" s="1680" t="s">
        <v>1112</v>
      </c>
      <c r="D182" s="979"/>
      <c r="E182" s="1418"/>
      <c r="F182" s="1401" t="s">
        <v>869</v>
      </c>
      <c r="G182" s="983"/>
      <c r="H182" s="991"/>
      <c r="I182" s="25"/>
      <c r="J182" s="23"/>
      <c r="K182" s="23"/>
    </row>
    <row r="183" spans="1:11" ht="12.75" hidden="1" customHeight="1">
      <c r="A183" s="1683"/>
      <c r="B183" s="1680"/>
      <c r="C183" s="1680"/>
      <c r="D183" s="979"/>
      <c r="E183" s="1418"/>
      <c r="F183" s="1401"/>
      <c r="G183" s="983"/>
      <c r="H183" s="991"/>
      <c r="I183" s="25"/>
      <c r="J183" s="23"/>
      <c r="K183" s="23"/>
    </row>
    <row r="184" spans="1:11" ht="12.75" hidden="1" customHeight="1">
      <c r="A184" s="1683"/>
      <c r="B184" s="1680"/>
      <c r="C184" s="1680"/>
      <c r="D184" s="979"/>
      <c r="E184" s="1418"/>
      <c r="F184" s="1401"/>
      <c r="G184" s="983"/>
      <c r="H184" s="991"/>
      <c r="I184" s="25"/>
      <c r="J184" s="23"/>
      <c r="K184" s="23"/>
    </row>
    <row r="185" spans="1:11" ht="12.75" hidden="1" customHeight="1">
      <c r="A185" s="1684">
        <v>2011</v>
      </c>
      <c r="B185" s="1686"/>
      <c r="C185" s="1686"/>
      <c r="D185" s="979"/>
      <c r="E185" s="1418"/>
      <c r="F185" s="1401"/>
      <c r="G185" s="983"/>
      <c r="H185" s="991"/>
      <c r="I185" s="25"/>
      <c r="J185" s="23"/>
      <c r="K185" s="23"/>
    </row>
    <row r="186" spans="1:11" ht="12.75" hidden="1" customHeight="1">
      <c r="A186" s="1685"/>
      <c r="B186" s="1686"/>
      <c r="C186" s="1686"/>
      <c r="D186" s="979"/>
      <c r="E186" s="1418"/>
      <c r="F186" s="1401"/>
      <c r="G186" s="983"/>
      <c r="H186" s="991"/>
      <c r="I186" s="25"/>
      <c r="J186" s="23"/>
      <c r="K186" s="23"/>
    </row>
    <row r="187" spans="1:11" ht="12.75" hidden="1" customHeight="1">
      <c r="A187" s="1685" t="s">
        <v>298</v>
      </c>
      <c r="B187" s="1686" t="s">
        <v>722</v>
      </c>
      <c r="C187" s="1686" t="s">
        <v>1116</v>
      </c>
      <c r="D187" s="979"/>
      <c r="E187" s="1418"/>
      <c r="F187" s="1310" t="s">
        <v>1117</v>
      </c>
      <c r="G187" s="983"/>
      <c r="H187" s="991"/>
      <c r="I187" s="25"/>
      <c r="J187" s="23"/>
      <c r="K187" s="23"/>
    </row>
    <row r="188" spans="1:11" ht="12.75" hidden="1" customHeight="1">
      <c r="A188" s="1685" t="s">
        <v>299</v>
      </c>
      <c r="B188" s="1686" t="s">
        <v>722</v>
      </c>
      <c r="C188" s="1686" t="s">
        <v>1116</v>
      </c>
      <c r="D188" s="979"/>
      <c r="E188" s="1418"/>
      <c r="F188" s="1310" t="s">
        <v>1117</v>
      </c>
      <c r="G188" s="983"/>
      <c r="H188" s="991"/>
      <c r="I188" s="25"/>
      <c r="J188" s="23"/>
      <c r="K188" s="23"/>
    </row>
    <row r="189" spans="1:11" ht="12.75" hidden="1" customHeight="1">
      <c r="A189" s="1685" t="s">
        <v>300</v>
      </c>
      <c r="B189" s="1686" t="s">
        <v>722</v>
      </c>
      <c r="C189" s="1686" t="s">
        <v>1112</v>
      </c>
      <c r="D189" s="979"/>
      <c r="E189" s="1418"/>
      <c r="F189" s="1310" t="s">
        <v>1117</v>
      </c>
      <c r="G189" s="983"/>
      <c r="H189" s="991"/>
      <c r="I189" s="25"/>
      <c r="J189" s="23"/>
      <c r="K189" s="23"/>
    </row>
    <row r="190" spans="1:11" ht="12.75" hidden="1" customHeight="1">
      <c r="A190" s="1685" t="s">
        <v>301</v>
      </c>
      <c r="B190" s="1686" t="s">
        <v>1197</v>
      </c>
      <c r="C190" s="1686" t="s">
        <v>1198</v>
      </c>
      <c r="D190" s="979"/>
      <c r="E190" s="1418"/>
      <c r="F190" s="1310" t="s">
        <v>1117</v>
      </c>
      <c r="G190" s="983"/>
      <c r="H190" s="991"/>
      <c r="I190" s="25"/>
      <c r="J190" s="23"/>
      <c r="K190" s="23"/>
    </row>
    <row r="191" spans="1:11" ht="12.75" hidden="1" customHeight="1">
      <c r="A191" s="1685" t="s">
        <v>302</v>
      </c>
      <c r="B191" s="1686" t="s">
        <v>1201</v>
      </c>
      <c r="C191" s="1686" t="s">
        <v>1198</v>
      </c>
      <c r="D191" s="979"/>
      <c r="E191" s="1418"/>
      <c r="F191" s="1310" t="s">
        <v>1117</v>
      </c>
      <c r="G191" s="983"/>
      <c r="H191" s="991"/>
      <c r="I191" s="25"/>
      <c r="J191" s="23"/>
      <c r="K191" s="23"/>
    </row>
    <row r="192" spans="1:11" ht="12.75" hidden="1" customHeight="1">
      <c r="A192" s="1685" t="s">
        <v>303</v>
      </c>
      <c r="B192" s="1686" t="s">
        <v>1202</v>
      </c>
      <c r="C192" s="1686" t="s">
        <v>1198</v>
      </c>
      <c r="D192" s="979"/>
      <c r="E192" s="1418"/>
      <c r="F192" s="1310" t="s">
        <v>1117</v>
      </c>
      <c r="G192" s="983"/>
      <c r="H192" s="991"/>
      <c r="I192" s="25"/>
      <c r="J192" s="23"/>
      <c r="K192" s="23"/>
    </row>
    <row r="193" spans="1:11" ht="12.75" hidden="1" customHeight="1">
      <c r="A193" s="1685" t="s">
        <v>304</v>
      </c>
      <c r="B193" s="1686" t="s">
        <v>1202</v>
      </c>
      <c r="C193" s="1686" t="s">
        <v>1255</v>
      </c>
      <c r="D193" s="979"/>
      <c r="E193" s="1418"/>
      <c r="F193" s="1310" t="s">
        <v>1117</v>
      </c>
      <c r="G193" s="983"/>
      <c r="H193" s="991"/>
      <c r="I193" s="25"/>
      <c r="J193" s="23"/>
      <c r="K193" s="23"/>
    </row>
    <row r="194" spans="1:11" ht="12.75" hidden="1" customHeight="1">
      <c r="A194" s="1685" t="s">
        <v>305</v>
      </c>
      <c r="B194" s="1686" t="s">
        <v>1202</v>
      </c>
      <c r="C194" s="1686" t="s">
        <v>1255</v>
      </c>
      <c r="D194" s="979"/>
      <c r="E194" s="1418"/>
      <c r="F194" s="1310" t="s">
        <v>1262</v>
      </c>
      <c r="G194" s="983"/>
      <c r="H194" s="991"/>
      <c r="I194" s="25"/>
      <c r="J194" s="23"/>
      <c r="K194" s="23"/>
    </row>
    <row r="195" spans="1:11" ht="12.75" hidden="1" customHeight="1">
      <c r="A195" s="1685" t="s">
        <v>306</v>
      </c>
      <c r="B195" s="1686" t="s">
        <v>1202</v>
      </c>
      <c r="C195" s="1686" t="s">
        <v>1255</v>
      </c>
      <c r="D195" s="979"/>
      <c r="E195" s="1418"/>
      <c r="F195" s="1310" t="s">
        <v>1117</v>
      </c>
      <c r="G195" s="983"/>
      <c r="H195" s="991"/>
      <c r="I195" s="25"/>
      <c r="J195" s="23"/>
      <c r="K195" s="23"/>
    </row>
    <row r="196" spans="1:11" ht="12.75" hidden="1" customHeight="1">
      <c r="A196" s="1685" t="s">
        <v>307</v>
      </c>
      <c r="B196" s="1686" t="s">
        <v>1202</v>
      </c>
      <c r="C196" s="1686" t="s">
        <v>1255</v>
      </c>
      <c r="D196" s="979"/>
      <c r="E196" s="1418"/>
      <c r="F196" s="1310" t="s">
        <v>1117</v>
      </c>
      <c r="G196" s="983"/>
      <c r="H196" s="991"/>
      <c r="I196" s="25"/>
      <c r="J196" s="23"/>
      <c r="K196" s="23"/>
    </row>
    <row r="197" spans="1:11" ht="12.75" hidden="1" customHeight="1">
      <c r="A197" s="1685" t="s">
        <v>308</v>
      </c>
      <c r="B197" s="1686" t="s">
        <v>1202</v>
      </c>
      <c r="C197" s="1686" t="s">
        <v>1255</v>
      </c>
      <c r="D197" s="979"/>
      <c r="E197" s="1418"/>
      <c r="F197" s="1310" t="s">
        <v>1117</v>
      </c>
      <c r="G197" s="983"/>
      <c r="H197" s="991"/>
      <c r="I197" s="25"/>
      <c r="J197" s="23"/>
      <c r="K197" s="23"/>
    </row>
    <row r="198" spans="1:11" ht="12.75" hidden="1" customHeight="1">
      <c r="A198" s="1685" t="s">
        <v>311</v>
      </c>
      <c r="B198" s="1686" t="s">
        <v>1202</v>
      </c>
      <c r="C198" s="1686" t="s">
        <v>1256</v>
      </c>
      <c r="D198" s="979"/>
      <c r="E198" s="1418"/>
      <c r="F198" s="1310" t="s">
        <v>1117</v>
      </c>
      <c r="G198" s="983"/>
      <c r="H198" s="991"/>
      <c r="I198" s="25"/>
      <c r="J198" s="23"/>
      <c r="K198" s="23"/>
    </row>
    <row r="199" spans="1:11" ht="12.75" hidden="1" customHeight="1">
      <c r="A199" s="1685"/>
      <c r="B199" s="1686"/>
      <c r="C199" s="1686"/>
      <c r="D199" s="979"/>
      <c r="E199" s="1418"/>
      <c r="F199" s="1310"/>
      <c r="G199" s="983"/>
      <c r="H199" s="991"/>
      <c r="I199" s="25"/>
      <c r="J199" s="23"/>
      <c r="K199" s="23"/>
    </row>
    <row r="200" spans="1:11" ht="12.75" hidden="1" customHeight="1">
      <c r="A200" s="1684">
        <v>2012</v>
      </c>
      <c r="B200" s="1686"/>
      <c r="C200" s="1686"/>
      <c r="D200" s="979"/>
      <c r="E200" s="1418"/>
      <c r="F200" s="1310"/>
      <c r="G200" s="983"/>
      <c r="H200" s="991"/>
      <c r="I200" s="25"/>
      <c r="J200" s="23"/>
      <c r="K200" s="23"/>
    </row>
    <row r="201" spans="1:11" ht="12.75" hidden="1" customHeight="1">
      <c r="A201" s="1686"/>
      <c r="B201" s="1686"/>
      <c r="C201" s="1686"/>
      <c r="D201" s="979"/>
      <c r="E201" s="1418"/>
      <c r="F201" s="1310"/>
      <c r="G201" s="983"/>
      <c r="H201" s="991"/>
      <c r="I201" s="25"/>
      <c r="J201" s="23"/>
      <c r="K201" s="23"/>
    </row>
    <row r="202" spans="1:11" ht="12.75" hidden="1" customHeight="1">
      <c r="A202" s="1687" t="s">
        <v>298</v>
      </c>
      <c r="B202" s="1686" t="s">
        <v>1202</v>
      </c>
      <c r="C202" s="1686" t="s">
        <v>1257</v>
      </c>
      <c r="D202" s="979"/>
      <c r="E202" s="1418"/>
      <c r="F202" s="1310" t="s">
        <v>1117</v>
      </c>
      <c r="G202" s="983"/>
      <c r="H202" s="991"/>
      <c r="I202" s="25"/>
      <c r="J202" s="23"/>
      <c r="K202" s="23"/>
    </row>
    <row r="203" spans="1:11" ht="12.75" hidden="1" customHeight="1">
      <c r="A203" s="1687" t="s">
        <v>299</v>
      </c>
      <c r="B203" s="1686" t="s">
        <v>1202</v>
      </c>
      <c r="C203" s="1686" t="s">
        <v>1257</v>
      </c>
      <c r="D203" s="979"/>
      <c r="E203" s="1418"/>
      <c r="F203" s="1310" t="s">
        <v>1117</v>
      </c>
      <c r="G203" s="983"/>
      <c r="H203" s="991"/>
      <c r="I203" s="25"/>
      <c r="J203" s="23"/>
      <c r="K203" s="23"/>
    </row>
    <row r="204" spans="1:11" s="215" customFormat="1" ht="12.75" hidden="1" customHeight="1">
      <c r="A204" s="1687" t="s">
        <v>300</v>
      </c>
      <c r="B204" s="1696" t="s">
        <v>1258</v>
      </c>
      <c r="C204" s="1696" t="s">
        <v>1259</v>
      </c>
      <c r="D204" s="1678"/>
      <c r="E204" s="1421"/>
      <c r="F204" s="1311" t="s">
        <v>1263</v>
      </c>
      <c r="G204" s="992"/>
      <c r="H204" s="993"/>
      <c r="I204" s="221"/>
      <c r="J204" s="217"/>
      <c r="K204" s="217"/>
    </row>
    <row r="205" spans="1:11" ht="12.75" hidden="1" customHeight="1">
      <c r="A205" s="1687" t="s">
        <v>301</v>
      </c>
      <c r="B205" s="1686" t="s">
        <v>1260</v>
      </c>
      <c r="C205" s="1686" t="s">
        <v>1259</v>
      </c>
      <c r="D205" s="979"/>
      <c r="E205" s="1418"/>
      <c r="F205" s="1310" t="s">
        <v>1264</v>
      </c>
      <c r="G205" s="983"/>
      <c r="H205" s="991"/>
      <c r="I205" s="25"/>
      <c r="J205" s="23"/>
      <c r="K205" s="23"/>
    </row>
    <row r="206" spans="1:11" ht="12.75" hidden="1" customHeight="1">
      <c r="A206" s="1687" t="s">
        <v>302</v>
      </c>
      <c r="B206" s="1686" t="s">
        <v>1260</v>
      </c>
      <c r="C206" s="1686" t="s">
        <v>1259</v>
      </c>
      <c r="D206" s="979"/>
      <c r="E206" s="1418"/>
      <c r="F206" s="1310" t="s">
        <v>1265</v>
      </c>
      <c r="G206" s="983"/>
      <c r="H206" s="991"/>
      <c r="I206" s="25"/>
      <c r="J206" s="23"/>
      <c r="K206" s="23"/>
    </row>
    <row r="207" spans="1:11" s="215" customFormat="1" ht="12.75" hidden="1" customHeight="1">
      <c r="A207" s="1687" t="s">
        <v>303</v>
      </c>
      <c r="B207" s="1696" t="s">
        <v>1260</v>
      </c>
      <c r="C207" s="1696" t="s">
        <v>1259</v>
      </c>
      <c r="D207" s="1678"/>
      <c r="E207" s="1421"/>
      <c r="F207" s="1311" t="s">
        <v>1265</v>
      </c>
      <c r="G207" s="992"/>
      <c r="H207" s="993"/>
      <c r="I207" s="221"/>
      <c r="J207" s="217"/>
      <c r="K207" s="217"/>
    </row>
    <row r="208" spans="1:11" ht="12.75" hidden="1" customHeight="1">
      <c r="A208" s="1687" t="s">
        <v>304</v>
      </c>
      <c r="B208" s="1686" t="s">
        <v>1260</v>
      </c>
      <c r="C208" s="1686" t="s">
        <v>1259</v>
      </c>
      <c r="D208" s="979"/>
      <c r="E208" s="1418"/>
      <c r="F208" s="1310" t="s">
        <v>1265</v>
      </c>
      <c r="G208" s="983"/>
      <c r="H208" s="991"/>
      <c r="I208" s="25"/>
      <c r="J208" s="23"/>
      <c r="K208" s="23"/>
    </row>
    <row r="209" spans="1:11" ht="12.75" hidden="1" customHeight="1">
      <c r="A209" s="1687" t="s">
        <v>305</v>
      </c>
      <c r="B209" s="1686" t="s">
        <v>1260</v>
      </c>
      <c r="C209" s="1686" t="s">
        <v>1259</v>
      </c>
      <c r="D209" s="979"/>
      <c r="E209" s="1418"/>
      <c r="F209" s="1310" t="s">
        <v>1265</v>
      </c>
      <c r="G209" s="983"/>
      <c r="H209" s="991"/>
      <c r="I209" s="25"/>
      <c r="J209" s="23"/>
      <c r="K209" s="23"/>
    </row>
    <row r="210" spans="1:11" s="215" customFormat="1" ht="12.75" hidden="1" customHeight="1">
      <c r="A210" s="1687" t="s">
        <v>306</v>
      </c>
      <c r="B210" s="1696" t="s">
        <v>1260</v>
      </c>
      <c r="C210" s="1696" t="s">
        <v>1259</v>
      </c>
      <c r="D210" s="1678"/>
      <c r="E210" s="1421"/>
      <c r="F210" s="1311" t="s">
        <v>1265</v>
      </c>
      <c r="G210" s="992"/>
      <c r="H210" s="993"/>
      <c r="I210" s="221"/>
      <c r="J210" s="217"/>
      <c r="K210" s="217"/>
    </row>
    <row r="211" spans="1:11" ht="12.75" hidden="1" customHeight="1">
      <c r="A211" s="1687" t="s">
        <v>307</v>
      </c>
      <c r="B211" s="1686" t="s">
        <v>1260</v>
      </c>
      <c r="C211" s="1686" t="s">
        <v>1259</v>
      </c>
      <c r="D211" s="979"/>
      <c r="E211" s="1418"/>
      <c r="F211" s="1310" t="s">
        <v>1265</v>
      </c>
      <c r="G211" s="983"/>
      <c r="H211" s="991"/>
      <c r="I211" s="25"/>
      <c r="J211" s="23"/>
      <c r="K211" s="23"/>
    </row>
    <row r="212" spans="1:11" ht="12.75" hidden="1" customHeight="1">
      <c r="A212" s="1687" t="s">
        <v>308</v>
      </c>
      <c r="B212" s="1686" t="s">
        <v>1261</v>
      </c>
      <c r="C212" s="1686" t="s">
        <v>511</v>
      </c>
      <c r="D212" s="979"/>
      <c r="E212" s="1418"/>
      <c r="F212" s="1310" t="s">
        <v>1265</v>
      </c>
      <c r="G212" s="983"/>
      <c r="H212" s="991"/>
      <c r="I212" s="25"/>
      <c r="J212" s="23"/>
      <c r="K212" s="23"/>
    </row>
    <row r="213" spans="1:11" s="215" customFormat="1" ht="12.75" hidden="1" customHeight="1">
      <c r="A213" s="1687" t="s">
        <v>311</v>
      </c>
      <c r="B213" s="1697" t="s">
        <v>1261</v>
      </c>
      <c r="C213" s="1697" t="s">
        <v>511</v>
      </c>
      <c r="D213" s="1678"/>
      <c r="E213" s="1421"/>
      <c r="F213" s="1311" t="s">
        <v>1265</v>
      </c>
      <c r="G213" s="992"/>
      <c r="H213" s="993"/>
      <c r="I213" s="221"/>
      <c r="J213" s="217"/>
      <c r="K213" s="217"/>
    </row>
    <row r="214" spans="1:11" ht="12.75" hidden="1" customHeight="1">
      <c r="A214" s="1683"/>
      <c r="B214" s="1680"/>
      <c r="C214" s="1680"/>
      <c r="D214" s="979"/>
      <c r="E214" s="1418"/>
      <c r="F214" s="1401"/>
      <c r="G214" s="983"/>
      <c r="H214" s="991"/>
      <c r="I214" s="25"/>
      <c r="J214" s="23"/>
      <c r="K214" s="23"/>
    </row>
    <row r="215" spans="1:11" ht="12.75" hidden="1" customHeight="1">
      <c r="A215" s="1684">
        <v>2013</v>
      </c>
      <c r="B215" s="1680"/>
      <c r="C215" s="1680"/>
      <c r="D215" s="979"/>
      <c r="E215" s="1418"/>
      <c r="F215" s="1401"/>
      <c r="G215" s="983"/>
      <c r="H215" s="991"/>
      <c r="I215" s="25"/>
      <c r="J215" s="23"/>
      <c r="K215" s="23"/>
    </row>
    <row r="216" spans="1:11" ht="12.75" hidden="1" customHeight="1">
      <c r="A216" s="1687" t="s">
        <v>345</v>
      </c>
      <c r="B216" s="1689" t="s">
        <v>1261</v>
      </c>
      <c r="C216" s="1689" t="s">
        <v>511</v>
      </c>
      <c r="D216" s="979"/>
      <c r="E216" s="1418"/>
      <c r="F216" s="1312" t="s">
        <v>1265</v>
      </c>
      <c r="G216" s="983"/>
      <c r="H216" s="991"/>
      <c r="I216" s="25"/>
      <c r="J216" s="23"/>
      <c r="K216" s="23"/>
    </row>
    <row r="217" spans="1:11" ht="12.75" hidden="1" customHeight="1">
      <c r="A217" s="1687" t="s">
        <v>1278</v>
      </c>
      <c r="B217" s="1689" t="s">
        <v>1261</v>
      </c>
      <c r="C217" s="1689" t="s">
        <v>511</v>
      </c>
      <c r="D217" s="979"/>
      <c r="E217" s="1418"/>
      <c r="F217" s="1312" t="s">
        <v>1265</v>
      </c>
      <c r="G217" s="983"/>
      <c r="H217" s="991"/>
      <c r="I217" s="25"/>
      <c r="J217" s="23"/>
      <c r="K217" s="23"/>
    </row>
    <row r="218" spans="1:11" s="215" customFormat="1" ht="12.75" hidden="1" customHeight="1">
      <c r="A218" s="1687" t="s">
        <v>335</v>
      </c>
      <c r="B218" s="1689" t="s">
        <v>1261</v>
      </c>
      <c r="C218" s="1689" t="s">
        <v>511</v>
      </c>
      <c r="D218" s="1678"/>
      <c r="E218" s="1421"/>
      <c r="F218" s="1312" t="s">
        <v>1284</v>
      </c>
      <c r="G218" s="992"/>
      <c r="H218" s="993"/>
      <c r="I218" s="221"/>
      <c r="J218" s="217"/>
      <c r="K218" s="217"/>
    </row>
    <row r="219" spans="1:11" ht="12.75" hidden="1" customHeight="1">
      <c r="A219" s="1687" t="s">
        <v>336</v>
      </c>
      <c r="B219" s="1689" t="s">
        <v>1261</v>
      </c>
      <c r="C219" s="1689" t="s">
        <v>511</v>
      </c>
      <c r="D219" s="979"/>
      <c r="E219" s="1418"/>
      <c r="F219" s="1312" t="s">
        <v>1284</v>
      </c>
      <c r="G219" s="983"/>
      <c r="H219" s="991"/>
      <c r="I219" s="25"/>
      <c r="J219" s="23"/>
      <c r="K219" s="23"/>
    </row>
    <row r="220" spans="1:11" ht="12.75" hidden="1" customHeight="1">
      <c r="A220" s="1687" t="s">
        <v>337</v>
      </c>
      <c r="B220" s="1689" t="s">
        <v>1261</v>
      </c>
      <c r="C220" s="1689" t="s">
        <v>511</v>
      </c>
      <c r="D220" s="979"/>
      <c r="E220" s="1418"/>
      <c r="F220" s="1312" t="s">
        <v>1265</v>
      </c>
      <c r="G220" s="983"/>
      <c r="H220" s="991"/>
      <c r="I220" s="25"/>
      <c r="J220" s="23"/>
      <c r="K220" s="23"/>
    </row>
    <row r="221" spans="1:11" ht="12.75" hidden="1" customHeight="1">
      <c r="A221" s="1687" t="s">
        <v>338</v>
      </c>
      <c r="B221" s="1689" t="s">
        <v>1261</v>
      </c>
      <c r="C221" s="1689" t="s">
        <v>511</v>
      </c>
      <c r="D221" s="979"/>
      <c r="E221" s="1418"/>
      <c r="F221" s="1312" t="s">
        <v>1265</v>
      </c>
      <c r="G221" s="983"/>
      <c r="H221" s="991"/>
      <c r="I221" s="25"/>
      <c r="J221" s="23"/>
      <c r="K221" s="23"/>
    </row>
    <row r="222" spans="1:11" ht="12.75" hidden="1" customHeight="1">
      <c r="A222" s="1687" t="s">
        <v>339</v>
      </c>
      <c r="B222" s="1689" t="s">
        <v>1261</v>
      </c>
      <c r="C222" s="1689" t="s">
        <v>1302</v>
      </c>
      <c r="D222" s="979"/>
      <c r="E222" s="1418"/>
      <c r="F222" s="1312" t="s">
        <v>1265</v>
      </c>
      <c r="G222" s="983"/>
      <c r="H222" s="991"/>
      <c r="I222" s="25"/>
      <c r="J222" s="23"/>
      <c r="K222" s="23"/>
    </row>
    <row r="223" spans="1:11" ht="12.75" hidden="1" customHeight="1">
      <c r="A223" s="1687" t="s">
        <v>340</v>
      </c>
      <c r="B223" s="1689" t="s">
        <v>1261</v>
      </c>
      <c r="C223" s="1689" t="s">
        <v>1302</v>
      </c>
      <c r="D223" s="979"/>
      <c r="E223" s="1418"/>
      <c r="F223" s="1312" t="s">
        <v>1265</v>
      </c>
      <c r="G223" s="983"/>
      <c r="H223" s="991"/>
      <c r="I223" s="25"/>
      <c r="J223" s="23"/>
      <c r="K223" s="23"/>
    </row>
    <row r="224" spans="1:11" ht="12.75" hidden="1" customHeight="1">
      <c r="A224" s="1687" t="s">
        <v>341</v>
      </c>
      <c r="B224" s="1689" t="s">
        <v>1261</v>
      </c>
      <c r="C224" s="1689" t="s">
        <v>1302</v>
      </c>
      <c r="D224" s="979"/>
      <c r="E224" s="1418"/>
      <c r="F224" s="1312" t="s">
        <v>1303</v>
      </c>
      <c r="G224" s="983"/>
      <c r="H224" s="991"/>
      <c r="I224" s="25"/>
      <c r="J224" s="23"/>
      <c r="K224" s="23"/>
    </row>
    <row r="225" spans="1:11" ht="12.75" hidden="1" customHeight="1">
      <c r="A225" s="1687" t="s">
        <v>342</v>
      </c>
      <c r="B225" s="1689" t="s">
        <v>1261</v>
      </c>
      <c r="C225" s="1689" t="s">
        <v>1302</v>
      </c>
      <c r="D225" s="979"/>
      <c r="E225" s="1418"/>
      <c r="F225" s="1312" t="s">
        <v>1303</v>
      </c>
      <c r="G225" s="983"/>
      <c r="H225" s="991"/>
      <c r="I225" s="25"/>
      <c r="J225" s="23"/>
      <c r="K225" s="23"/>
    </row>
    <row r="226" spans="1:11" ht="12.75" hidden="1" customHeight="1">
      <c r="A226" s="1687" t="s">
        <v>343</v>
      </c>
      <c r="B226" s="1689" t="s">
        <v>1261</v>
      </c>
      <c r="C226" s="1689" t="s">
        <v>1302</v>
      </c>
      <c r="D226" s="979"/>
      <c r="E226" s="1418"/>
      <c r="F226" s="1312" t="s">
        <v>1303</v>
      </c>
      <c r="G226" s="983"/>
      <c r="H226" s="991"/>
      <c r="I226" s="25"/>
      <c r="J226" s="23"/>
      <c r="K226" s="23"/>
    </row>
    <row r="227" spans="1:11" ht="12.75" hidden="1" customHeight="1">
      <c r="A227" s="1687" t="s">
        <v>344</v>
      </c>
      <c r="B227" s="1689" t="s">
        <v>1261</v>
      </c>
      <c r="C227" s="1689" t="s">
        <v>1302</v>
      </c>
      <c r="D227" s="979"/>
      <c r="E227" s="1418"/>
      <c r="F227" s="1312" t="s">
        <v>1303</v>
      </c>
      <c r="G227" s="983"/>
      <c r="H227" s="991"/>
      <c r="I227" s="25"/>
      <c r="J227" s="23"/>
      <c r="K227" s="23"/>
    </row>
    <row r="228" spans="1:11" ht="12.75" hidden="1" customHeight="1">
      <c r="A228" s="1688"/>
      <c r="B228" s="1689"/>
      <c r="C228" s="1689"/>
      <c r="D228" s="1419"/>
      <c r="E228" s="1420"/>
      <c r="F228" s="1313"/>
      <c r="G228" s="983"/>
      <c r="H228" s="991"/>
      <c r="I228" s="25"/>
      <c r="J228" s="23"/>
      <c r="K228" s="23"/>
    </row>
    <row r="229" spans="1:11" ht="12.75" hidden="1" customHeight="1">
      <c r="A229" s="1684">
        <v>2014</v>
      </c>
      <c r="B229" s="1698"/>
      <c r="C229" s="1689"/>
      <c r="D229" s="1419"/>
      <c r="E229" s="1420"/>
      <c r="F229" s="1313"/>
      <c r="G229" s="983"/>
      <c r="H229" s="991"/>
      <c r="I229" s="25"/>
      <c r="J229" s="23"/>
      <c r="K229" s="23"/>
    </row>
    <row r="230" spans="1:11" ht="20.25" hidden="1" customHeight="1">
      <c r="A230" s="1687" t="s">
        <v>345</v>
      </c>
      <c r="B230" s="1689" t="s">
        <v>1261</v>
      </c>
      <c r="C230" s="1689" t="s">
        <v>1302</v>
      </c>
      <c r="D230" s="1419"/>
      <c r="E230" s="1420"/>
      <c r="F230" s="1313" t="s">
        <v>1303</v>
      </c>
      <c r="G230" s="983"/>
      <c r="H230" s="991"/>
      <c r="I230" s="25"/>
      <c r="J230" s="23"/>
      <c r="K230" s="23"/>
    </row>
    <row r="231" spans="1:11" ht="18.75" hidden="1" customHeight="1">
      <c r="A231" s="1687" t="s">
        <v>1278</v>
      </c>
      <c r="B231" s="1689" t="s">
        <v>1261</v>
      </c>
      <c r="C231" s="1689" t="s">
        <v>1302</v>
      </c>
      <c r="D231" s="1419"/>
      <c r="E231" s="1420"/>
      <c r="F231" s="1313" t="s">
        <v>1303</v>
      </c>
      <c r="G231" s="983"/>
      <c r="H231" s="991"/>
      <c r="I231" s="25"/>
      <c r="J231" s="23"/>
      <c r="K231" s="23"/>
    </row>
    <row r="232" spans="1:11" ht="18.75" hidden="1" customHeight="1">
      <c r="A232" s="1687" t="s">
        <v>335</v>
      </c>
      <c r="B232" s="1689" t="s">
        <v>1261</v>
      </c>
      <c r="C232" s="1689" t="s">
        <v>1302</v>
      </c>
      <c r="D232" s="1419"/>
      <c r="E232" s="1420"/>
      <c r="F232" s="1313" t="s">
        <v>1303</v>
      </c>
      <c r="G232" s="983"/>
      <c r="H232" s="991"/>
      <c r="I232" s="25"/>
      <c r="J232" s="23"/>
      <c r="K232" s="23"/>
    </row>
    <row r="233" spans="1:11" ht="19.5" hidden="1" customHeight="1" thickBot="1">
      <c r="A233" s="1687" t="s">
        <v>336</v>
      </c>
      <c r="B233" s="1689" t="s">
        <v>1261</v>
      </c>
      <c r="C233" s="1689" t="s">
        <v>1302</v>
      </c>
      <c r="D233" s="1419"/>
      <c r="E233" s="1422"/>
      <c r="F233" s="1313" t="s">
        <v>1303</v>
      </c>
      <c r="G233" s="995"/>
      <c r="H233" s="990"/>
      <c r="I233" s="25"/>
      <c r="J233" s="23"/>
      <c r="K233" s="23"/>
    </row>
    <row r="234" spans="1:11" ht="18.75" hidden="1" customHeight="1" thickTop="1">
      <c r="A234" s="1687" t="s">
        <v>337</v>
      </c>
      <c r="B234" s="1689" t="s">
        <v>1261</v>
      </c>
      <c r="C234" s="1689" t="s">
        <v>1302</v>
      </c>
      <c r="D234" s="1699"/>
      <c r="E234" s="1432"/>
      <c r="F234" s="1313" t="s">
        <v>1303</v>
      </c>
      <c r="G234" s="971"/>
      <c r="H234" s="971"/>
      <c r="I234" s="23"/>
      <c r="J234" s="23"/>
      <c r="K234" s="23"/>
    </row>
    <row r="235" spans="1:11" ht="18.75" hidden="1" customHeight="1">
      <c r="A235" s="1687" t="s">
        <v>338</v>
      </c>
      <c r="B235" s="1689" t="s">
        <v>1261</v>
      </c>
      <c r="C235" s="1689" t="s">
        <v>1302</v>
      </c>
      <c r="D235" s="1417"/>
      <c r="E235" s="1423"/>
      <c r="F235" s="1313" t="s">
        <v>1303</v>
      </c>
      <c r="G235" s="970"/>
      <c r="H235" s="970"/>
      <c r="I235" s="23"/>
      <c r="J235" s="23"/>
      <c r="K235" s="23"/>
    </row>
    <row r="236" spans="1:11" ht="18.75" hidden="1" customHeight="1">
      <c r="A236" s="1687" t="s">
        <v>339</v>
      </c>
      <c r="B236" s="1689" t="s">
        <v>1261</v>
      </c>
      <c r="C236" s="1689" t="s">
        <v>1302</v>
      </c>
      <c r="D236" s="1417"/>
      <c r="E236" s="1423"/>
      <c r="F236" s="1313" t="s">
        <v>1303</v>
      </c>
      <c r="G236" s="970"/>
      <c r="H236" s="970"/>
      <c r="I236" s="23"/>
      <c r="J236" s="23"/>
      <c r="K236" s="23"/>
    </row>
    <row r="237" spans="1:11" ht="20.25" hidden="1" customHeight="1">
      <c r="A237" s="1687" t="s">
        <v>340</v>
      </c>
      <c r="B237" s="1689" t="s">
        <v>1261</v>
      </c>
      <c r="C237" s="1689" t="s">
        <v>511</v>
      </c>
      <c r="D237" s="1417"/>
      <c r="E237" s="1423"/>
      <c r="F237" s="1313" t="s">
        <v>1303</v>
      </c>
      <c r="G237" s="970"/>
      <c r="H237" s="970"/>
      <c r="I237" s="23"/>
      <c r="J237" s="23"/>
      <c r="K237" s="23"/>
    </row>
    <row r="238" spans="1:11" ht="17.25" hidden="1" customHeight="1">
      <c r="A238" s="1687" t="s">
        <v>341</v>
      </c>
      <c r="B238" s="1689" t="s">
        <v>1261</v>
      </c>
      <c r="C238" s="1689" t="s">
        <v>511</v>
      </c>
      <c r="D238" s="1417"/>
      <c r="E238" s="1423"/>
      <c r="F238" s="1313" t="s">
        <v>1303</v>
      </c>
      <c r="G238" s="970"/>
      <c r="H238" s="970"/>
      <c r="I238" s="23"/>
      <c r="J238" s="23"/>
      <c r="K238" s="23"/>
    </row>
    <row r="239" spans="1:11" ht="19.5" hidden="1" customHeight="1">
      <c r="A239" s="1687" t="s">
        <v>342</v>
      </c>
      <c r="B239" s="1689" t="s">
        <v>1261</v>
      </c>
      <c r="C239" s="1689" t="s">
        <v>511</v>
      </c>
      <c r="D239" s="1417"/>
      <c r="E239" s="1423"/>
      <c r="F239" s="1313" t="s">
        <v>1303</v>
      </c>
      <c r="G239" s="970"/>
      <c r="H239" s="970"/>
      <c r="I239" s="23"/>
      <c r="J239" s="23"/>
      <c r="K239" s="23"/>
    </row>
    <row r="240" spans="1:11" ht="18.75" hidden="1" customHeight="1">
      <c r="A240" s="1687" t="s">
        <v>343</v>
      </c>
      <c r="B240" s="1689" t="s">
        <v>1261</v>
      </c>
      <c r="C240" s="1689" t="s">
        <v>511</v>
      </c>
      <c r="D240" s="1417"/>
      <c r="E240" s="1423"/>
      <c r="F240" s="1313" t="s">
        <v>1303</v>
      </c>
      <c r="G240" s="970"/>
      <c r="H240" s="970"/>
      <c r="I240" s="23"/>
      <c r="J240" s="23"/>
      <c r="K240" s="23"/>
    </row>
    <row r="241" spans="1:11" ht="22.5" hidden="1" customHeight="1" thickBot="1">
      <c r="A241" s="1687" t="s">
        <v>344</v>
      </c>
      <c r="B241" s="1689" t="s">
        <v>1261</v>
      </c>
      <c r="C241" s="1689" t="s">
        <v>1302</v>
      </c>
      <c r="D241" s="1677"/>
      <c r="E241" s="1424"/>
      <c r="F241" s="1313" t="s">
        <v>1316</v>
      </c>
      <c r="G241" s="970"/>
      <c r="H241" s="970"/>
      <c r="I241" s="23"/>
      <c r="J241" s="23"/>
      <c r="K241" s="23"/>
    </row>
    <row r="242" spans="1:11" ht="19.5" hidden="1" customHeight="1" thickTop="1">
      <c r="A242" s="1687"/>
      <c r="B242" s="1689"/>
      <c r="C242" s="1689"/>
      <c r="D242" s="1417"/>
      <c r="E242" s="1423"/>
      <c r="F242" s="1313"/>
      <c r="G242" s="970"/>
      <c r="H242" s="970"/>
      <c r="I242" s="23"/>
      <c r="J242" s="23"/>
      <c r="K242" s="23"/>
    </row>
    <row r="243" spans="1:11" ht="19.5" hidden="1" customHeight="1">
      <c r="A243" s="1684">
        <v>2015</v>
      </c>
      <c r="B243" s="1689"/>
      <c r="C243" s="1689"/>
      <c r="D243" s="1417"/>
      <c r="E243" s="1423"/>
      <c r="F243" s="1313"/>
      <c r="G243" s="970"/>
      <c r="H243" s="970"/>
      <c r="I243" s="23"/>
      <c r="J243" s="23"/>
      <c r="K243" s="23"/>
    </row>
    <row r="244" spans="1:11" ht="19.5" hidden="1" customHeight="1">
      <c r="A244" s="1687" t="s">
        <v>345</v>
      </c>
      <c r="B244" s="1689" t="s">
        <v>1261</v>
      </c>
      <c r="C244" s="1689" t="s">
        <v>1317</v>
      </c>
      <c r="D244" s="1417"/>
      <c r="E244" s="1423"/>
      <c r="F244" s="1313" t="s">
        <v>1316</v>
      </c>
      <c r="G244" s="970"/>
      <c r="H244" s="970"/>
      <c r="I244" s="23"/>
      <c r="J244" s="23"/>
      <c r="K244" s="23"/>
    </row>
    <row r="245" spans="1:11" ht="19.5" hidden="1" customHeight="1">
      <c r="A245" s="1687" t="s">
        <v>334</v>
      </c>
      <c r="B245" s="1689" t="s">
        <v>1321</v>
      </c>
      <c r="C245" s="1689" t="s">
        <v>1319</v>
      </c>
      <c r="D245" s="1417"/>
      <c r="E245" s="1423"/>
      <c r="F245" s="1313"/>
      <c r="G245" s="970"/>
      <c r="H245" s="970"/>
      <c r="I245" s="23"/>
      <c r="J245" s="23"/>
      <c r="K245" s="23"/>
    </row>
    <row r="246" spans="1:11" ht="19.5" hidden="1" customHeight="1">
      <c r="A246" s="1687" t="s">
        <v>335</v>
      </c>
      <c r="B246" s="1689" t="s">
        <v>1321</v>
      </c>
      <c r="C246" s="1689" t="s">
        <v>1319</v>
      </c>
      <c r="D246" s="1417"/>
      <c r="E246" s="1423"/>
      <c r="F246" s="1313"/>
      <c r="G246" s="970"/>
      <c r="H246" s="970"/>
      <c r="I246" s="23"/>
      <c r="J246" s="23"/>
      <c r="K246" s="23"/>
    </row>
    <row r="247" spans="1:11" ht="19.5" hidden="1" customHeight="1">
      <c r="A247" s="1687" t="s">
        <v>336</v>
      </c>
      <c r="B247" s="1689" t="s">
        <v>1322</v>
      </c>
      <c r="C247" s="1689" t="s">
        <v>1319</v>
      </c>
      <c r="D247" s="1417"/>
      <c r="E247" s="1423"/>
      <c r="F247" s="1313"/>
      <c r="G247" s="970"/>
      <c r="H247" s="970"/>
      <c r="I247" s="23"/>
      <c r="J247" s="23"/>
      <c r="K247" s="23"/>
    </row>
    <row r="248" spans="1:11" ht="19.5" hidden="1" customHeight="1">
      <c r="A248" s="1687" t="s">
        <v>337</v>
      </c>
      <c r="B248" s="1689" t="s">
        <v>1322</v>
      </c>
      <c r="C248" s="1689" t="s">
        <v>1319</v>
      </c>
      <c r="D248" s="1417"/>
      <c r="E248" s="1423"/>
      <c r="F248" s="1313"/>
      <c r="G248" s="970"/>
      <c r="H248" s="970"/>
      <c r="I248" s="23"/>
      <c r="J248" s="23"/>
      <c r="K248" s="23"/>
    </row>
    <row r="249" spans="1:11" ht="19.5" hidden="1" customHeight="1">
      <c r="A249" s="1687" t="s">
        <v>338</v>
      </c>
      <c r="B249" s="1689" t="s">
        <v>1322</v>
      </c>
      <c r="C249" s="1689" t="s">
        <v>1319</v>
      </c>
      <c r="D249" s="1417"/>
      <c r="E249" s="1423"/>
      <c r="F249" s="1313"/>
      <c r="G249" s="970"/>
      <c r="H249" s="970"/>
      <c r="I249" s="23"/>
      <c r="J249" s="23"/>
      <c r="K249" s="23"/>
    </row>
    <row r="250" spans="1:11" ht="19.5" hidden="1" customHeight="1">
      <c r="A250" s="1687" t="s">
        <v>339</v>
      </c>
      <c r="B250" s="1689" t="s">
        <v>1322</v>
      </c>
      <c r="C250" s="1689" t="s">
        <v>729</v>
      </c>
      <c r="D250" s="1417"/>
      <c r="E250" s="1423"/>
      <c r="F250" s="1313"/>
      <c r="G250" s="970"/>
      <c r="H250" s="970"/>
      <c r="I250" s="23"/>
      <c r="J250" s="23"/>
      <c r="K250" s="23"/>
    </row>
    <row r="251" spans="1:11" ht="19.5" hidden="1" customHeight="1">
      <c r="A251" s="1687" t="s">
        <v>340</v>
      </c>
      <c r="B251" s="1689" t="s">
        <v>1322</v>
      </c>
      <c r="C251" s="1689" t="s">
        <v>729</v>
      </c>
      <c r="D251" s="1417"/>
      <c r="E251" s="1423"/>
      <c r="F251" s="1313"/>
      <c r="G251" s="970"/>
      <c r="H251" s="970"/>
      <c r="I251" s="23"/>
      <c r="J251" s="23"/>
      <c r="K251" s="23"/>
    </row>
    <row r="252" spans="1:11" ht="19.5" hidden="1" customHeight="1">
      <c r="A252" s="1687" t="s">
        <v>341</v>
      </c>
      <c r="B252" s="1689" t="s">
        <v>1322</v>
      </c>
      <c r="C252" s="1689" t="s">
        <v>1328</v>
      </c>
      <c r="D252" s="1417"/>
      <c r="E252" s="1423"/>
      <c r="F252" s="1313"/>
      <c r="G252" s="970"/>
      <c r="H252" s="970"/>
      <c r="I252" s="23"/>
      <c r="J252" s="23"/>
      <c r="K252" s="23"/>
    </row>
    <row r="253" spans="1:11" ht="19.5" hidden="1" customHeight="1">
      <c r="A253" s="1687" t="s">
        <v>342</v>
      </c>
      <c r="B253" s="1689" t="s">
        <v>1330</v>
      </c>
      <c r="C253" s="1689" t="s">
        <v>1319</v>
      </c>
      <c r="D253" s="1417"/>
      <c r="E253" s="1423"/>
      <c r="F253" s="1313"/>
      <c r="G253" s="970"/>
      <c r="H253" s="970"/>
      <c r="I253" s="23"/>
      <c r="J253" s="23"/>
      <c r="K253" s="23"/>
    </row>
    <row r="254" spans="1:11" ht="19.5" hidden="1" customHeight="1">
      <c r="A254" s="1687" t="s">
        <v>343</v>
      </c>
      <c r="B254" s="1689" t="s">
        <v>1331</v>
      </c>
      <c r="C254" s="1689" t="s">
        <v>1319</v>
      </c>
      <c r="D254" s="1417"/>
      <c r="E254" s="1423"/>
      <c r="F254" s="1313"/>
      <c r="G254" s="970"/>
      <c r="H254" s="970"/>
      <c r="I254" s="23"/>
      <c r="J254" s="23"/>
      <c r="K254" s="23"/>
    </row>
    <row r="255" spans="1:11" ht="19.5" hidden="1" customHeight="1">
      <c r="A255" s="1687" t="s">
        <v>344</v>
      </c>
      <c r="B255" s="1689" t="s">
        <v>1330</v>
      </c>
      <c r="C255" s="1689" t="s">
        <v>1333</v>
      </c>
      <c r="D255" s="1417"/>
      <c r="E255" s="1423"/>
      <c r="F255" s="1313"/>
      <c r="G255" s="970"/>
      <c r="H255" s="970"/>
      <c r="I255" s="23"/>
      <c r="J255" s="23"/>
      <c r="K255" s="23"/>
    </row>
    <row r="256" spans="1:11" ht="19.5" customHeight="1">
      <c r="A256" s="1687"/>
      <c r="B256" s="1689"/>
      <c r="C256" s="1689"/>
      <c r="D256" s="1417"/>
      <c r="E256" s="1423"/>
      <c r="F256" s="1313"/>
      <c r="G256" s="970"/>
      <c r="H256" s="970"/>
      <c r="I256" s="23"/>
      <c r="J256" s="23"/>
      <c r="K256" s="23"/>
    </row>
    <row r="257" spans="1:11" ht="19.5" hidden="1" customHeight="1">
      <c r="A257" s="1684">
        <v>2016</v>
      </c>
      <c r="B257" s="1689"/>
      <c r="C257" s="1689"/>
      <c r="D257" s="1417"/>
      <c r="E257" s="1423"/>
      <c r="F257" s="1313"/>
      <c r="G257" s="970"/>
      <c r="H257" s="970"/>
      <c r="I257" s="23"/>
      <c r="J257" s="23"/>
      <c r="K257" s="23"/>
    </row>
    <row r="258" spans="1:11" ht="19.5" hidden="1" customHeight="1">
      <c r="A258" s="1687" t="s">
        <v>345</v>
      </c>
      <c r="B258" s="1689" t="s">
        <v>1330</v>
      </c>
      <c r="C258" s="1689" t="s">
        <v>1333</v>
      </c>
      <c r="D258" s="1417"/>
      <c r="E258" s="1423"/>
      <c r="F258" s="1313"/>
      <c r="G258" s="970"/>
      <c r="H258" s="970"/>
      <c r="I258" s="23"/>
      <c r="J258" s="23"/>
      <c r="K258" s="23"/>
    </row>
    <row r="259" spans="1:11" ht="19.5" hidden="1" customHeight="1">
      <c r="A259" s="1687" t="s">
        <v>334</v>
      </c>
      <c r="B259" s="1689" t="s">
        <v>1330</v>
      </c>
      <c r="C259" s="1689" t="s">
        <v>1333</v>
      </c>
      <c r="D259" s="1417"/>
      <c r="E259" s="1423"/>
      <c r="F259" s="1313"/>
      <c r="G259" s="970"/>
      <c r="H259" s="970"/>
      <c r="I259" s="23"/>
      <c r="J259" s="23"/>
      <c r="K259" s="23"/>
    </row>
    <row r="260" spans="1:11" ht="19.5" hidden="1" customHeight="1">
      <c r="A260" s="1687" t="s">
        <v>335</v>
      </c>
      <c r="B260" s="1689" t="s">
        <v>1330</v>
      </c>
      <c r="C260" s="1689" t="s">
        <v>1333</v>
      </c>
      <c r="D260" s="1417"/>
      <c r="E260" s="1423"/>
      <c r="F260" s="1313"/>
      <c r="G260" s="970"/>
      <c r="H260" s="970"/>
      <c r="I260" s="23"/>
      <c r="J260" s="23"/>
      <c r="K260" s="23"/>
    </row>
    <row r="261" spans="1:11" ht="19.5" hidden="1" customHeight="1">
      <c r="A261" s="1687" t="s">
        <v>336</v>
      </c>
      <c r="B261" s="1689" t="s">
        <v>1330</v>
      </c>
      <c r="C261" s="1689" t="s">
        <v>1333</v>
      </c>
      <c r="D261" s="1417"/>
      <c r="E261" s="1423"/>
      <c r="F261" s="1313"/>
      <c r="G261" s="970"/>
      <c r="H261" s="970"/>
      <c r="I261" s="23"/>
      <c r="J261" s="23"/>
      <c r="K261" s="23"/>
    </row>
    <row r="262" spans="1:11" ht="19.5" hidden="1" customHeight="1">
      <c r="A262" s="1687" t="s">
        <v>337</v>
      </c>
      <c r="B262" s="1689" t="s">
        <v>1330</v>
      </c>
      <c r="C262" s="1689" t="s">
        <v>1333</v>
      </c>
      <c r="D262" s="1417"/>
      <c r="E262" s="1423"/>
      <c r="F262" s="1313"/>
      <c r="G262" s="970"/>
      <c r="H262" s="970"/>
      <c r="I262" s="23"/>
      <c r="J262" s="23"/>
      <c r="K262" s="23"/>
    </row>
    <row r="263" spans="1:11" ht="19.5" hidden="1" customHeight="1">
      <c r="A263" s="1687" t="s">
        <v>338</v>
      </c>
      <c r="B263" s="1689" t="s">
        <v>1348</v>
      </c>
      <c r="C263" s="1689" t="s">
        <v>1333</v>
      </c>
      <c r="D263" s="1417"/>
      <c r="E263" s="1423"/>
      <c r="F263" s="1313"/>
      <c r="G263" s="970"/>
      <c r="H263" s="970"/>
      <c r="I263" s="23"/>
      <c r="J263" s="23"/>
      <c r="K263" s="23"/>
    </row>
    <row r="264" spans="1:11" ht="19.5" hidden="1" customHeight="1">
      <c r="A264" s="1687" t="s">
        <v>339</v>
      </c>
      <c r="B264" s="1689" t="s">
        <v>1348</v>
      </c>
      <c r="C264" s="1689" t="s">
        <v>1333</v>
      </c>
      <c r="D264" s="1417"/>
      <c r="E264" s="1423"/>
      <c r="F264" s="1313"/>
      <c r="G264" s="970"/>
      <c r="H264" s="970"/>
      <c r="I264" s="23"/>
      <c r="J264" s="23"/>
      <c r="K264" s="23"/>
    </row>
    <row r="265" spans="1:11" ht="19.5" hidden="1" customHeight="1">
      <c r="A265" s="1687" t="s">
        <v>340</v>
      </c>
      <c r="B265" s="1689" t="s">
        <v>1348</v>
      </c>
      <c r="C265" s="1689" t="s">
        <v>1319</v>
      </c>
      <c r="D265" s="1417"/>
      <c r="E265" s="1423"/>
      <c r="F265" s="1313"/>
      <c r="G265" s="970"/>
      <c r="H265" s="970"/>
      <c r="I265" s="23"/>
      <c r="J265" s="23"/>
      <c r="K265" s="23"/>
    </row>
    <row r="266" spans="1:11" ht="19.5" hidden="1" customHeight="1">
      <c r="A266" s="1687" t="s">
        <v>341</v>
      </c>
      <c r="B266" s="1689" t="s">
        <v>1348</v>
      </c>
      <c r="C266" s="1689" t="s">
        <v>1319</v>
      </c>
      <c r="D266" s="1417"/>
      <c r="E266" s="1423"/>
      <c r="F266" s="1313"/>
      <c r="G266" s="970"/>
      <c r="H266" s="970"/>
      <c r="I266" s="23"/>
      <c r="J266" s="23"/>
      <c r="K266" s="23"/>
    </row>
    <row r="267" spans="1:11" ht="19.5" hidden="1" customHeight="1">
      <c r="A267" s="1687" t="s">
        <v>342</v>
      </c>
      <c r="B267" s="1689" t="s">
        <v>1348</v>
      </c>
      <c r="C267" s="1689" t="s">
        <v>1319</v>
      </c>
      <c r="D267" s="1417"/>
      <c r="E267" s="1423"/>
      <c r="F267" s="1313"/>
      <c r="G267" s="970"/>
      <c r="H267" s="970"/>
      <c r="I267" s="23"/>
      <c r="J267" s="23"/>
      <c r="K267" s="23"/>
    </row>
    <row r="268" spans="1:11" ht="19.5" hidden="1" customHeight="1">
      <c r="A268" s="1687" t="s">
        <v>343</v>
      </c>
      <c r="B268" s="1689" t="s">
        <v>1348</v>
      </c>
      <c r="C268" s="1689" t="s">
        <v>1319</v>
      </c>
      <c r="D268" s="1417"/>
      <c r="E268" s="1423"/>
      <c r="F268" s="1313"/>
      <c r="G268" s="970"/>
      <c r="H268" s="970"/>
      <c r="I268" s="23"/>
      <c r="J268" s="23"/>
      <c r="K268" s="23"/>
    </row>
    <row r="269" spans="1:11" ht="19.5" hidden="1" customHeight="1">
      <c r="A269" s="1687" t="s">
        <v>344</v>
      </c>
      <c r="B269" s="1689" t="s">
        <v>1348</v>
      </c>
      <c r="C269" s="1689" t="s">
        <v>1319</v>
      </c>
      <c r="D269" s="1417"/>
      <c r="E269" s="1423"/>
      <c r="F269" s="1313"/>
      <c r="G269" s="970"/>
      <c r="H269" s="970"/>
      <c r="I269" s="23"/>
      <c r="J269" s="23"/>
      <c r="K269" s="23"/>
    </row>
    <row r="270" spans="1:11" ht="19.5" hidden="1" customHeight="1">
      <c r="A270" s="1687"/>
      <c r="B270" s="1689"/>
      <c r="C270" s="1689"/>
      <c r="D270" s="1417"/>
      <c r="E270" s="1423"/>
      <c r="F270" s="1313"/>
      <c r="G270" s="970"/>
      <c r="H270" s="970"/>
      <c r="I270" s="23"/>
      <c r="J270" s="23"/>
      <c r="K270" s="23"/>
    </row>
    <row r="271" spans="1:11" ht="19.5" customHeight="1">
      <c r="A271" s="1684">
        <v>2017</v>
      </c>
      <c r="B271" s="1689"/>
      <c r="C271" s="1689"/>
      <c r="D271" s="1417"/>
      <c r="E271" s="1423"/>
      <c r="F271" s="1313"/>
      <c r="G271" s="970"/>
      <c r="H271" s="970"/>
      <c r="I271" s="23"/>
      <c r="J271" s="23"/>
      <c r="K271" s="23"/>
    </row>
    <row r="272" spans="1:11" ht="19.5" customHeight="1">
      <c r="A272" s="1687" t="s">
        <v>345</v>
      </c>
      <c r="B272" s="1689" t="s">
        <v>1348</v>
      </c>
      <c r="C272" s="1689" t="s">
        <v>1319</v>
      </c>
      <c r="D272" s="1417"/>
      <c r="E272" s="1423"/>
      <c r="F272" s="1313"/>
      <c r="G272" s="970"/>
      <c r="H272" s="970"/>
      <c r="I272" s="23"/>
      <c r="J272" s="23"/>
      <c r="K272" s="23"/>
    </row>
    <row r="273" spans="1:11" ht="19.5" customHeight="1">
      <c r="A273" s="1687" t="s">
        <v>334</v>
      </c>
      <c r="B273" s="1689" t="s">
        <v>1348</v>
      </c>
      <c r="C273" s="1689" t="s">
        <v>1319</v>
      </c>
      <c r="D273" s="1417"/>
      <c r="E273" s="1423"/>
      <c r="F273" s="1313"/>
      <c r="G273" s="970"/>
      <c r="H273" s="970"/>
      <c r="I273" s="23"/>
      <c r="J273" s="23"/>
      <c r="K273" s="23"/>
    </row>
    <row r="274" spans="1:11" ht="19.5" customHeight="1">
      <c r="A274" s="1687" t="s">
        <v>335</v>
      </c>
      <c r="B274" s="1689" t="s">
        <v>1348</v>
      </c>
      <c r="C274" s="1689" t="s">
        <v>1319</v>
      </c>
      <c r="D274" s="1417"/>
      <c r="E274" s="1423"/>
      <c r="F274" s="1313"/>
      <c r="G274" s="970"/>
      <c r="H274" s="970"/>
      <c r="I274" s="23"/>
      <c r="J274" s="23"/>
      <c r="K274" s="23"/>
    </row>
    <row r="275" spans="1:11" ht="19.5" customHeight="1">
      <c r="A275" s="1687" t="s">
        <v>336</v>
      </c>
      <c r="B275" s="1689" t="s">
        <v>1348</v>
      </c>
      <c r="C275" s="1689" t="s">
        <v>1319</v>
      </c>
      <c r="D275" s="1417"/>
      <c r="E275" s="1423"/>
      <c r="F275" s="1313"/>
      <c r="G275" s="970"/>
      <c r="H275" s="970"/>
      <c r="I275" s="23"/>
      <c r="J275" s="23"/>
      <c r="K275" s="23"/>
    </row>
    <row r="276" spans="1:11" ht="19.5" customHeight="1">
      <c r="A276" s="1687" t="s">
        <v>337</v>
      </c>
      <c r="B276" s="1689" t="s">
        <v>1348</v>
      </c>
      <c r="C276" s="1689" t="s">
        <v>1741</v>
      </c>
      <c r="D276" s="1417"/>
      <c r="E276" s="1423"/>
      <c r="F276" s="1313"/>
      <c r="G276" s="970"/>
      <c r="H276" s="970"/>
      <c r="I276" s="23"/>
      <c r="J276" s="23"/>
      <c r="K276" s="23"/>
    </row>
    <row r="277" spans="1:11" ht="19.5" customHeight="1">
      <c r="A277" s="1687" t="s">
        <v>338</v>
      </c>
      <c r="B277" s="1689" t="s">
        <v>1348</v>
      </c>
      <c r="C277" s="1689" t="s">
        <v>715</v>
      </c>
      <c r="D277" s="1417"/>
      <c r="E277" s="1423"/>
      <c r="F277" s="1313"/>
      <c r="G277" s="970"/>
      <c r="H277" s="970"/>
      <c r="I277" s="23"/>
      <c r="J277" s="23"/>
      <c r="K277" s="23"/>
    </row>
    <row r="278" spans="1:11" ht="19.5" customHeight="1">
      <c r="A278" s="1687" t="s">
        <v>339</v>
      </c>
      <c r="B278" s="1689" t="s">
        <v>1348</v>
      </c>
      <c r="C278" s="1689" t="s">
        <v>715</v>
      </c>
      <c r="D278" s="1417"/>
      <c r="E278" s="1423"/>
      <c r="F278" s="1313"/>
      <c r="G278" s="970"/>
      <c r="H278" s="970"/>
      <c r="I278" s="23"/>
      <c r="J278" s="23"/>
      <c r="K278" s="23"/>
    </row>
    <row r="279" spans="1:11" ht="19.5" customHeight="1">
      <c r="A279" s="1687" t="s">
        <v>340</v>
      </c>
      <c r="B279" s="1689" t="s">
        <v>1348</v>
      </c>
      <c r="C279" s="1689" t="s">
        <v>715</v>
      </c>
      <c r="D279" s="1417"/>
      <c r="E279" s="1423"/>
      <c r="F279" s="1313"/>
      <c r="G279" s="970"/>
      <c r="H279" s="970"/>
      <c r="I279" s="23"/>
      <c r="J279" s="23"/>
      <c r="K279" s="23"/>
    </row>
    <row r="280" spans="1:11" ht="19.5" customHeight="1">
      <c r="A280" s="1687" t="s">
        <v>341</v>
      </c>
      <c r="B280" s="1689" t="s">
        <v>1321</v>
      </c>
      <c r="C280" s="1689" t="s">
        <v>1331</v>
      </c>
      <c r="D280" s="1417"/>
      <c r="E280" s="1423"/>
      <c r="F280" s="1313"/>
      <c r="G280" s="970"/>
      <c r="H280" s="970"/>
      <c r="I280" s="23"/>
      <c r="J280" s="23"/>
      <c r="K280" s="23"/>
    </row>
    <row r="281" spans="1:11" ht="19.5" customHeight="1">
      <c r="A281" s="1687" t="s">
        <v>342</v>
      </c>
      <c r="B281" s="1689" t="s">
        <v>1321</v>
      </c>
      <c r="C281" s="1689" t="s">
        <v>1331</v>
      </c>
      <c r="D281" s="1417"/>
      <c r="E281" s="1423"/>
      <c r="F281" s="1313"/>
      <c r="G281" s="970"/>
      <c r="H281" s="970"/>
      <c r="I281" s="23"/>
      <c r="J281" s="23"/>
      <c r="K281" s="23"/>
    </row>
    <row r="282" spans="1:11" ht="19.5" customHeight="1">
      <c r="A282" s="1687" t="s">
        <v>343</v>
      </c>
      <c r="B282" s="1689" t="s">
        <v>1321</v>
      </c>
      <c r="C282" s="1689" t="s">
        <v>1331</v>
      </c>
      <c r="D282" s="1417"/>
      <c r="E282" s="1423"/>
      <c r="F282" s="1313"/>
      <c r="G282" s="970"/>
      <c r="H282" s="970"/>
      <c r="I282" s="23"/>
      <c r="J282" s="23"/>
      <c r="K282" s="23"/>
    </row>
    <row r="283" spans="1:11" ht="19.5" customHeight="1">
      <c r="A283" s="1687" t="s">
        <v>344</v>
      </c>
      <c r="B283" s="1689" t="s">
        <v>1321</v>
      </c>
      <c r="C283" s="1689" t="s">
        <v>1331</v>
      </c>
      <c r="D283" s="1417"/>
      <c r="E283" s="1423"/>
      <c r="F283" s="1313"/>
      <c r="G283" s="970"/>
      <c r="H283" s="970"/>
      <c r="I283" s="23"/>
      <c r="J283" s="23"/>
      <c r="K283" s="23"/>
    </row>
    <row r="284" spans="1:11" ht="19.5" customHeight="1">
      <c r="A284" s="1687"/>
      <c r="B284" s="1689"/>
      <c r="C284" s="1689"/>
      <c r="D284" s="1417"/>
      <c r="E284" s="1423"/>
      <c r="F284" s="1313"/>
      <c r="G284" s="970"/>
      <c r="H284" s="970"/>
      <c r="I284" s="23"/>
      <c r="J284" s="23"/>
      <c r="K284" s="23"/>
    </row>
    <row r="285" spans="1:11" ht="19.5" customHeight="1">
      <c r="A285" s="1275">
        <v>2018</v>
      </c>
      <c r="B285" s="1689"/>
      <c r="C285" s="1689"/>
      <c r="D285" s="1417"/>
      <c r="E285" s="1423"/>
      <c r="F285" s="1313"/>
      <c r="G285" s="970"/>
      <c r="H285" s="970"/>
      <c r="I285" s="23"/>
      <c r="J285" s="23"/>
      <c r="K285" s="23"/>
    </row>
    <row r="286" spans="1:11" ht="19.5" customHeight="1">
      <c r="A286" s="1276" t="s">
        <v>345</v>
      </c>
      <c r="B286" s="1689" t="s">
        <v>1761</v>
      </c>
      <c r="C286" s="1689" t="s">
        <v>1331</v>
      </c>
      <c r="D286" s="1417"/>
      <c r="E286" s="1423"/>
      <c r="F286" s="1313"/>
      <c r="G286" s="970"/>
      <c r="H286" s="970"/>
      <c r="I286" s="23"/>
      <c r="J286" s="23"/>
      <c r="K286" s="23"/>
    </row>
    <row r="287" spans="1:11" ht="19.5" customHeight="1">
      <c r="A287" s="1276" t="s">
        <v>334</v>
      </c>
      <c r="B287" s="1689" t="s">
        <v>1761</v>
      </c>
      <c r="C287" s="1689" t="s">
        <v>1331</v>
      </c>
      <c r="D287" s="1417"/>
      <c r="E287" s="1423"/>
      <c r="F287" s="1313"/>
      <c r="G287" s="970"/>
      <c r="H287" s="970"/>
      <c r="I287" s="23"/>
      <c r="J287" s="23"/>
      <c r="K287" s="23"/>
    </row>
    <row r="288" spans="1:11" ht="18.75" customHeight="1">
      <c r="A288" s="1276" t="s">
        <v>335</v>
      </c>
      <c r="B288" s="1689" t="s">
        <v>1761</v>
      </c>
      <c r="C288" s="1689" t="s">
        <v>1331</v>
      </c>
      <c r="D288" s="1417"/>
      <c r="E288" s="1423"/>
      <c r="F288" s="1313"/>
      <c r="G288" s="970"/>
      <c r="H288" s="970"/>
      <c r="I288" s="23"/>
      <c r="J288" s="23"/>
      <c r="K288" s="23"/>
    </row>
    <row r="289" spans="1:11" ht="18.75" customHeight="1">
      <c r="A289" s="1276" t="s">
        <v>336</v>
      </c>
      <c r="B289" s="1689" t="s">
        <v>1761</v>
      </c>
      <c r="C289" s="1689" t="s">
        <v>1331</v>
      </c>
      <c r="D289" s="1417"/>
      <c r="E289" s="1423"/>
      <c r="F289" s="1313"/>
      <c r="G289" s="970"/>
      <c r="H289" s="970"/>
      <c r="I289" s="23"/>
      <c r="J289" s="23"/>
      <c r="K289" s="23"/>
    </row>
    <row r="290" spans="1:11" ht="18.75" customHeight="1">
      <c r="A290" s="1276" t="s">
        <v>337</v>
      </c>
      <c r="B290" s="1689" t="s">
        <v>1761</v>
      </c>
      <c r="C290" s="1689" t="s">
        <v>1331</v>
      </c>
      <c r="D290" s="1417"/>
      <c r="E290" s="1423"/>
      <c r="F290" s="1313"/>
      <c r="G290" s="970"/>
      <c r="H290" s="970"/>
      <c r="I290" s="23"/>
      <c r="J290" s="23"/>
      <c r="K290" s="23"/>
    </row>
    <row r="291" spans="1:11" ht="18.75" customHeight="1">
      <c r="A291" s="1276" t="s">
        <v>338</v>
      </c>
      <c r="B291" s="1689" t="s">
        <v>1761</v>
      </c>
      <c r="C291" s="1689" t="s">
        <v>1331</v>
      </c>
      <c r="D291" s="1417"/>
      <c r="E291" s="1423"/>
      <c r="F291" s="1313"/>
      <c r="G291" s="970"/>
      <c r="H291" s="970"/>
      <c r="I291" s="23"/>
      <c r="J291" s="23"/>
      <c r="K291" s="23"/>
    </row>
    <row r="292" spans="1:11" ht="18.75" customHeight="1">
      <c r="A292" s="1276" t="s">
        <v>339</v>
      </c>
      <c r="B292" s="1689" t="s">
        <v>1761</v>
      </c>
      <c r="C292" s="1689" t="s">
        <v>1331</v>
      </c>
      <c r="D292" s="1417"/>
      <c r="E292" s="1423"/>
      <c r="F292" s="1313"/>
      <c r="G292" s="970"/>
      <c r="H292" s="970"/>
      <c r="I292" s="23"/>
      <c r="J292" s="23"/>
      <c r="K292" s="23"/>
    </row>
    <row r="293" spans="1:11" ht="18.75" customHeight="1">
      <c r="A293" s="1276" t="s">
        <v>340</v>
      </c>
      <c r="B293" s="1689" t="s">
        <v>1761</v>
      </c>
      <c r="C293" s="1689" t="s">
        <v>1331</v>
      </c>
      <c r="D293" s="1417"/>
      <c r="E293" s="1423"/>
      <c r="F293" s="1313"/>
      <c r="G293" s="970"/>
      <c r="H293" s="970"/>
      <c r="I293" s="23"/>
      <c r="J293" s="23"/>
      <c r="K293" s="23"/>
    </row>
    <row r="294" spans="1:11" ht="18.75" customHeight="1">
      <c r="A294" s="1276" t="s">
        <v>341</v>
      </c>
      <c r="B294" s="1689" t="s">
        <v>1761</v>
      </c>
      <c r="C294" s="1689" t="s">
        <v>1331</v>
      </c>
      <c r="D294" s="1417"/>
      <c r="E294" s="1423"/>
      <c r="F294" s="1313"/>
      <c r="G294" s="970"/>
      <c r="H294" s="970"/>
      <c r="I294" s="23"/>
      <c r="J294" s="23"/>
      <c r="K294" s="23"/>
    </row>
    <row r="295" spans="1:11" ht="18.75" customHeight="1">
      <c r="A295" s="1276" t="s">
        <v>342</v>
      </c>
      <c r="B295" s="1689" t="s">
        <v>1761</v>
      </c>
      <c r="C295" s="1689" t="s">
        <v>1331</v>
      </c>
      <c r="D295" s="1417"/>
      <c r="E295" s="1423"/>
      <c r="F295" s="1313"/>
      <c r="G295" s="970"/>
      <c r="H295" s="970"/>
      <c r="I295" s="23"/>
      <c r="J295" s="23"/>
      <c r="K295" s="23"/>
    </row>
    <row r="296" spans="1:11" ht="18.75" customHeight="1">
      <c r="A296" s="1276" t="s">
        <v>343</v>
      </c>
      <c r="B296" s="1689" t="s">
        <v>1761</v>
      </c>
      <c r="C296" s="1689" t="s">
        <v>1767</v>
      </c>
      <c r="D296" s="1417"/>
      <c r="E296" s="1423"/>
      <c r="F296" s="1313"/>
      <c r="G296" s="970"/>
      <c r="H296" s="970"/>
      <c r="I296" s="23"/>
      <c r="J296" s="23"/>
      <c r="K296" s="23"/>
    </row>
    <row r="297" spans="1:11" ht="18.75" customHeight="1">
      <c r="A297" s="1276" t="s">
        <v>344</v>
      </c>
      <c r="B297" s="1689" t="s">
        <v>1761</v>
      </c>
      <c r="C297" s="1689" t="s">
        <v>1768</v>
      </c>
      <c r="D297" s="1417"/>
      <c r="E297" s="1423"/>
      <c r="F297" s="1313"/>
      <c r="G297" s="970"/>
      <c r="H297" s="970"/>
      <c r="I297" s="23"/>
      <c r="J297" s="23"/>
      <c r="K297" s="23"/>
    </row>
    <row r="298" spans="1:11" ht="18.75" customHeight="1">
      <c r="A298" s="1276"/>
      <c r="B298" s="1689"/>
      <c r="C298" s="1689"/>
      <c r="D298" s="1417"/>
      <c r="E298" s="1423"/>
      <c r="F298" s="1313"/>
      <c r="G298" s="970"/>
      <c r="H298" s="970"/>
      <c r="I298" s="23"/>
      <c r="J298" s="23"/>
      <c r="K298" s="23"/>
    </row>
    <row r="299" spans="1:11" ht="18.75" customHeight="1">
      <c r="A299" s="1275">
        <v>2019</v>
      </c>
      <c r="B299" s="1689"/>
      <c r="C299" s="1689"/>
      <c r="D299" s="1417"/>
      <c r="E299" s="1423"/>
      <c r="F299" s="1313"/>
      <c r="G299" s="970"/>
      <c r="H299" s="970"/>
      <c r="I299" s="23"/>
      <c r="J299" s="23"/>
      <c r="K299" s="23"/>
    </row>
    <row r="300" spans="1:11" ht="18.75" customHeight="1">
      <c r="A300" s="1275" t="s">
        <v>345</v>
      </c>
      <c r="B300" s="1689" t="s">
        <v>1761</v>
      </c>
      <c r="C300" s="1689" t="s">
        <v>1767</v>
      </c>
      <c r="D300" s="1417"/>
      <c r="E300" s="1423"/>
      <c r="F300" s="1313"/>
      <c r="G300" s="970"/>
      <c r="H300" s="970"/>
      <c r="I300" s="23"/>
      <c r="J300" s="23"/>
      <c r="K300" s="23"/>
    </row>
    <row r="301" spans="1:11" ht="18.75" customHeight="1">
      <c r="A301" s="1275" t="s">
        <v>334</v>
      </c>
      <c r="B301" s="1689" t="s">
        <v>1761</v>
      </c>
      <c r="C301" s="1689" t="s">
        <v>1768</v>
      </c>
      <c r="D301" s="1417"/>
      <c r="E301" s="1423"/>
      <c r="F301" s="1313"/>
      <c r="G301" s="970"/>
      <c r="H301" s="970"/>
      <c r="I301" s="23"/>
      <c r="J301" s="23"/>
      <c r="K301" s="23"/>
    </row>
    <row r="302" spans="1:11" ht="18.75" customHeight="1">
      <c r="A302" s="1275" t="s">
        <v>335</v>
      </c>
      <c r="B302" s="1689" t="s">
        <v>1761</v>
      </c>
      <c r="C302" s="1689" t="s">
        <v>1767</v>
      </c>
      <c r="D302" s="1417"/>
      <c r="E302" s="1423"/>
      <c r="F302" s="1313"/>
      <c r="G302" s="970"/>
      <c r="H302" s="970"/>
      <c r="I302" s="23"/>
      <c r="J302" s="23"/>
      <c r="K302" s="23"/>
    </row>
    <row r="303" spans="1:11" ht="18.75" customHeight="1">
      <c r="A303" s="1275" t="s">
        <v>336</v>
      </c>
      <c r="B303" s="1689" t="s">
        <v>1761</v>
      </c>
      <c r="C303" s="1689" t="s">
        <v>1767</v>
      </c>
      <c r="D303" s="1417"/>
      <c r="E303" s="1423"/>
      <c r="F303" s="1313"/>
      <c r="G303" s="970"/>
      <c r="H303" s="970"/>
      <c r="I303" s="23"/>
      <c r="J303" s="23"/>
      <c r="K303" s="23"/>
    </row>
    <row r="304" spans="1:11" ht="18.75" customHeight="1">
      <c r="A304" s="1275" t="s">
        <v>337</v>
      </c>
      <c r="B304" s="1689" t="s">
        <v>1761</v>
      </c>
      <c r="C304" s="1689" t="s">
        <v>1767</v>
      </c>
      <c r="D304" s="1417"/>
      <c r="E304" s="1423"/>
      <c r="F304" s="1313"/>
      <c r="G304" s="970"/>
      <c r="H304" s="970"/>
      <c r="I304" s="23"/>
      <c r="J304" s="23"/>
      <c r="K304" s="23"/>
    </row>
    <row r="305" spans="1:11" ht="18.75" customHeight="1">
      <c r="A305" s="1275" t="s">
        <v>338</v>
      </c>
      <c r="B305" s="1689" t="s">
        <v>1761</v>
      </c>
      <c r="C305" s="1689" t="s">
        <v>1767</v>
      </c>
      <c r="D305" s="1417"/>
      <c r="E305" s="1423"/>
      <c r="F305" s="1313"/>
      <c r="G305" s="970"/>
      <c r="H305" s="970"/>
      <c r="I305" s="23"/>
      <c r="J305" s="23"/>
      <c r="K305" s="23"/>
    </row>
    <row r="306" spans="1:11" ht="18.75" customHeight="1">
      <c r="A306" s="1275" t="s">
        <v>339</v>
      </c>
      <c r="B306" s="1689" t="s">
        <v>1761</v>
      </c>
      <c r="C306" s="1689" t="s">
        <v>1767</v>
      </c>
      <c r="D306" s="1417"/>
      <c r="E306" s="1423"/>
      <c r="F306" s="1313"/>
      <c r="G306" s="970"/>
      <c r="H306" s="970"/>
      <c r="I306" s="23"/>
      <c r="J306" s="23"/>
      <c r="K306" s="23"/>
    </row>
    <row r="307" spans="1:11" ht="19.5" customHeight="1" thickBot="1">
      <c r="A307" s="1689" t="s">
        <v>340</v>
      </c>
      <c r="B307" s="1689" t="s">
        <v>1761</v>
      </c>
      <c r="C307" s="1689" t="s">
        <v>1767</v>
      </c>
      <c r="D307" s="1677"/>
      <c r="E307" s="1424"/>
      <c r="F307" s="1414"/>
      <c r="G307" s="970"/>
      <c r="H307" s="970"/>
      <c r="I307" s="23"/>
      <c r="J307" s="23"/>
      <c r="K307" s="23"/>
    </row>
    <row r="308" spans="1:11" ht="19.5" customHeight="1" thickTop="1" thickBot="1">
      <c r="A308" s="1690" t="s">
        <v>341</v>
      </c>
      <c r="B308" s="1690" t="s">
        <v>1761</v>
      </c>
      <c r="C308" s="1690" t="s">
        <v>1767</v>
      </c>
      <c r="D308" s="970"/>
      <c r="E308" s="970"/>
      <c r="F308" s="998"/>
      <c r="G308" s="970"/>
      <c r="H308" s="970"/>
      <c r="I308" s="23"/>
      <c r="J308" s="23"/>
      <c r="K308" s="23"/>
    </row>
    <row r="309" spans="1:11" ht="19.5" customHeight="1" thickTop="1">
      <c r="A309" s="1314"/>
      <c r="B309" s="998"/>
      <c r="C309" s="998"/>
      <c r="D309" s="970"/>
      <c r="E309" s="970"/>
      <c r="F309" s="996"/>
      <c r="G309" s="970"/>
      <c r="H309" s="970"/>
      <c r="I309" s="23"/>
      <c r="J309" s="23"/>
      <c r="K309" s="23"/>
    </row>
    <row r="310" spans="1:11" ht="18.75" customHeight="1">
      <c r="A310" s="933" t="s">
        <v>1771</v>
      </c>
      <c r="B310" s="1403"/>
      <c r="C310" s="998"/>
      <c r="D310" s="970"/>
      <c r="E310" s="970"/>
      <c r="F310" s="998"/>
      <c r="G310" s="970"/>
      <c r="H310" s="970"/>
      <c r="I310" s="23"/>
      <c r="J310" s="23"/>
      <c r="K310" s="23"/>
    </row>
    <row r="311" spans="1:11" ht="18.75" customHeight="1">
      <c r="A311" s="970" t="s">
        <v>1749</v>
      </c>
      <c r="B311" s="994"/>
      <c r="C311" s="997"/>
      <c r="D311" s="970"/>
      <c r="E311" s="970"/>
      <c r="F311" s="998"/>
      <c r="G311" s="970"/>
      <c r="H311" s="970"/>
      <c r="I311" s="23"/>
      <c r="J311" s="23"/>
      <c r="K311" s="23"/>
    </row>
    <row r="312" spans="1:11" s="933" customFormat="1" ht="18.75" customHeight="1">
      <c r="A312" s="970" t="s">
        <v>1743</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70" t="s">
        <v>1057</v>
      </c>
      <c r="E9" s="1871"/>
      <c r="F9" s="1871"/>
      <c r="G9" s="1871"/>
      <c r="H9" s="187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76" t="s">
        <v>1267</v>
      </c>
      <c r="D4" s="1877"/>
      <c r="E4" s="1877"/>
      <c r="F4" s="1877"/>
      <c r="G4" s="1877"/>
      <c r="H4" s="1877"/>
      <c r="I4" s="1877"/>
      <c r="J4" s="1877"/>
      <c r="K4" s="1877"/>
      <c r="L4" s="1877"/>
      <c r="M4" s="187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83" t="s">
        <v>1752</v>
      </c>
      <c r="C57" s="1883"/>
      <c r="D57" s="1883"/>
      <c r="E57" s="1883"/>
      <c r="F57" s="1883"/>
      <c r="G57" s="1883"/>
      <c r="H57" s="1883"/>
      <c r="I57" s="1883"/>
      <c r="J57" s="1883"/>
      <c r="K57" s="1883"/>
      <c r="L57" s="1883"/>
      <c r="M57" s="1883"/>
      <c r="N57" s="1883"/>
      <c r="O57" s="1883"/>
      <c r="P57" s="1883"/>
    </row>
    <row r="58" spans="2:17" ht="15.75" thickBot="1">
      <c r="B58" s="1883" t="s">
        <v>1779</v>
      </c>
      <c r="C58" s="1883"/>
      <c r="D58" s="1883"/>
      <c r="E58" s="1883"/>
      <c r="F58" s="1883"/>
      <c r="G58" s="1883"/>
      <c r="H58" s="1883"/>
      <c r="I58" s="1883"/>
      <c r="J58" s="1883"/>
      <c r="K58" s="1883"/>
      <c r="L58" s="1883"/>
      <c r="M58" s="1883"/>
      <c r="N58" s="1883"/>
      <c r="O58" s="1883"/>
      <c r="P58" s="1883"/>
    </row>
    <row r="59" spans="2:17" hidden="1">
      <c r="B59" s="736"/>
    </row>
    <row r="60" spans="2:17" ht="15.75" hidden="1" thickBot="1"/>
    <row r="61" spans="2:17" ht="18.75" hidden="1" thickTop="1" thickBot="1">
      <c r="B61" s="621"/>
      <c r="C61" s="1876" t="s">
        <v>1267</v>
      </c>
      <c r="D61" s="1877"/>
      <c r="E61" s="1877"/>
      <c r="F61" s="1877"/>
      <c r="G61" s="1877"/>
      <c r="H61" s="1877"/>
      <c r="I61" s="1877"/>
      <c r="J61" s="1877"/>
      <c r="K61" s="1877"/>
      <c r="L61" s="1877"/>
      <c r="M61" s="1877"/>
      <c r="N61" s="1877"/>
      <c r="O61" s="187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1"/>
      <c r="C82" s="1879" t="s">
        <v>1267</v>
      </c>
      <c r="D82" s="1880"/>
      <c r="E82" s="1880"/>
      <c r="F82" s="1881"/>
      <c r="G82" s="1880"/>
      <c r="H82" s="1880"/>
      <c r="I82" s="1880"/>
      <c r="J82" s="1880"/>
      <c r="K82" s="1880"/>
      <c r="L82" s="1880"/>
      <c r="M82" s="1880"/>
      <c r="N82" s="1882"/>
      <c r="O82" s="1372" t="s">
        <v>1268</v>
      </c>
      <c r="P82" s="1372" t="s">
        <v>747</v>
      </c>
    </row>
    <row r="83" spans="2:16" ht="27" thickTop="1" thickBot="1">
      <c r="B83" s="1373"/>
      <c r="C83" s="1372" t="s">
        <v>436</v>
      </c>
      <c r="D83" s="1372" t="s">
        <v>1800</v>
      </c>
      <c r="E83" s="1651" t="s">
        <v>1347</v>
      </c>
      <c r="F83" s="1638" t="s">
        <v>744</v>
      </c>
      <c r="G83" s="1667" t="s">
        <v>441</v>
      </c>
      <c r="H83" s="1372" t="s">
        <v>406</v>
      </c>
      <c r="I83" s="1372" t="s">
        <v>395</v>
      </c>
      <c r="J83" s="1372" t="s">
        <v>442</v>
      </c>
      <c r="K83" s="1372" t="s">
        <v>745</v>
      </c>
      <c r="L83" s="1372" t="s">
        <v>443</v>
      </c>
      <c r="M83" s="1372" t="s">
        <v>746</v>
      </c>
      <c r="N83" s="1651" t="s">
        <v>1269</v>
      </c>
      <c r="O83" s="1873" t="s">
        <v>1765</v>
      </c>
      <c r="P83" s="1873" t="s">
        <v>1766</v>
      </c>
    </row>
    <row r="84" spans="2:16" ht="30.75" customHeight="1" thickBot="1">
      <c r="B84" s="1374"/>
      <c r="C84" s="1174" t="s">
        <v>437</v>
      </c>
      <c r="D84" s="1176" t="s">
        <v>748</v>
      </c>
      <c r="E84" s="1652" t="s">
        <v>950</v>
      </c>
      <c r="F84" s="1512" t="s">
        <v>1271</v>
      </c>
      <c r="G84" s="1668"/>
      <c r="H84" s="1668"/>
      <c r="I84" s="1668"/>
      <c r="J84" s="1670" t="s">
        <v>434</v>
      </c>
      <c r="K84" s="1668"/>
      <c r="L84" s="1638" t="s">
        <v>435</v>
      </c>
      <c r="M84" s="1637" t="s">
        <v>751</v>
      </c>
      <c r="N84" s="1176" t="s">
        <v>742</v>
      </c>
      <c r="O84" s="1874"/>
      <c r="P84" s="1874"/>
    </row>
    <row r="85" spans="2:16" ht="15.75" thickBot="1">
      <c r="B85" s="1374"/>
      <c r="C85" s="1375"/>
      <c r="D85" s="1626"/>
      <c r="E85" s="1653" t="s">
        <v>951</v>
      </c>
      <c r="F85" s="1512" t="s">
        <v>1272</v>
      </c>
      <c r="G85" s="1669"/>
      <c r="H85" s="1669"/>
      <c r="I85" s="1669"/>
      <c r="J85" s="1671"/>
      <c r="K85" s="1669"/>
      <c r="L85" s="1669"/>
      <c r="M85" s="1670" t="s">
        <v>405</v>
      </c>
      <c r="N85" s="1676"/>
      <c r="O85" s="1874"/>
      <c r="P85" s="1874"/>
    </row>
    <row r="86" spans="2:16" ht="15.75" thickBot="1">
      <c r="B86" s="1376"/>
      <c r="C86" s="1377"/>
      <c r="D86" s="1627"/>
      <c r="E86" s="1654" t="s">
        <v>952</v>
      </c>
      <c r="F86" s="1641"/>
      <c r="G86" s="1641"/>
      <c r="H86" s="1641"/>
      <c r="I86" s="1641"/>
      <c r="J86" s="1672"/>
      <c r="K86" s="1641"/>
      <c r="L86" s="1641"/>
      <c r="M86" s="1673"/>
      <c r="N86" s="1657"/>
      <c r="O86" s="1875"/>
      <c r="P86" s="1875"/>
    </row>
    <row r="87" spans="2:16" ht="15.75" thickTop="1">
      <c r="B87" s="1373"/>
      <c r="C87" s="1378"/>
      <c r="D87" s="1628"/>
      <c r="E87" s="1655"/>
      <c r="F87" s="1639"/>
      <c r="G87" s="1639"/>
      <c r="H87" s="1639"/>
      <c r="I87" s="1639"/>
      <c r="J87" s="1655"/>
      <c r="K87" s="1639"/>
      <c r="L87" s="1639"/>
      <c r="M87" s="1674"/>
      <c r="N87" s="1655"/>
      <c r="O87" s="1639"/>
      <c r="P87" s="1639"/>
    </row>
    <row r="88" spans="2:16" ht="15.75" thickBot="1">
      <c r="B88" s="1379" t="s">
        <v>754</v>
      </c>
      <c r="C88" s="1453">
        <v>4.900016548039428</v>
      </c>
      <c r="D88" s="1177">
        <v>4.3459495819976999</v>
      </c>
      <c r="E88" s="1656">
        <v>27.624259296337037</v>
      </c>
      <c r="F88" s="1640">
        <v>5.2886081197764376</v>
      </c>
      <c r="G88" s="1640">
        <v>1.4238415288433024</v>
      </c>
      <c r="H88" s="1640">
        <v>8.3947065365472273</v>
      </c>
      <c r="I88" s="1640">
        <v>2.6548579684021067</v>
      </c>
      <c r="J88" s="1656">
        <v>2.2688956368227204</v>
      </c>
      <c r="K88" s="1640">
        <v>4.2531929360277863</v>
      </c>
      <c r="L88" s="1640">
        <v>1.0808192579877245</v>
      </c>
      <c r="M88" s="1675">
        <v>6.460721818470498</v>
      </c>
      <c r="N88" s="1656">
        <f>P88-O88</f>
        <v>68.695869229251997</v>
      </c>
      <c r="O88" s="1640">
        <v>31.304130770747996</v>
      </c>
      <c r="P88" s="1511">
        <v>100</v>
      </c>
    </row>
    <row r="89" spans="2:16" ht="15.75" thickBot="1">
      <c r="B89" s="1376"/>
      <c r="C89" s="1377"/>
      <c r="D89" s="1627"/>
      <c r="E89" s="1657"/>
      <c r="F89" s="1641"/>
      <c r="G89" s="1641"/>
      <c r="H89" s="1641"/>
      <c r="I89" s="1641"/>
      <c r="J89" s="1657"/>
      <c r="K89" s="1641"/>
      <c r="L89" s="1641"/>
      <c r="M89" s="1672"/>
      <c r="N89" s="1657"/>
      <c r="O89" s="1641"/>
      <c r="P89" s="1641"/>
    </row>
    <row r="90" spans="2:16" ht="15.75" hidden="1" thickTop="1">
      <c r="B90" s="1357"/>
      <c r="C90" s="1358"/>
      <c r="D90" s="1629"/>
      <c r="E90" s="1658"/>
      <c r="F90" s="1642"/>
      <c r="G90" s="1642"/>
      <c r="H90" s="1642"/>
      <c r="I90" s="1642"/>
      <c r="J90" s="1658"/>
      <c r="K90" s="1642"/>
      <c r="L90" s="1642"/>
      <c r="M90" s="1658"/>
      <c r="N90" s="1658"/>
      <c r="O90" s="1642"/>
      <c r="P90" s="1642"/>
    </row>
    <row r="91" spans="2:16" ht="15.75" hidden="1" thickTop="1">
      <c r="B91" s="1362">
        <v>2009</v>
      </c>
      <c r="C91" s="1359"/>
      <c r="D91" s="1630"/>
      <c r="E91" s="1659"/>
      <c r="F91" s="1643"/>
      <c r="G91" s="1643"/>
      <c r="H91" s="1643"/>
      <c r="I91" s="1643"/>
      <c r="J91" s="1659"/>
      <c r="K91" s="1643"/>
      <c r="L91" s="1643"/>
      <c r="M91" s="1659"/>
      <c r="N91" s="1659"/>
      <c r="O91" s="1643"/>
      <c r="P91" s="1643"/>
    </row>
    <row r="92" spans="2:16" ht="15.75" hidden="1" thickTop="1">
      <c r="B92" s="1360" t="s">
        <v>345</v>
      </c>
      <c r="C92" s="1361">
        <v>-5.1075595527467215</v>
      </c>
      <c r="D92" s="1631">
        <v>-3.3788764160602391</v>
      </c>
      <c r="E92" s="1660">
        <v>-0.1679995112741417</v>
      </c>
      <c r="F92" s="1644">
        <v>0.91060378773673012</v>
      </c>
      <c r="G92" s="1644">
        <v>-7.8042310155642003</v>
      </c>
      <c r="H92" s="1644">
        <v>-3.1541187966129924</v>
      </c>
      <c r="I92" s="1644"/>
      <c r="J92" s="1660">
        <v>2.4155848772655419</v>
      </c>
      <c r="K92" s="1644"/>
      <c r="L92" s="1644">
        <v>-3.8898699429698258</v>
      </c>
      <c r="M92" s="1660">
        <v>-0.23535312614541004</v>
      </c>
      <c r="N92" s="1660">
        <v>-2.791600986874665</v>
      </c>
      <c r="O92" s="1644">
        <v>-3.852612813336842</v>
      </c>
      <c r="P92" s="1644">
        <v>-3.1363744696476847</v>
      </c>
    </row>
    <row r="93" spans="2:16" ht="15.75" hidden="1" thickTop="1">
      <c r="B93" s="1360" t="s">
        <v>334</v>
      </c>
      <c r="C93" s="1361">
        <v>-6.1495685879009336</v>
      </c>
      <c r="D93" s="1631">
        <v>-5.7842275768451028</v>
      </c>
      <c r="E93" s="1660">
        <v>-0.21762362838831928</v>
      </c>
      <c r="F93" s="1644">
        <v>1.2530416382153353</v>
      </c>
      <c r="G93" s="1644">
        <v>-0.25970528941372528</v>
      </c>
      <c r="H93" s="1644">
        <v>5.5836976151080187E-2</v>
      </c>
      <c r="I93" s="1644"/>
      <c r="J93" s="1660">
        <v>-0.53793684960146138</v>
      </c>
      <c r="K93" s="1644"/>
      <c r="L93" s="1644">
        <v>4.0829678025563032</v>
      </c>
      <c r="M93" s="1660">
        <v>-2.1489063463253855</v>
      </c>
      <c r="N93" s="1660">
        <v>-2.7563512174722082</v>
      </c>
      <c r="O93" s="1644">
        <v>-5.6339489910798406</v>
      </c>
      <c r="P93" s="1644">
        <v>-3.0280268345718397</v>
      </c>
    </row>
    <row r="94" spans="2:16" ht="15.75" hidden="1" thickTop="1">
      <c r="B94" s="1360" t="s">
        <v>335</v>
      </c>
      <c r="C94" s="1361">
        <v>-2.5748806291309156</v>
      </c>
      <c r="D94" s="1631">
        <v>-3.2972021032504406</v>
      </c>
      <c r="E94" s="1660">
        <v>6.4688086427888036</v>
      </c>
      <c r="F94" s="1644">
        <v>-0.31758791311723433</v>
      </c>
      <c r="G94" s="1644">
        <v>-2.9011883756049461</v>
      </c>
      <c r="H94" s="1644">
        <v>1.2899571122455544</v>
      </c>
      <c r="I94" s="1644"/>
      <c r="J94" s="1660">
        <v>0.17175215747606831</v>
      </c>
      <c r="K94" s="1644"/>
      <c r="L94" s="1644">
        <v>-4.1021231224667165</v>
      </c>
      <c r="M94" s="1660">
        <v>-0.7660073437434467</v>
      </c>
      <c r="N94" s="1660">
        <v>-1.660958316471095</v>
      </c>
      <c r="O94" s="1644">
        <v>-2.9124849047628576</v>
      </c>
      <c r="P94" s="1644">
        <v>-1.0580851381829182</v>
      </c>
    </row>
    <row r="95" spans="2:16" ht="15.75" hidden="1" thickTop="1">
      <c r="B95" s="1360" t="s">
        <v>336</v>
      </c>
      <c r="C95" s="1361">
        <v>0</v>
      </c>
      <c r="D95" s="1631">
        <v>0</v>
      </c>
      <c r="E95" s="1660">
        <v>0</v>
      </c>
      <c r="F95" s="1644">
        <v>0</v>
      </c>
      <c r="G95" s="1644">
        <v>0</v>
      </c>
      <c r="H95" s="1644">
        <v>0</v>
      </c>
      <c r="I95" s="1644"/>
      <c r="J95" s="1660">
        <v>0</v>
      </c>
      <c r="K95" s="1644"/>
      <c r="L95" s="1644">
        <v>0</v>
      </c>
      <c r="M95" s="1660">
        <v>0</v>
      </c>
      <c r="N95" s="1660">
        <v>-0.1245685981690392</v>
      </c>
      <c r="O95" s="1644">
        <v>0</v>
      </c>
      <c r="P95" s="1644">
        <v>0</v>
      </c>
    </row>
    <row r="96" spans="2:16" ht="15.75" hidden="1" thickTop="1">
      <c r="B96" s="1360" t="s">
        <v>337</v>
      </c>
      <c r="C96" s="1361">
        <v>-0.15753397455906537</v>
      </c>
      <c r="D96" s="1631">
        <v>-6.5595772000659691</v>
      </c>
      <c r="E96" s="1660">
        <v>0.193159257722475</v>
      </c>
      <c r="F96" s="1644">
        <v>-4.8340865565194013</v>
      </c>
      <c r="G96" s="1644">
        <v>1.0496069317643464</v>
      </c>
      <c r="H96" s="1644">
        <v>1.953982757411854</v>
      </c>
      <c r="I96" s="1644">
        <v>-0.13140052792799395</v>
      </c>
      <c r="J96" s="1660">
        <v>0.49552410899913468</v>
      </c>
      <c r="K96" s="1644">
        <v>-3.7078373126965714</v>
      </c>
      <c r="L96" s="1644">
        <v>-1.5189653940905878</v>
      </c>
      <c r="M96" s="1660">
        <v>1.5214471157317666</v>
      </c>
      <c r="N96" s="1660">
        <v>-1.0619296296301095</v>
      </c>
      <c r="O96" s="1644">
        <v>-0.83951545288213358</v>
      </c>
      <c r="P96" s="1644">
        <v>-0.98885143235395434</v>
      </c>
    </row>
    <row r="97" spans="2:16" ht="15.75" hidden="1" thickTop="1">
      <c r="B97" s="1360" t="s">
        <v>338</v>
      </c>
      <c r="C97" s="1361">
        <v>5.3021432586926265</v>
      </c>
      <c r="D97" s="1631">
        <v>-1.2664656388518658</v>
      </c>
      <c r="E97" s="1660">
        <v>-0.26527158168065945</v>
      </c>
      <c r="F97" s="1644">
        <v>-0.53610054589240397</v>
      </c>
      <c r="G97" s="1644">
        <v>2.6685298655176215</v>
      </c>
      <c r="H97" s="1644">
        <v>7.2100953400435763</v>
      </c>
      <c r="I97" s="1644">
        <v>0.53115475238310061</v>
      </c>
      <c r="J97" s="1660">
        <v>-1.4477159893956038</v>
      </c>
      <c r="K97" s="1644">
        <v>0.74852576031254614</v>
      </c>
      <c r="L97" s="1644">
        <v>3.7571786122968298</v>
      </c>
      <c r="M97" s="1660">
        <v>0.51629092753977535</v>
      </c>
      <c r="N97" s="1660">
        <v>1.5442300681670185</v>
      </c>
      <c r="O97" s="1644">
        <v>-1.2600824087151685</v>
      </c>
      <c r="P97" s="1644">
        <v>0.62143278849122741</v>
      </c>
    </row>
    <row r="98" spans="2:16" ht="15.75" hidden="1" thickTop="1">
      <c r="B98" s="1360" t="s">
        <v>339</v>
      </c>
      <c r="C98" s="1361">
        <v>-1.7510299999999979</v>
      </c>
      <c r="D98" s="1631">
        <v>0.64364000000001198</v>
      </c>
      <c r="E98" s="1660">
        <v>0.47898000000001772</v>
      </c>
      <c r="F98" s="1644">
        <v>2.4654500000000024</v>
      </c>
      <c r="G98" s="1644">
        <v>-0.90739000000000791</v>
      </c>
      <c r="H98" s="1644">
        <v>8.1390599999999971</v>
      </c>
      <c r="I98" s="1644">
        <v>-3.0499400000000065</v>
      </c>
      <c r="J98" s="1660">
        <v>0.55579000000001155</v>
      </c>
      <c r="K98" s="1644">
        <v>-0.14487999999998058</v>
      </c>
      <c r="L98" s="1644">
        <v>-1.5206800000000076</v>
      </c>
      <c r="M98" s="1660">
        <v>8.2620000000011018E-2</v>
      </c>
      <c r="N98" s="1660">
        <v>1.338417908998446</v>
      </c>
      <c r="O98" s="1644">
        <v>0.230779999999986</v>
      </c>
      <c r="P98" s="1644">
        <v>0.9807499999999969</v>
      </c>
    </row>
    <row r="99" spans="2:16" ht="15.75" hidden="1" thickTop="1">
      <c r="B99" s="1360" t="s">
        <v>340</v>
      </c>
      <c r="C99" s="1361">
        <v>0.94100999999999768</v>
      </c>
      <c r="D99" s="1631">
        <v>-0.28700999999998755</v>
      </c>
      <c r="E99" s="1660">
        <v>3.0710600000000143</v>
      </c>
      <c r="F99" s="1644">
        <v>0.21492999999999096</v>
      </c>
      <c r="G99" s="1644">
        <v>1.6916999999999849</v>
      </c>
      <c r="H99" s="1644">
        <v>-0.64989000000000852</v>
      </c>
      <c r="I99" s="1644">
        <v>-0.25736000000000647</v>
      </c>
      <c r="J99" s="1660">
        <v>-0.31143999999999616</v>
      </c>
      <c r="K99" s="1644">
        <v>1.3231499999999841</v>
      </c>
      <c r="L99" s="1644">
        <v>-9.464000000000139E-2</v>
      </c>
      <c r="M99" s="1660">
        <v>-1.5251800000000149</v>
      </c>
      <c r="N99" s="1660">
        <v>0.54014263034196652</v>
      </c>
      <c r="O99" s="1644">
        <v>4.5519999999998895E-2</v>
      </c>
      <c r="P99" s="1644">
        <v>0.38160999999998779</v>
      </c>
    </row>
    <row r="100" spans="2:16" ht="15.75" hidden="1" thickTop="1">
      <c r="B100" s="1360" t="s">
        <v>341</v>
      </c>
      <c r="C100" s="1361">
        <v>-0.35858000000000834</v>
      </c>
      <c r="D100" s="1631">
        <v>-0.61841999999999731</v>
      </c>
      <c r="E100" s="1660">
        <v>5.7050000000002932E-2</v>
      </c>
      <c r="F100" s="1644">
        <v>-5.4169999999997831E-2</v>
      </c>
      <c r="G100" s="1644">
        <v>8.93099999999869E-2</v>
      </c>
      <c r="H100" s="1644">
        <v>-2.346629999999994</v>
      </c>
      <c r="I100" s="1644">
        <v>-0.85134999999998406</v>
      </c>
      <c r="J100" s="1660">
        <v>4.00396999999999</v>
      </c>
      <c r="K100" s="1644">
        <v>0.58602999999997074</v>
      </c>
      <c r="L100" s="1644">
        <v>3.0160399999999976</v>
      </c>
      <c r="M100" s="1660">
        <v>5.6060000000002219E-2</v>
      </c>
      <c r="N100" s="1660">
        <v>-0.16373186794959027</v>
      </c>
      <c r="O100" s="1644">
        <v>-1.1688000000000254</v>
      </c>
      <c r="P100" s="1644">
        <v>-0.48479000000000161</v>
      </c>
    </row>
    <row r="101" spans="2:16" ht="15.75" hidden="1" thickTop="1">
      <c r="B101" s="1360" t="s">
        <v>342</v>
      </c>
      <c r="C101" s="1361">
        <v>2.9506299999999985</v>
      </c>
      <c r="D101" s="1631">
        <v>0.17475000000000129</v>
      </c>
      <c r="E101" s="1660">
        <v>3.4067499999999917</v>
      </c>
      <c r="F101" s="1644">
        <v>8.8269999999979198E-2</v>
      </c>
      <c r="G101" s="1644">
        <v>-5.8449999999987678E-2</v>
      </c>
      <c r="H101" s="1644">
        <v>0.61834999999998974</v>
      </c>
      <c r="I101" s="1644">
        <v>-0.30999999999998806</v>
      </c>
      <c r="J101" s="1660">
        <v>-0.38833999999998703</v>
      </c>
      <c r="K101" s="1644">
        <v>0</v>
      </c>
      <c r="L101" s="1644">
        <v>-0.11239999999996808</v>
      </c>
      <c r="M101" s="1660">
        <v>-0.71406999999999998</v>
      </c>
      <c r="N101" s="1660">
        <v>1.0510063539313386</v>
      </c>
      <c r="O101" s="1644">
        <v>0.31245155542076741</v>
      </c>
      <c r="P101" s="1644">
        <v>0.81670462106242514</v>
      </c>
    </row>
    <row r="102" spans="2:16" ht="15.75" hidden="1" thickTop="1">
      <c r="B102" s="1360" t="s">
        <v>343</v>
      </c>
      <c r="C102" s="1361">
        <v>-1.3683400000000012</v>
      </c>
      <c r="D102" s="1631">
        <v>1.3152099999999667</v>
      </c>
      <c r="E102" s="1660">
        <v>-7.3299999999831833E-3</v>
      </c>
      <c r="F102" s="1644">
        <v>0.9211200000000197</v>
      </c>
      <c r="G102" s="1644">
        <v>-2.7296399999999998</v>
      </c>
      <c r="H102" s="1644">
        <v>-0.26935000000000153</v>
      </c>
      <c r="I102" s="1644">
        <v>1.833999999998337E-2</v>
      </c>
      <c r="J102" s="1660">
        <v>-2.4085400000000146</v>
      </c>
      <c r="K102" s="1644">
        <v>0.37007999999998376</v>
      </c>
      <c r="L102" s="1644">
        <v>1.0685600000000184</v>
      </c>
      <c r="M102" s="1660">
        <v>-0.13650000000000606</v>
      </c>
      <c r="N102" s="1660">
        <v>-0.16232127104873761</v>
      </c>
      <c r="O102" s="1644">
        <v>0.12463999999998698</v>
      </c>
      <c r="P102" s="1644">
        <v>-7.1739999999986814E-2</v>
      </c>
    </row>
    <row r="103" spans="2:16" ht="15.75" hidden="1" thickTop="1">
      <c r="B103" s="1360" t="s">
        <v>344</v>
      </c>
      <c r="C103" s="1361">
        <v>1.2877400000000039</v>
      </c>
      <c r="D103" s="1631">
        <v>-0.51786999999999805</v>
      </c>
      <c r="E103" s="1660">
        <v>0.20471999999998047</v>
      </c>
      <c r="F103" s="1644">
        <v>-0.71837999999999624</v>
      </c>
      <c r="G103" s="1644">
        <v>0.79602999999999202</v>
      </c>
      <c r="H103" s="1644">
        <v>1.9329399999999719</v>
      </c>
      <c r="I103" s="1644">
        <v>-0.34661999999999749</v>
      </c>
      <c r="J103" s="1660">
        <v>-0.14232999999999052</v>
      </c>
      <c r="K103" s="1644">
        <v>4.5439999999999703</v>
      </c>
      <c r="L103" s="1644">
        <v>1.9386099999999962</v>
      </c>
      <c r="M103" s="1660">
        <v>-0.76448000000000071</v>
      </c>
      <c r="N103" s="1660">
        <v>0.38323746152568727</v>
      </c>
      <c r="O103" s="1644">
        <v>0.68468999999999891</v>
      </c>
      <c r="P103" s="1644">
        <v>0.47858000000000622</v>
      </c>
    </row>
    <row r="104" spans="2:16" ht="15.75" hidden="1" thickTop="1">
      <c r="B104" s="1360"/>
      <c r="C104" s="1361"/>
      <c r="D104" s="1631"/>
      <c r="E104" s="1660"/>
      <c r="F104" s="1644"/>
      <c r="G104" s="1644"/>
      <c r="H104" s="1644"/>
      <c r="I104" s="1644"/>
      <c r="J104" s="1660"/>
      <c r="K104" s="1644"/>
      <c r="L104" s="1644"/>
      <c r="M104" s="1660"/>
      <c r="N104" s="1660"/>
      <c r="O104" s="1644"/>
      <c r="P104" s="1644"/>
    </row>
    <row r="105" spans="2:16" ht="15.75" hidden="1" thickTop="1">
      <c r="B105" s="1382">
        <v>2010</v>
      </c>
      <c r="C105" s="1361"/>
      <c r="D105" s="1631"/>
      <c r="E105" s="1660"/>
      <c r="F105" s="1644"/>
      <c r="G105" s="1644"/>
      <c r="H105" s="1644"/>
      <c r="I105" s="1644"/>
      <c r="J105" s="1660"/>
      <c r="K105" s="1644"/>
      <c r="L105" s="1644"/>
      <c r="M105" s="1660"/>
      <c r="N105" s="1660"/>
      <c r="O105" s="1644"/>
      <c r="P105" s="1644"/>
    </row>
    <row r="106" spans="2:16" ht="15.75" hidden="1" thickTop="1">
      <c r="B106" s="1360" t="s">
        <v>345</v>
      </c>
      <c r="C106" s="1361">
        <v>0.77795999999998866</v>
      </c>
      <c r="D106" s="1631">
        <v>-0.74178999999997552</v>
      </c>
      <c r="E106" s="1660">
        <v>-6.5790000000021109E-2</v>
      </c>
      <c r="F106" s="1644">
        <v>-8.6748643793188798</v>
      </c>
      <c r="G106" s="1644">
        <v>1.0002207385176654</v>
      </c>
      <c r="H106" s="1644">
        <v>-1.1089177590140165</v>
      </c>
      <c r="I106" s="1644">
        <v>-3.8179787299197354E-2</v>
      </c>
      <c r="J106" s="1660">
        <v>1.7490620720370664</v>
      </c>
      <c r="K106" s="1644">
        <v>3.1697243607186509</v>
      </c>
      <c r="L106" s="1644">
        <v>1.1338782080351661</v>
      </c>
      <c r="M106" s="1660">
        <v>0.5935399999999813</v>
      </c>
      <c r="N106" s="1660">
        <v>0.24813912056902421</v>
      </c>
      <c r="O106" s="1644">
        <v>1.8089800000000711</v>
      </c>
      <c r="P106" s="1644">
        <v>0.74280999999996045</v>
      </c>
    </row>
    <row r="107" spans="2:16" ht="15.75" hidden="1" thickTop="1">
      <c r="B107" s="1360" t="s">
        <v>334</v>
      </c>
      <c r="C107" s="1361">
        <v>3.9222300000000043</v>
      </c>
      <c r="D107" s="1631">
        <v>0.51097000000002168</v>
      </c>
      <c r="E107" s="1660">
        <v>7.299999999998974E-3</v>
      </c>
      <c r="F107" s="1644">
        <v>-1.9369999999985232E-2</v>
      </c>
      <c r="G107" s="1644">
        <v>-0.36217999999998973</v>
      </c>
      <c r="H107" s="1644">
        <v>1.0950800000000038</v>
      </c>
      <c r="I107" s="1644">
        <v>-4.0900000000010373E-3</v>
      </c>
      <c r="J107" s="1660">
        <v>-1.2608300000000128</v>
      </c>
      <c r="K107" s="1644">
        <v>-1.8591900000000106</v>
      </c>
      <c r="L107" s="1644">
        <v>0.86212999999999429</v>
      </c>
      <c r="M107" s="1660">
        <v>0.21249999999999325</v>
      </c>
      <c r="N107" s="1660">
        <v>0.55106530863351377</v>
      </c>
      <c r="O107" s="1644">
        <v>1.8184399999999989</v>
      </c>
      <c r="P107" s="1644">
        <v>0.95697999999999617</v>
      </c>
    </row>
    <row r="108" spans="2:16" ht="15.75" hidden="1" thickTop="1">
      <c r="B108" s="1360" t="s">
        <v>335</v>
      </c>
      <c r="C108" s="1361">
        <v>4.0109799999999973</v>
      </c>
      <c r="D108" s="1631">
        <v>-0.53056999999998578</v>
      </c>
      <c r="E108" s="1660">
        <v>2.3723999999999856</v>
      </c>
      <c r="F108" s="1644">
        <v>4.1546294057346334</v>
      </c>
      <c r="G108" s="1644">
        <v>1.4176300000000142</v>
      </c>
      <c r="H108" s="1644">
        <v>-2.4516599999999888</v>
      </c>
      <c r="I108" s="1644">
        <v>-0.59922999999999504</v>
      </c>
      <c r="J108" s="1660">
        <v>-0.99078000000000221</v>
      </c>
      <c r="K108" s="1644">
        <v>-1.770079999999985</v>
      </c>
      <c r="L108" s="1644">
        <v>3.6148700000000034</v>
      </c>
      <c r="M108" s="1660">
        <v>1.0889199999999821</v>
      </c>
      <c r="N108" s="1660">
        <v>0.45788940708060277</v>
      </c>
      <c r="O108" s="1644">
        <v>2.5052400000000086</v>
      </c>
      <c r="P108" s="1644">
        <v>1.1192100000000149</v>
      </c>
    </row>
    <row r="109" spans="2:16" ht="15.75" hidden="1" thickTop="1">
      <c r="B109" s="1360" t="s">
        <v>336</v>
      </c>
      <c r="C109" s="1361">
        <v>0.87514000000001868</v>
      </c>
      <c r="D109" s="1631">
        <v>-1.9322700000000137</v>
      </c>
      <c r="E109" s="1660">
        <v>-0.53828000000001319</v>
      </c>
      <c r="F109" s="1644">
        <v>0.41366000000000458</v>
      </c>
      <c r="G109" s="1644">
        <v>-0.34741999999999829</v>
      </c>
      <c r="H109" s="1644">
        <v>-0.89234999999998621</v>
      </c>
      <c r="I109" s="1644">
        <v>-2.8781900000000027</v>
      </c>
      <c r="J109" s="1660">
        <v>-2.1836600000000095</v>
      </c>
      <c r="K109" s="1644">
        <v>0</v>
      </c>
      <c r="L109" s="1644">
        <v>-2.799999999991698E-3</v>
      </c>
      <c r="M109" s="1660">
        <v>-0.74290999999999663</v>
      </c>
      <c r="N109" s="1660">
        <v>-0.26161175285399629</v>
      </c>
      <c r="O109" s="1644">
        <v>0.897199999999998</v>
      </c>
      <c r="P109" s="1644">
        <v>0.11782999999998545</v>
      </c>
    </row>
    <row r="110" spans="2:16" ht="15.75" hidden="1" thickTop="1">
      <c r="B110" s="1360" t="s">
        <v>337</v>
      </c>
      <c r="C110" s="1361">
        <v>1.1651899999999937</v>
      </c>
      <c r="D110" s="1631">
        <v>4.1500000000005421E-2</v>
      </c>
      <c r="E110" s="1660">
        <v>-0.49639000000000211</v>
      </c>
      <c r="F110" s="1644">
        <v>0.21409000000001122</v>
      </c>
      <c r="G110" s="1644">
        <v>0.32013000000001846</v>
      </c>
      <c r="H110" s="1644">
        <v>0.38804000000001171</v>
      </c>
      <c r="I110" s="1644">
        <v>-3.9270000000002359E-2</v>
      </c>
      <c r="J110" s="1660">
        <v>0.27850000000000374</v>
      </c>
      <c r="K110" s="1644">
        <v>0</v>
      </c>
      <c r="L110" s="1644">
        <v>0.33870000000000289</v>
      </c>
      <c r="M110" s="1660">
        <v>-0.20153999999996675</v>
      </c>
      <c r="N110" s="1660">
        <v>0.11063119447987102</v>
      </c>
      <c r="O110" s="1644">
        <v>0.57040000000001534</v>
      </c>
      <c r="P110" s="1644">
        <v>0.26234999999998898</v>
      </c>
    </row>
    <row r="111" spans="2:16" ht="15.75" hidden="1" thickTop="1">
      <c r="B111" s="1360" t="s">
        <v>338</v>
      </c>
      <c r="C111" s="1361">
        <v>-0.35527276772028271</v>
      </c>
      <c r="D111" s="1631">
        <v>0.28013653604892497</v>
      </c>
      <c r="E111" s="1660">
        <v>1.1201000536034345</v>
      </c>
      <c r="F111" s="1644">
        <v>-0.31482544533306678</v>
      </c>
      <c r="G111" s="1644">
        <v>-0.25838603642925895</v>
      </c>
      <c r="H111" s="1644">
        <v>-0.41872244290481753</v>
      </c>
      <c r="I111" s="1644">
        <v>-6.9960852018202679E-2</v>
      </c>
      <c r="J111" s="1660">
        <v>-0.36277564048921018</v>
      </c>
      <c r="K111" s="1644">
        <v>0.73720361050693128</v>
      </c>
      <c r="L111" s="1644">
        <v>7.0844405201997418E-3</v>
      </c>
      <c r="M111" s="1660">
        <v>0.34822684903259571</v>
      </c>
      <c r="N111" s="1660">
        <v>0.14816582422736424</v>
      </c>
      <c r="O111" s="1644">
        <v>-0.61444862430364289</v>
      </c>
      <c r="P111" s="1644">
        <v>-0.10426200934587904</v>
      </c>
    </row>
    <row r="112" spans="2:16" ht="15.75" hidden="1" thickTop="1">
      <c r="B112" s="1360" t="s">
        <v>339</v>
      </c>
      <c r="C112" s="1361">
        <v>-1.1732535428482849</v>
      </c>
      <c r="D112" s="1631">
        <v>-0.21858355554077447</v>
      </c>
      <c r="E112" s="1660">
        <v>-0.5299766486173807</v>
      </c>
      <c r="F112" s="1644">
        <v>0.14631729407028615</v>
      </c>
      <c r="G112" s="1644">
        <v>-8.2539396998726478E-2</v>
      </c>
      <c r="H112" s="1644">
        <v>0.12995579393613177</v>
      </c>
      <c r="I112" s="1644">
        <v>0.213692556046996</v>
      </c>
      <c r="J112" s="1660">
        <v>0.22226959200921659</v>
      </c>
      <c r="K112" s="1644">
        <v>-0.5934478955419098</v>
      </c>
      <c r="L112" s="1644">
        <v>-0.62083135362451802</v>
      </c>
      <c r="M112" s="1660">
        <v>-0.25324843481041581</v>
      </c>
      <c r="N112" s="1660">
        <v>-0.17729544724461865</v>
      </c>
      <c r="O112" s="1644">
        <v>-3.1482751902400796E-2</v>
      </c>
      <c r="P112" s="1644">
        <v>-0.12927747230301323</v>
      </c>
    </row>
    <row r="113" spans="2:16" ht="15.75" hidden="1" thickTop="1">
      <c r="B113" s="1360" t="s">
        <v>340</v>
      </c>
      <c r="C113" s="1361">
        <v>0.19717069754343619</v>
      </c>
      <c r="D113" s="1631">
        <v>-0.19580456405055013</v>
      </c>
      <c r="E113" s="1660">
        <v>-1.63862905338652E-2</v>
      </c>
      <c r="F113" s="1644">
        <v>2.7670002257496051E-2</v>
      </c>
      <c r="G113" s="1644">
        <v>-0.41175958121715261</v>
      </c>
      <c r="H113" s="1644">
        <v>-0.17041143857602359</v>
      </c>
      <c r="I113" s="1644">
        <v>-0.18050518510674962</v>
      </c>
      <c r="J113" s="1660">
        <v>-0.48539191619162425</v>
      </c>
      <c r="K113" s="1644">
        <v>-0.13385694665261072</v>
      </c>
      <c r="L113" s="1644">
        <v>0.71289814169996912</v>
      </c>
      <c r="M113" s="1660">
        <v>-0.16387114389200264</v>
      </c>
      <c r="N113" s="1660">
        <v>-0.21170330056102804</v>
      </c>
      <c r="O113" s="1644">
        <v>-5.3202271077412711E-3</v>
      </c>
      <c r="P113" s="1644">
        <v>-0.1436721780083916</v>
      </c>
    </row>
    <row r="114" spans="2:16" ht="15.75" hidden="1" thickTop="1">
      <c r="B114" s="1360" t="s">
        <v>341</v>
      </c>
      <c r="C114" s="1361">
        <v>-0.21582079410290556</v>
      </c>
      <c r="D114" s="1631">
        <v>0.16221968487448724</v>
      </c>
      <c r="E114" s="1660">
        <v>-0.59873702183391719</v>
      </c>
      <c r="F114" s="1644">
        <v>-4.6328896354574933E-2</v>
      </c>
      <c r="G114" s="1644">
        <v>0.49585027821936745</v>
      </c>
      <c r="H114" s="1644">
        <v>4.3222158185884929E-2</v>
      </c>
      <c r="I114" s="1644">
        <v>-3.248909659416821E-2</v>
      </c>
      <c r="J114" s="1660">
        <v>0.11839445944461513</v>
      </c>
      <c r="K114" s="1644">
        <v>0</v>
      </c>
      <c r="L114" s="1644">
        <v>-4.4381966864004418E-2</v>
      </c>
      <c r="M114" s="1660">
        <v>0.17876503704805646</v>
      </c>
      <c r="N114" s="1660">
        <v>0.1417802840808724</v>
      </c>
      <c r="O114" s="1644">
        <v>3.7023715404571611E-2</v>
      </c>
      <c r="P114" s="1644">
        <v>0.1072009895346282</v>
      </c>
    </row>
    <row r="115" spans="2:16" ht="15.75" hidden="1" thickTop="1">
      <c r="B115" s="1360" t="s">
        <v>342</v>
      </c>
      <c r="C115" s="1361">
        <v>1.3715098779577106</v>
      </c>
      <c r="D115" s="1631">
        <v>-0.15010461418673016</v>
      </c>
      <c r="E115" s="1660">
        <v>1.0128427762498227</v>
      </c>
      <c r="F115" s="1644">
        <v>-0.28608929700003616</v>
      </c>
      <c r="G115" s="1644">
        <v>-0.11949495911163233</v>
      </c>
      <c r="H115" s="1644">
        <v>-2.2366616010816021E-2</v>
      </c>
      <c r="I115" s="1644">
        <v>-0.5038085207153209</v>
      </c>
      <c r="J115" s="1660">
        <v>-0.18445407382475798</v>
      </c>
      <c r="K115" s="1644">
        <v>0</v>
      </c>
      <c r="L115" s="1644">
        <v>0.4496482125150747</v>
      </c>
      <c r="M115" s="1660">
        <v>0.6432249210374108</v>
      </c>
      <c r="N115" s="1660">
        <v>0.12679733762857026</v>
      </c>
      <c r="O115" s="1644">
        <v>0.3975499547264727</v>
      </c>
      <c r="P115" s="1644">
        <v>0.21610793025848007</v>
      </c>
    </row>
    <row r="116" spans="2:16" ht="15.75" hidden="1" thickTop="1">
      <c r="B116" s="1360" t="s">
        <v>343</v>
      </c>
      <c r="C116" s="1361">
        <v>-0.17479548296586156</v>
      </c>
      <c r="D116" s="1631">
        <v>9.4144832057940775E-2</v>
      </c>
      <c r="E116" s="1660">
        <v>0.23768436482458632</v>
      </c>
      <c r="F116" s="1644">
        <v>-1.9419418360237084</v>
      </c>
      <c r="G116" s="1644">
        <v>-3.6042898141308566E-2</v>
      </c>
      <c r="H116" s="1644">
        <v>0.64011913790384956</v>
      </c>
      <c r="I116" s="1644">
        <v>0.60537922179799697</v>
      </c>
      <c r="J116" s="1660">
        <v>-0.14771936496552618</v>
      </c>
      <c r="K116" s="1644">
        <v>0.13750000000001261</v>
      </c>
      <c r="L116" s="1644">
        <v>0.30471034394030649</v>
      </c>
      <c r="M116" s="1660">
        <v>0.7432768991946892</v>
      </c>
      <c r="N116" s="1660">
        <v>6.628675869244649E-2</v>
      </c>
      <c r="O116" s="1644">
        <v>1.3520506614298933</v>
      </c>
      <c r="P116" s="1644">
        <v>0.49117735508017457</v>
      </c>
    </row>
    <row r="117" spans="2:16" ht="15.75" hidden="1" thickTop="1">
      <c r="B117" s="1360" t="s">
        <v>344</v>
      </c>
      <c r="C117" s="1361">
        <v>-0.41656250331724154</v>
      </c>
      <c r="D117" s="1631">
        <v>0.43541972631941928</v>
      </c>
      <c r="E117" s="1660">
        <v>-0.42971225322607776</v>
      </c>
      <c r="F117" s="1644">
        <v>2.0786069703279342</v>
      </c>
      <c r="G117" s="1644">
        <v>9.0720240665032037E-2</v>
      </c>
      <c r="H117" s="1644">
        <v>-0.12506592543731765</v>
      </c>
      <c r="I117" s="1644">
        <v>-0.12035888662925709</v>
      </c>
      <c r="J117" s="1660">
        <v>0.37917515915553146</v>
      </c>
      <c r="K117" s="1644">
        <v>-0.13731119710398421</v>
      </c>
      <c r="L117" s="1644">
        <v>-1.0073638994993028</v>
      </c>
      <c r="M117" s="1660">
        <v>-0.98812332884623544</v>
      </c>
      <c r="N117" s="1660">
        <v>0.12187578126754417</v>
      </c>
      <c r="O117" s="1644">
        <v>-1.5593933744977195</v>
      </c>
      <c r="P117" s="1644">
        <v>-0.43847210989189644</v>
      </c>
    </row>
    <row r="118" spans="2:16" ht="15.75" hidden="1" thickTop="1">
      <c r="B118" s="1360"/>
      <c r="C118" s="1361"/>
      <c r="D118" s="1631"/>
      <c r="E118" s="1660"/>
      <c r="F118" s="1644"/>
      <c r="G118" s="1644"/>
      <c r="H118" s="1644"/>
      <c r="I118" s="1644"/>
      <c r="J118" s="1660"/>
      <c r="K118" s="1644"/>
      <c r="L118" s="1644"/>
      <c r="M118" s="1660"/>
      <c r="N118" s="1660"/>
      <c r="O118" s="1644"/>
      <c r="P118" s="1644"/>
    </row>
    <row r="119" spans="2:16" ht="15.75" hidden="1" thickTop="1">
      <c r="B119" s="1362">
        <v>2011</v>
      </c>
      <c r="C119" s="1361"/>
      <c r="D119" s="1631"/>
      <c r="E119" s="1660"/>
      <c r="F119" s="1644"/>
      <c r="G119" s="1644"/>
      <c r="H119" s="1644"/>
      <c r="I119" s="1644"/>
      <c r="J119" s="1660"/>
      <c r="K119" s="1644"/>
      <c r="L119" s="1644"/>
      <c r="M119" s="1660"/>
      <c r="N119" s="1660"/>
      <c r="O119" s="1644"/>
      <c r="P119" s="1644"/>
    </row>
    <row r="120" spans="2:16" ht="15.75" hidden="1" thickTop="1">
      <c r="B120" s="1360" t="s">
        <v>345</v>
      </c>
      <c r="C120" s="1361">
        <v>0.53189299395348666</v>
      </c>
      <c r="D120" s="1631">
        <v>0.40649329716506699</v>
      </c>
      <c r="E120" s="1660">
        <v>0.49243546069253075</v>
      </c>
      <c r="F120" s="1644">
        <v>0.10907211952562168</v>
      </c>
      <c r="G120" s="1644">
        <v>-0.22591302037245908</v>
      </c>
      <c r="H120" s="1644">
        <v>5.1563055040334538</v>
      </c>
      <c r="I120" s="1644">
        <v>-0.98785112330189717</v>
      </c>
      <c r="J120" s="1660">
        <v>-0.37993879827796784</v>
      </c>
      <c r="K120" s="1644">
        <v>0.81162727272727775</v>
      </c>
      <c r="L120" s="1644">
        <v>0.45958196864588352</v>
      </c>
      <c r="M120" s="1660">
        <v>3.1670008458106746</v>
      </c>
      <c r="N120" s="1660">
        <v>0.90233062206754866</v>
      </c>
      <c r="O120" s="1644">
        <v>1.2766758509746179</v>
      </c>
      <c r="P120" s="1644">
        <v>1.0256909533965519</v>
      </c>
    </row>
    <row r="121" spans="2:16" ht="15.75" hidden="1" thickTop="1">
      <c r="B121" s="1360" t="s">
        <v>334</v>
      </c>
      <c r="C121" s="1361">
        <v>1.2079445584420645</v>
      </c>
      <c r="D121" s="1631">
        <v>0.70813800583706676</v>
      </c>
      <c r="E121" s="1660">
        <v>0.32430209876410654</v>
      </c>
      <c r="F121" s="1644">
        <v>0.10683081534184069</v>
      </c>
      <c r="G121" s="1644">
        <v>-0.27486565932824947</v>
      </c>
      <c r="H121" s="1644">
        <v>1.0498555034782919</v>
      </c>
      <c r="I121" s="1644">
        <v>5.9551115724243431E-2</v>
      </c>
      <c r="J121" s="1660">
        <v>0.27603336114401245</v>
      </c>
      <c r="K121" s="1644">
        <v>0.46277129468921263</v>
      </c>
      <c r="L121" s="1644">
        <v>0.39006596601074417</v>
      </c>
      <c r="M121" s="1660">
        <v>0.22202588860911199</v>
      </c>
      <c r="N121" s="1660">
        <v>0.54642194433400793</v>
      </c>
      <c r="O121" s="1644">
        <v>0.36998788118274284</v>
      </c>
      <c r="P121" s="1644">
        <v>0.48813607620010746</v>
      </c>
    </row>
    <row r="122" spans="2:16" ht="15.75" hidden="1" thickTop="1">
      <c r="B122" s="1360" t="s">
        <v>335</v>
      </c>
      <c r="C122" s="1361">
        <v>1.1750731777552037</v>
      </c>
      <c r="D122" s="1631">
        <v>0.40357019996126731</v>
      </c>
      <c r="E122" s="1660">
        <v>1.3089971462131533</v>
      </c>
      <c r="F122" s="1644">
        <v>-0.20921431133903434</v>
      </c>
      <c r="G122" s="1644">
        <v>1.9170787864331018E-2</v>
      </c>
      <c r="H122" s="1644">
        <v>2.5070287511223643</v>
      </c>
      <c r="I122" s="1644">
        <v>-0.33432873893123327</v>
      </c>
      <c r="J122" s="1660">
        <v>0.4738490663194872</v>
      </c>
      <c r="K122" s="1644">
        <v>3.5684173837362776</v>
      </c>
      <c r="L122" s="1644">
        <v>1.4391100392846301</v>
      </c>
      <c r="M122" s="1660">
        <v>2.5683952012744982E-2</v>
      </c>
      <c r="N122" s="1660">
        <v>0.81222207601439056</v>
      </c>
      <c r="O122" s="1644">
        <v>0.62779507323538208</v>
      </c>
      <c r="P122" s="1644">
        <v>0.75136733436040881</v>
      </c>
    </row>
    <row r="123" spans="2:16" ht="15.75" hidden="1" thickTop="1">
      <c r="B123" s="1360" t="s">
        <v>336</v>
      </c>
      <c r="C123" s="1361">
        <v>0.23043072571808931</v>
      </c>
      <c r="D123" s="1631">
        <v>-0.69890472231124434</v>
      </c>
      <c r="E123" s="1660">
        <v>0.54839131801436292</v>
      </c>
      <c r="F123" s="1644">
        <v>-0.37524852286855426</v>
      </c>
      <c r="G123" s="1644">
        <v>-0.58911892902459018</v>
      </c>
      <c r="H123" s="1644">
        <v>0.20795582728998507</v>
      </c>
      <c r="I123" s="1644">
        <v>-0.29086076862332444</v>
      </c>
      <c r="J123" s="1660">
        <v>0.22070675313512478</v>
      </c>
      <c r="K123" s="1644">
        <v>0</v>
      </c>
      <c r="L123" s="1644">
        <v>0.37383311329117763</v>
      </c>
      <c r="M123" s="1660">
        <v>0.24490872365350302</v>
      </c>
      <c r="N123" s="1660">
        <v>-4.0248483973637228E-2</v>
      </c>
      <c r="O123" s="1644">
        <v>0.52066369284486935</v>
      </c>
      <c r="P123" s="1644">
        <v>0.14460676662839678</v>
      </c>
    </row>
    <row r="124" spans="2:16" ht="15.75" hidden="1" thickTop="1">
      <c r="B124" s="1360" t="s">
        <v>337</v>
      </c>
      <c r="C124" s="1361">
        <v>0.25380474910028372</v>
      </c>
      <c r="D124" s="1631">
        <v>0.48750477001140435</v>
      </c>
      <c r="E124" s="1660">
        <v>-0.17138519623680626</v>
      </c>
      <c r="F124" s="1644">
        <v>-0.1669302062399125</v>
      </c>
      <c r="G124" s="1644">
        <v>0.3836490113647395</v>
      </c>
      <c r="H124" s="1644">
        <v>-5.8202427679654445E-2</v>
      </c>
      <c r="I124" s="1644">
        <v>-0.29006955889253616</v>
      </c>
      <c r="J124" s="1660">
        <v>0.35093563897201641</v>
      </c>
      <c r="K124" s="1644">
        <v>0</v>
      </c>
      <c r="L124" s="1644">
        <v>1.3197501252782073</v>
      </c>
      <c r="M124" s="1660">
        <v>-0.25404473657629767</v>
      </c>
      <c r="N124" s="1660">
        <v>0.14932743589599617</v>
      </c>
      <c r="O124" s="1644">
        <v>-6.8101307175927328E-2</v>
      </c>
      <c r="P124" s="1644">
        <v>7.7402139605320386E-2</v>
      </c>
    </row>
    <row r="125" spans="2:16" ht="15.75" hidden="1" thickTop="1">
      <c r="B125" s="1360" t="s">
        <v>338</v>
      </c>
      <c r="C125" s="1361">
        <v>0.28117474526838659</v>
      </c>
      <c r="D125" s="1631">
        <v>0.13057515971313105</v>
      </c>
      <c r="E125" s="1660">
        <v>1.0952606632682382</v>
      </c>
      <c r="F125" s="1644">
        <v>0.43095220786883992</v>
      </c>
      <c r="G125" s="1644">
        <v>0.40465584029976132</v>
      </c>
      <c r="H125" s="1644">
        <v>-4.4091110765764885E-2</v>
      </c>
      <c r="I125" s="1644">
        <v>1.4906502512346265E-3</v>
      </c>
      <c r="J125" s="1660">
        <v>0.69641686233152811</v>
      </c>
      <c r="K125" s="1644">
        <v>0</v>
      </c>
      <c r="L125" s="1644">
        <v>-2.0608533957300335E-2</v>
      </c>
      <c r="M125" s="1660">
        <v>0.23664430974883466</v>
      </c>
      <c r="N125" s="1660">
        <v>0.30404117946247755</v>
      </c>
      <c r="O125" s="1644">
        <v>0.11626643184192709</v>
      </c>
      <c r="P125" s="1644">
        <v>0.24201571756323759</v>
      </c>
    </row>
    <row r="126" spans="2:16" ht="15.75" hidden="1" thickTop="1">
      <c r="B126" s="1360" t="s">
        <v>339</v>
      </c>
      <c r="C126" s="1361">
        <v>-0.12002282611471848</v>
      </c>
      <c r="D126" s="1631">
        <v>0.56645506512791322</v>
      </c>
      <c r="E126" s="1660">
        <v>0.31315812520242847</v>
      </c>
      <c r="F126" s="1644">
        <v>0.17925412126273965</v>
      </c>
      <c r="G126" s="1644">
        <v>-0.26806217982687786</v>
      </c>
      <c r="H126" s="1644">
        <v>1.6726807444711334E-2</v>
      </c>
      <c r="I126" s="1644">
        <v>-0.41471401295639643</v>
      </c>
      <c r="J126" s="1660">
        <v>-4.501302003824259E-2</v>
      </c>
      <c r="K126" s="1644">
        <v>0</v>
      </c>
      <c r="L126" s="1644">
        <v>0.8756575867908678</v>
      </c>
      <c r="M126" s="1660">
        <v>0.23511399915785436</v>
      </c>
      <c r="N126" s="1660">
        <v>0.15501124777801412</v>
      </c>
      <c r="O126" s="1644">
        <v>0.46697836948514926</v>
      </c>
      <c r="P126" s="1644">
        <v>0.25793047118281009</v>
      </c>
    </row>
    <row r="127" spans="2:16" ht="15.75" hidden="1" thickTop="1">
      <c r="B127" s="1360" t="s">
        <v>340</v>
      </c>
      <c r="C127" s="1361">
        <v>3.9143254494966584E-2</v>
      </c>
      <c r="D127" s="1631">
        <v>9.8119320491552031E-2</v>
      </c>
      <c r="E127" s="1660">
        <v>0.54876146200437681</v>
      </c>
      <c r="F127" s="1644">
        <v>0.41919783256001431</v>
      </c>
      <c r="G127" s="1644">
        <v>8.305295311568095E-2</v>
      </c>
      <c r="H127" s="1644">
        <v>0.27225717348624556</v>
      </c>
      <c r="I127" s="1644">
        <v>-0.10594269875663365</v>
      </c>
      <c r="J127" s="1660">
        <v>-6.4880309941162118E-2</v>
      </c>
      <c r="K127" s="1644">
        <v>0.36904561740453978</v>
      </c>
      <c r="L127" s="1644">
        <v>0.97574985448765084</v>
      </c>
      <c r="M127" s="1660">
        <v>0.29576993210109759</v>
      </c>
      <c r="N127" s="1660">
        <v>0.19995360605769008</v>
      </c>
      <c r="O127" s="1644">
        <v>-2.4668037632136208E-2</v>
      </c>
      <c r="P127" s="1644">
        <v>0.12569549794634316</v>
      </c>
    </row>
    <row r="128" spans="2:16" ht="15.75" hidden="1" thickTop="1">
      <c r="B128" s="1360" t="s">
        <v>341</v>
      </c>
      <c r="C128" s="1361">
        <v>0.39128882070356141</v>
      </c>
      <c r="D128" s="1631">
        <v>0.13572246639974583</v>
      </c>
      <c r="E128" s="1660">
        <v>1.6941407557116817</v>
      </c>
      <c r="F128" s="1644">
        <v>0.12505343804383173</v>
      </c>
      <c r="G128" s="1644">
        <v>3.0744019295481095E-2</v>
      </c>
      <c r="H128" s="1644">
        <v>-2.4760071099779624</v>
      </c>
      <c r="I128" s="1644">
        <v>13.664607722349341</v>
      </c>
      <c r="J128" s="1660">
        <v>0.19813488736344365</v>
      </c>
      <c r="K128" s="1644">
        <v>0.33457329642947453</v>
      </c>
      <c r="L128" s="1644">
        <v>0.24300710933511382</v>
      </c>
      <c r="M128" s="1660">
        <v>0.91358921050315178</v>
      </c>
      <c r="N128" s="1660">
        <v>1.0196714461012224</v>
      </c>
      <c r="O128" s="1644">
        <v>0.49580762846628268</v>
      </c>
      <c r="P128" s="1644">
        <v>0.84674636339354681</v>
      </c>
    </row>
    <row r="129" spans="2:16" ht="15.75" hidden="1" thickTop="1">
      <c r="B129" s="1360" t="s">
        <v>342</v>
      </c>
      <c r="C129" s="1361">
        <v>0.11790373641593632</v>
      </c>
      <c r="D129" s="1631">
        <v>0.17194035132481744</v>
      </c>
      <c r="E129" s="1660">
        <v>0.13166755328002377</v>
      </c>
      <c r="F129" s="1644">
        <v>-0.64565411372820014</v>
      </c>
      <c r="G129" s="1644">
        <v>0.31978408775610312</v>
      </c>
      <c r="H129" s="1644">
        <v>9.6033902662839843E-2</v>
      </c>
      <c r="I129" s="1644">
        <v>-0.1</v>
      </c>
      <c r="J129" s="1660">
        <v>0.1</v>
      </c>
      <c r="K129" s="1644">
        <v>0</v>
      </c>
      <c r="L129" s="1644">
        <v>-0.24181371807994179</v>
      </c>
      <c r="M129" s="1660">
        <v>0.47993520205331652</v>
      </c>
      <c r="N129" s="1660">
        <v>0.14356995904196701</v>
      </c>
      <c r="O129" s="1644">
        <v>8.0059390587239321E-2</v>
      </c>
      <c r="P129" s="1644">
        <v>0.1226783619231453</v>
      </c>
    </row>
    <row r="130" spans="2:16" ht="15.75" hidden="1" thickTop="1">
      <c r="B130" s="1360" t="s">
        <v>343</v>
      </c>
      <c r="C130" s="1361">
        <v>-4.719044145266027E-2</v>
      </c>
      <c r="D130" s="1631">
        <v>0.37495777790979012</v>
      </c>
      <c r="E130" s="1660">
        <v>0.54301515389434396</v>
      </c>
      <c r="F130" s="1644">
        <v>-9.1297278679303151E-2</v>
      </c>
      <c r="G130" s="1644">
        <v>4.6325893195575674E-2</v>
      </c>
      <c r="H130" s="1644">
        <v>-0.15597622784114806</v>
      </c>
      <c r="I130" s="1644">
        <v>-0.1</v>
      </c>
      <c r="J130" s="1660">
        <v>0.1</v>
      </c>
      <c r="K130" s="1644">
        <v>0</v>
      </c>
      <c r="L130" s="1644">
        <v>1.2160409465539868</v>
      </c>
      <c r="M130" s="1660">
        <v>0.2086362226952243</v>
      </c>
      <c r="N130" s="1660">
        <v>3.852379595492561E-2</v>
      </c>
      <c r="O130" s="1644">
        <v>1.4791221962174639</v>
      </c>
      <c r="P130" s="1644">
        <v>0.51220228852657534</v>
      </c>
    </row>
    <row r="131" spans="2:16" ht="15.75" hidden="1" thickTop="1">
      <c r="B131" s="1360" t="s">
        <v>344</v>
      </c>
      <c r="C131" s="1361">
        <v>3.1449946156647979</v>
      </c>
      <c r="D131" s="1631">
        <v>-0.18999907759179591</v>
      </c>
      <c r="E131" s="1660">
        <v>0.41234772515159612</v>
      </c>
      <c r="F131" s="1644">
        <v>0.29753678562718378</v>
      </c>
      <c r="G131" s="1644">
        <v>5.4333555146079959E-2</v>
      </c>
      <c r="H131" s="1644">
        <v>-3.8207784345922757E-2</v>
      </c>
      <c r="I131" s="1644">
        <v>-3.6965704006319822E-2</v>
      </c>
      <c r="J131" s="1660">
        <v>-0.18440464164973802</v>
      </c>
      <c r="K131" s="1644">
        <v>2.2204460492503131E-14</v>
      </c>
      <c r="L131" s="1644">
        <v>1.1401611271870893</v>
      </c>
      <c r="M131" s="1660">
        <v>-0.16438928415198895</v>
      </c>
      <c r="N131" s="1660">
        <v>-3.2783166086255866</v>
      </c>
      <c r="O131" s="1644">
        <v>0.32864292721785926</v>
      </c>
      <c r="P131" s="1644">
        <v>0.20520381481066163</v>
      </c>
    </row>
    <row r="132" spans="2:16" ht="15.75" hidden="1" thickTop="1">
      <c r="B132" s="1360"/>
      <c r="C132" s="1361"/>
      <c r="D132" s="1631"/>
      <c r="E132" s="1660"/>
      <c r="F132" s="1644"/>
      <c r="G132" s="1644"/>
      <c r="H132" s="1644"/>
      <c r="I132" s="1644"/>
      <c r="J132" s="1660"/>
      <c r="K132" s="1644"/>
      <c r="L132" s="1644"/>
      <c r="M132" s="1660"/>
      <c r="N132" s="1660"/>
      <c r="O132" s="1644"/>
      <c r="P132" s="1644"/>
    </row>
    <row r="133" spans="2:16" ht="15.75" hidden="1" thickTop="1">
      <c r="B133" s="1362">
        <v>2012</v>
      </c>
      <c r="C133" s="1361"/>
      <c r="D133" s="1631"/>
      <c r="E133" s="1660"/>
      <c r="F133" s="1644"/>
      <c r="G133" s="1644"/>
      <c r="H133" s="1644"/>
      <c r="I133" s="1644"/>
      <c r="J133" s="1660"/>
      <c r="K133" s="1644"/>
      <c r="L133" s="1644"/>
      <c r="M133" s="1660"/>
      <c r="N133" s="1660"/>
      <c r="O133" s="1644"/>
      <c r="P133" s="1644"/>
    </row>
    <row r="134" spans="2:16" ht="15.75" hidden="1" thickTop="1">
      <c r="B134" s="1360" t="s">
        <v>345</v>
      </c>
      <c r="C134" s="1361">
        <v>0.46432393446287357</v>
      </c>
      <c r="D134" s="1631">
        <v>0.19737418065666201</v>
      </c>
      <c r="E134" s="1660">
        <v>-5.064366333162873E-3</v>
      </c>
      <c r="F134" s="1644">
        <v>0.445811739202151</v>
      </c>
      <c r="G134" s="1644">
        <v>0.32606063705151733</v>
      </c>
      <c r="H134" s="1644">
        <v>0.4584112993437639</v>
      </c>
      <c r="I134" s="1644">
        <v>0.44831589637843727</v>
      </c>
      <c r="J134" s="1660">
        <v>-1.8992604408183511</v>
      </c>
      <c r="K134" s="1644">
        <v>0.97048341374004199</v>
      </c>
      <c r="L134" s="1644">
        <v>1.3296363240134168</v>
      </c>
      <c r="M134" s="1660">
        <v>0.41952952572834601</v>
      </c>
      <c r="N134" s="1660">
        <v>4.0379006362410097</v>
      </c>
      <c r="O134" s="1644">
        <v>0.41125950023441771</v>
      </c>
      <c r="P134" s="1644">
        <v>0.45892286791437975</v>
      </c>
    </row>
    <row r="135" spans="2:16" ht="15.75" hidden="1" thickTop="1">
      <c r="B135" s="1360" t="s">
        <v>334</v>
      </c>
      <c r="C135" s="1361">
        <v>0.86843481704166336</v>
      </c>
      <c r="D135" s="1631">
        <v>0.35040552132650227</v>
      </c>
      <c r="E135" s="1660">
        <v>3.8088608140675939</v>
      </c>
      <c r="F135" s="1644">
        <v>0.24512831629541765</v>
      </c>
      <c r="G135" s="1644">
        <v>0.24536756950652716</v>
      </c>
      <c r="H135" s="1644">
        <v>-0.12145845553678258</v>
      </c>
      <c r="I135" s="1644">
        <v>-0.52314989458047689</v>
      </c>
      <c r="J135" s="1660">
        <v>2.0307802673427577</v>
      </c>
      <c r="K135" s="1644">
        <v>0</v>
      </c>
      <c r="L135" s="1644">
        <v>-0.30539088966300421</v>
      </c>
      <c r="M135" s="1660">
        <v>0.48088917640176643</v>
      </c>
      <c r="N135" s="1660">
        <v>0.44580746942404215</v>
      </c>
      <c r="O135" s="1644">
        <v>0.47640402472959309</v>
      </c>
      <c r="P135" s="1644">
        <v>0.58905222487205522</v>
      </c>
    </row>
    <row r="136" spans="2:16" ht="15.75" hidden="1" thickTop="1">
      <c r="B136" s="1360" t="s">
        <v>335</v>
      </c>
      <c r="C136" s="1361">
        <v>2.1106579601060105E-2</v>
      </c>
      <c r="D136" s="1631">
        <v>0.12492322477268836</v>
      </c>
      <c r="E136" s="1660">
        <v>1.5587599674695252</v>
      </c>
      <c r="F136" s="1644">
        <v>0.27441179796818815</v>
      </c>
      <c r="G136" s="1644">
        <v>8.1072723514763467E-3</v>
      </c>
      <c r="H136" s="1644">
        <v>9.9326288272116869E-2</v>
      </c>
      <c r="I136" s="1644">
        <v>-0.15786903159102916</v>
      </c>
      <c r="J136" s="1660">
        <v>0.12913951198734175</v>
      </c>
      <c r="K136" s="1644">
        <v>4.319689552678474</v>
      </c>
      <c r="L136" s="1644">
        <v>0.15095285270048109</v>
      </c>
      <c r="M136" s="1660">
        <v>0.38357736597747216</v>
      </c>
      <c r="N136" s="1660">
        <v>0.29124127544604139</v>
      </c>
      <c r="O136" s="1644">
        <v>0.80392051272670795</v>
      </c>
      <c r="P136" s="1644">
        <v>0.5285278801695158</v>
      </c>
    </row>
    <row r="137" spans="2:16" ht="15.75" hidden="1" thickTop="1">
      <c r="B137" s="1360" t="s">
        <v>336</v>
      </c>
      <c r="C137" s="1361">
        <v>0.59249450661991165</v>
      </c>
      <c r="D137" s="1631">
        <v>-0.53101114778717484</v>
      </c>
      <c r="E137" s="1660">
        <v>2.7094155285176669</v>
      </c>
      <c r="F137" s="1644">
        <v>-0.17904453487518346</v>
      </c>
      <c r="G137" s="1644">
        <v>-0.17068750504660724</v>
      </c>
      <c r="H137" s="1644">
        <v>0.87006725307339217</v>
      </c>
      <c r="I137" s="1644">
        <v>0.11677246992018997</v>
      </c>
      <c r="J137" s="1660">
        <v>1.1507509475616295</v>
      </c>
      <c r="K137" s="1644">
        <v>0.14753622591596738</v>
      </c>
      <c r="L137" s="1644">
        <v>0.31471097666595504</v>
      </c>
      <c r="M137" s="1660">
        <v>0.14548865201950978</v>
      </c>
      <c r="N137" s="1660">
        <v>0.21436002778618679</v>
      </c>
      <c r="O137" s="1644">
        <v>0.1407513057166021</v>
      </c>
      <c r="P137" s="1644">
        <v>0.18981733854428473</v>
      </c>
    </row>
    <row r="138" spans="2:16" ht="15.75" hidden="1" thickTop="1">
      <c r="B138" s="1360" t="s">
        <v>337</v>
      </c>
      <c r="C138" s="1361">
        <v>-6.304959645578867E-2</v>
      </c>
      <c r="D138" s="1631">
        <v>0.19844891037916756</v>
      </c>
      <c r="E138" s="1660">
        <v>0.38688207989319157</v>
      </c>
      <c r="F138" s="1644">
        <v>-1.7027130523428191E-2</v>
      </c>
      <c r="G138" s="1644">
        <v>0.12386132795136895</v>
      </c>
      <c r="H138" s="1644">
        <v>0.15051853253409408</v>
      </c>
      <c r="I138" s="1644">
        <v>-0.24615977310069592</v>
      </c>
      <c r="J138" s="1660">
        <v>-0.92994295385159242</v>
      </c>
      <c r="K138" s="1644">
        <v>0</v>
      </c>
      <c r="L138" s="1644">
        <v>0.29214188613899683</v>
      </c>
      <c r="M138" s="1660">
        <v>-0.153280096302022</v>
      </c>
      <c r="N138" s="1660">
        <v>0.22589469319684863</v>
      </c>
      <c r="O138" s="1644">
        <v>-0.24574969794135537</v>
      </c>
      <c r="P138" s="1644">
        <v>6.8715590512957725E-2</v>
      </c>
    </row>
    <row r="139" spans="2:16" ht="15.75" hidden="1" thickTop="1">
      <c r="B139" s="1360" t="s">
        <v>338</v>
      </c>
      <c r="C139" s="1361">
        <v>0.62750693134177027</v>
      </c>
      <c r="D139" s="1631">
        <v>8.8937655540788363E-2</v>
      </c>
      <c r="E139" s="1660">
        <v>1.2629064208967256</v>
      </c>
      <c r="F139" s="1644">
        <v>0.4795418196969603</v>
      </c>
      <c r="G139" s="1644">
        <v>0.49963027551951367</v>
      </c>
      <c r="H139" s="1644">
        <v>-0.15165677968955737</v>
      </c>
      <c r="I139" s="1644">
        <v>-2.8723000458552583E-2</v>
      </c>
      <c r="J139" s="1660">
        <v>-0.37882592069440335</v>
      </c>
      <c r="K139" s="1644">
        <v>4.4622436737609128</v>
      </c>
      <c r="L139" s="1644">
        <v>-6.7009261393891073E-2</v>
      </c>
      <c r="M139" s="1660">
        <v>-0.12445949724544381</v>
      </c>
      <c r="N139" s="1660">
        <v>0.15742602455881549</v>
      </c>
      <c r="O139" s="1644">
        <v>0.28902509854356051</v>
      </c>
      <c r="P139" s="1644">
        <v>0.201144604600767</v>
      </c>
    </row>
    <row r="140" spans="2:16" ht="15.75" hidden="1" thickTop="1">
      <c r="B140" s="1360" t="s">
        <v>339</v>
      </c>
      <c r="C140" s="1361">
        <v>0.38146846176014826</v>
      </c>
      <c r="D140" s="1631">
        <v>-0.52759885416141517</v>
      </c>
      <c r="E140" s="1660">
        <v>9.4343523705475718E-2</v>
      </c>
      <c r="F140" s="1644">
        <v>7.0759812142551226E-3</v>
      </c>
      <c r="G140" s="1644">
        <v>0.13992442592443144</v>
      </c>
      <c r="H140" s="1644">
        <v>2.1233713458483683</v>
      </c>
      <c r="I140" s="1644">
        <v>4.6856797769145864E-2</v>
      </c>
      <c r="J140" s="1660">
        <v>0.16236539750720258</v>
      </c>
      <c r="K140" s="1644">
        <v>-2.2297674184657001E-2</v>
      </c>
      <c r="L140" s="1644">
        <v>0.6520899920547496</v>
      </c>
      <c r="M140" s="1660">
        <v>0.18329858842209834</v>
      </c>
      <c r="N140" s="1660">
        <v>0.35055848351908114</v>
      </c>
      <c r="O140" s="1644">
        <v>-1.8775230169565393E-2</v>
      </c>
      <c r="P140" s="1644">
        <v>0.2277543756354472</v>
      </c>
    </row>
    <row r="141" spans="2:16" ht="15.75" hidden="1" thickTop="1">
      <c r="B141" s="1360" t="s">
        <v>340</v>
      </c>
      <c r="C141" s="1361">
        <v>-4.2658783432003577E-2</v>
      </c>
      <c r="D141" s="1631">
        <v>-0.49034562723956343</v>
      </c>
      <c r="E141" s="1660">
        <v>0.30719479208964895</v>
      </c>
      <c r="F141" s="1644">
        <v>7.1278549218178888E-2</v>
      </c>
      <c r="G141" s="1644">
        <v>0.34027599857595625</v>
      </c>
      <c r="H141" s="1644">
        <v>-1.1554186475482009E-2</v>
      </c>
      <c r="I141" s="1644">
        <v>-2.8770431954383557E-2</v>
      </c>
      <c r="J141" s="1660">
        <v>-7.1498297040673009E-3</v>
      </c>
      <c r="K141" s="1644">
        <v>0.24603217939984656</v>
      </c>
      <c r="L141" s="1644">
        <v>8.5394682645767439E-2</v>
      </c>
      <c r="M141" s="1660">
        <v>-0.23698303321205705</v>
      </c>
      <c r="N141" s="1660">
        <v>-0.20898266958524481</v>
      </c>
      <c r="O141" s="1644">
        <v>-0.11095242185900078</v>
      </c>
      <c r="P141" s="1644">
        <v>-0.17646761448939507</v>
      </c>
    </row>
    <row r="142" spans="2:16" ht="15.75" hidden="1" thickTop="1">
      <c r="B142" s="1360" t="s">
        <v>341</v>
      </c>
      <c r="C142" s="1361">
        <v>9.4992144761185671E-2</v>
      </c>
      <c r="D142" s="1631">
        <v>-0.26885714401200245</v>
      </c>
      <c r="E142" s="1660">
        <v>-0.24450432657366905</v>
      </c>
      <c r="F142" s="1644">
        <v>8.574390764501949E-2</v>
      </c>
      <c r="G142" s="1644">
        <v>0.46065277396396542</v>
      </c>
      <c r="H142" s="1644">
        <v>0.12739383525359749</v>
      </c>
      <c r="I142" s="1644">
        <v>9.9930469874309757E-2</v>
      </c>
      <c r="J142" s="1660">
        <v>0.24631250220370493</v>
      </c>
      <c r="K142" s="1644">
        <v>0.3932775932919963</v>
      </c>
      <c r="L142" s="1644">
        <v>0.56016808110266325</v>
      </c>
      <c r="M142" s="1660">
        <v>0.29823304565232966</v>
      </c>
      <c r="N142" s="1660">
        <v>0.15932281725892228</v>
      </c>
      <c r="O142" s="1644">
        <v>1.0766829654399901</v>
      </c>
      <c r="P142" s="1644">
        <v>0.46379610872946397</v>
      </c>
    </row>
    <row r="143" spans="2:16" ht="15.75" hidden="1" thickTop="1">
      <c r="B143" s="1360" t="s">
        <v>342</v>
      </c>
      <c r="C143" s="1361">
        <v>0.37278189906913006</v>
      </c>
      <c r="D143" s="1631">
        <v>0.35446032828569951</v>
      </c>
      <c r="E143" s="1660">
        <v>-0.1273928222292775</v>
      </c>
      <c r="F143" s="1644">
        <v>-2.815886969863568E-2</v>
      </c>
      <c r="G143" s="1644">
        <v>-5.2865980788752154E-2</v>
      </c>
      <c r="H143" s="1644">
        <v>3.2792205705894029</v>
      </c>
      <c r="I143" s="1644">
        <v>4.3603612966958138E-2</v>
      </c>
      <c r="J143" s="1660">
        <v>-0.43228921405989995</v>
      </c>
      <c r="K143" s="1644">
        <v>-0.55712375575696083</v>
      </c>
      <c r="L143" s="1644">
        <v>0.3125575659451707</v>
      </c>
      <c r="M143" s="1660">
        <v>0.92282419697142792</v>
      </c>
      <c r="N143" s="1660">
        <v>0.16117644274262766</v>
      </c>
      <c r="O143" s="1644">
        <v>0.46264517958563012</v>
      </c>
      <c r="P143" s="1644">
        <v>0.26184480671371801</v>
      </c>
    </row>
    <row r="144" spans="2:16" ht="15.75" hidden="1" thickTop="1">
      <c r="B144" s="1360" t="s">
        <v>343</v>
      </c>
      <c r="C144" s="1361">
        <v>-0.29301281338636187</v>
      </c>
      <c r="D144" s="1631">
        <v>0.13490231055848234</v>
      </c>
      <c r="E144" s="1660">
        <v>0.2795139797383106</v>
      </c>
      <c r="F144" s="1644">
        <v>-3.9615115564806125E-2</v>
      </c>
      <c r="G144" s="1644">
        <v>-0.10319535696773352</v>
      </c>
      <c r="H144" s="1644">
        <v>0.10599490491112196</v>
      </c>
      <c r="I144" s="1644">
        <v>7.363643265290154E-2</v>
      </c>
      <c r="J144" s="1660">
        <v>5.733952309423529E-2</v>
      </c>
      <c r="K144" s="1644">
        <v>3.5341918058810151</v>
      </c>
      <c r="L144" s="1644">
        <v>-0.13251743500988233</v>
      </c>
      <c r="M144" s="1660">
        <v>-0.1239631304447486</v>
      </c>
      <c r="N144" s="1660">
        <v>0.11051062087645835</v>
      </c>
      <c r="O144" s="1644">
        <v>0.18035058636769463</v>
      </c>
      <c r="P144" s="1644">
        <v>0.1338787349024706</v>
      </c>
    </row>
    <row r="145" spans="2:16" ht="15.75" hidden="1" thickTop="1">
      <c r="B145" s="1360" t="s">
        <v>344</v>
      </c>
      <c r="C145" s="1361">
        <v>1.7599479081076286</v>
      </c>
      <c r="D145" s="1631">
        <v>-0.17026147621135301</v>
      </c>
      <c r="E145" s="1660">
        <v>0.26186780600196968</v>
      </c>
      <c r="F145" s="1644">
        <v>-0.24439990118954036</v>
      </c>
      <c r="G145" s="1644">
        <v>0.41938992132826147</v>
      </c>
      <c r="H145" s="1644">
        <v>-0.16752119186584924</v>
      </c>
      <c r="I145" s="1644">
        <v>0.23714856017622576</v>
      </c>
      <c r="J145" s="1660">
        <v>-0.10393304577769324</v>
      </c>
      <c r="K145" s="1644">
        <v>-8.5516306111721452E-2</v>
      </c>
      <c r="L145" s="1644">
        <v>3.3757742829587656E-2</v>
      </c>
      <c r="M145" s="1660">
        <v>6.6695404408889658E-2</v>
      </c>
      <c r="N145" s="1660">
        <v>5.1746491152648844E-2</v>
      </c>
      <c r="O145" s="1644">
        <v>0.28819370399124633</v>
      </c>
      <c r="P145" s="1644">
        <v>0.13089729943067674</v>
      </c>
    </row>
    <row r="146" spans="2:16" ht="15.75" hidden="1" thickTop="1">
      <c r="B146" s="1360"/>
      <c r="C146" s="1361"/>
      <c r="D146" s="1631"/>
      <c r="E146" s="1660"/>
      <c r="F146" s="1644"/>
      <c r="G146" s="1644"/>
      <c r="H146" s="1644"/>
      <c r="I146" s="1644"/>
      <c r="J146" s="1660"/>
      <c r="K146" s="1644"/>
      <c r="L146" s="1644"/>
      <c r="M146" s="1660"/>
      <c r="N146" s="1660"/>
      <c r="O146" s="1644"/>
      <c r="P146" s="1644"/>
    </row>
    <row r="147" spans="2:16" ht="15.75" hidden="1" thickTop="1">
      <c r="B147" s="1362">
        <v>2013</v>
      </c>
      <c r="C147" s="1361"/>
      <c r="D147" s="1631"/>
      <c r="E147" s="1660"/>
      <c r="F147" s="1644"/>
      <c r="G147" s="1644"/>
      <c r="H147" s="1644"/>
      <c r="I147" s="1644"/>
      <c r="J147" s="1660"/>
      <c r="K147" s="1644"/>
      <c r="L147" s="1644"/>
      <c r="M147" s="1660"/>
      <c r="N147" s="1660"/>
      <c r="O147" s="1644"/>
      <c r="P147" s="1644"/>
    </row>
    <row r="148" spans="2:16" ht="15.75" hidden="1" thickTop="1">
      <c r="B148" s="1360" t="s">
        <v>345</v>
      </c>
      <c r="C148" s="1361">
        <v>-0.53736582441759051</v>
      </c>
      <c r="D148" s="1631">
        <v>0</v>
      </c>
      <c r="E148" s="1660">
        <v>0</v>
      </c>
      <c r="F148" s="1644">
        <v>0</v>
      </c>
      <c r="G148" s="1644">
        <v>1.2590455877892204E-2</v>
      </c>
      <c r="H148" s="1644">
        <v>-3.3306690738754696E-14</v>
      </c>
      <c r="I148" s="1644">
        <v>4.4055514650587213E-3</v>
      </c>
      <c r="J148" s="1660">
        <v>1.1639115360084773E-2</v>
      </c>
      <c r="K148" s="1644">
        <v>2.0522112299303785E-3</v>
      </c>
      <c r="L148" s="1644">
        <v>8.062910946615709E-3</v>
      </c>
      <c r="M148" s="1660">
        <v>-0.52365119647050928</v>
      </c>
      <c r="N148" s="1660">
        <v>-6.0000000000004494E-2</v>
      </c>
      <c r="O148" s="1644">
        <v>0.32271778391372852</v>
      </c>
      <c r="P148" s="1644">
        <v>6.5043713383983182E-2</v>
      </c>
    </row>
    <row r="149" spans="2:16" ht="15.75" hidden="1" thickTop="1">
      <c r="B149" s="1360" t="s">
        <v>334</v>
      </c>
      <c r="C149" s="1361">
        <v>2.7511796169989111</v>
      </c>
      <c r="D149" s="1631">
        <v>0.37121173984087097</v>
      </c>
      <c r="E149" s="1660">
        <v>0.41419902159025579</v>
      </c>
      <c r="F149" s="1644">
        <v>0.19924299310576377</v>
      </c>
      <c r="G149" s="1644">
        <v>1.5134086637398347</v>
      </c>
      <c r="H149" s="1644">
        <v>1.6495283282551787</v>
      </c>
      <c r="I149" s="1644">
        <v>-0.16569232311232085</v>
      </c>
      <c r="J149" s="1660">
        <v>-7.9400979513399861E-2</v>
      </c>
      <c r="K149" s="1644">
        <v>7.977125299969412E-2</v>
      </c>
      <c r="L149" s="1644">
        <v>0.76642518229426138</v>
      </c>
      <c r="M149" s="1660">
        <v>1.1053045599706657</v>
      </c>
      <c r="N149" s="1660">
        <v>0.72043225935560784</v>
      </c>
      <c r="O149" s="1644">
        <v>1.4015153994637153</v>
      </c>
      <c r="P149" s="1644">
        <v>0.95081086370492063</v>
      </c>
    </row>
    <row r="150" spans="2:16" ht="15.75" hidden="1" thickTop="1">
      <c r="B150" s="1360" t="s">
        <v>335</v>
      </c>
      <c r="C150" s="1361">
        <v>0.47062100975885368</v>
      </c>
      <c r="D150" s="1631">
        <v>3.8644806102028362E-2</v>
      </c>
      <c r="E150" s="1660">
        <v>3.8675686645928131E-2</v>
      </c>
      <c r="F150" s="1644">
        <v>0.36988888226641148</v>
      </c>
      <c r="G150" s="1644">
        <v>5.3001432940535942E-2</v>
      </c>
      <c r="H150" s="1644">
        <v>0.49235021546649715</v>
      </c>
      <c r="I150" s="1644">
        <v>-0.19902694735856041</v>
      </c>
      <c r="J150" s="1660">
        <v>0.12785775634014396</v>
      </c>
      <c r="K150" s="1644">
        <v>-1.8236091342327398E-3</v>
      </c>
      <c r="L150" s="1644">
        <v>-1.1159066358071068</v>
      </c>
      <c r="M150" s="1660">
        <v>8.3652849218807113E-2</v>
      </c>
      <c r="N150" s="1660">
        <v>0.14901649115837134</v>
      </c>
      <c r="O150" s="1644">
        <v>0.32561479153867534</v>
      </c>
      <c r="P150" s="1644">
        <v>0.20241472337061417</v>
      </c>
    </row>
    <row r="151" spans="2:16" ht="15.75" hidden="1" thickTop="1">
      <c r="B151" s="1360" t="s">
        <v>336</v>
      </c>
      <c r="C151" s="1361">
        <v>0.20451889365016296</v>
      </c>
      <c r="D151" s="1631">
        <v>-8.3657006274273638E-2</v>
      </c>
      <c r="E151" s="1660">
        <v>1.5997178173930093</v>
      </c>
      <c r="F151" s="1644">
        <v>3.9903747917025001E-2</v>
      </c>
      <c r="G151" s="1644">
        <v>0.34455601496359289</v>
      </c>
      <c r="H151" s="1644">
        <v>0</v>
      </c>
      <c r="I151" s="1644">
        <v>-13.157366519470093</v>
      </c>
      <c r="J151" s="1660">
        <v>5.9964021587055605E-2</v>
      </c>
      <c r="K151" s="1644">
        <v>4.0167865707434025</v>
      </c>
      <c r="L151" s="1644">
        <v>0.29101856497741885</v>
      </c>
      <c r="M151" s="1660">
        <v>-0.30796741506060599</v>
      </c>
      <c r="N151" s="1660">
        <v>0.10911615911119998</v>
      </c>
      <c r="O151" s="1644">
        <v>-0.44091710758378255</v>
      </c>
      <c r="P151" s="1644">
        <v>-7.0089480037449636E-2</v>
      </c>
    </row>
    <row r="152" spans="2:16" ht="15.75" hidden="1" thickTop="1">
      <c r="B152" s="1360" t="s">
        <v>337</v>
      </c>
      <c r="C152" s="1361">
        <v>-1.5643026980483032E-2</v>
      </c>
      <c r="D152" s="1631">
        <v>0.17161829949157159</v>
      </c>
      <c r="E152" s="1660">
        <v>1.2898734211685969E-2</v>
      </c>
      <c r="F152" s="1644">
        <v>-0.28035346910997294</v>
      </c>
      <c r="G152" s="1644">
        <v>-7.4948327628254763E-2</v>
      </c>
      <c r="H152" s="1644">
        <v>-0.73237767618519189</v>
      </c>
      <c r="I152" s="1644">
        <v>-5.0226896637728391E-2</v>
      </c>
      <c r="J152" s="1660">
        <v>-0.49322968627102393</v>
      </c>
      <c r="K152" s="1644">
        <v>6.9771209183500105E-4</v>
      </c>
      <c r="L152" s="1644">
        <v>4.64821355883549E-2</v>
      </c>
      <c r="M152" s="1660">
        <v>-0.29614909663293609</v>
      </c>
      <c r="N152" s="1660">
        <v>-0.16726423639356058</v>
      </c>
      <c r="O152" s="1644">
        <v>-0.27759089232823886</v>
      </c>
      <c r="P152" s="1644">
        <v>-0.20309917999192795</v>
      </c>
    </row>
    <row r="153" spans="2:16" ht="15.75" hidden="1" thickTop="1">
      <c r="B153" s="1360" t="s">
        <v>338</v>
      </c>
      <c r="C153" s="1361">
        <v>0.17403684130334884</v>
      </c>
      <c r="D153" s="1631">
        <v>-2.9678726297266422E-2</v>
      </c>
      <c r="E153" s="1660">
        <v>-8.1731138725449348E-3</v>
      </c>
      <c r="F153" s="1644">
        <v>-2.2285821937939598E-2</v>
      </c>
      <c r="G153" s="1644">
        <v>-5.2481416412930582E-2</v>
      </c>
      <c r="H153" s="1644">
        <v>-0.14427808565488087</v>
      </c>
      <c r="I153" s="1644">
        <v>-0.33461378096607541</v>
      </c>
      <c r="J153" s="1660">
        <v>0.11791937456722135</v>
      </c>
      <c r="K153" s="1644">
        <v>0</v>
      </c>
      <c r="L153" s="1644">
        <v>-0.15383914682388644</v>
      </c>
      <c r="M153" s="1660">
        <v>5.9570218894799964E-2</v>
      </c>
      <c r="N153" s="1660">
        <v>-3.0264885051134449E-2</v>
      </c>
      <c r="O153" s="1644">
        <v>-0.33091415660388979</v>
      </c>
      <c r="P153" s="1644">
        <v>-0.13144828857071245</v>
      </c>
    </row>
    <row r="154" spans="2:16" ht="15.75" hidden="1" thickTop="1">
      <c r="B154" s="1360" t="s">
        <v>339</v>
      </c>
      <c r="C154" s="1381">
        <v>-0.16260974306480103</v>
      </c>
      <c r="D154" s="1632">
        <v>0.11436423177646482</v>
      </c>
      <c r="E154" s="1661">
        <v>-1.2606203075626876E-2</v>
      </c>
      <c r="F154" s="1645">
        <v>-0.19962756963580741</v>
      </c>
      <c r="G154" s="1645">
        <v>-4.1878086781232948E-2</v>
      </c>
      <c r="H154" s="1645">
        <v>0.31393007647628757</v>
      </c>
      <c r="I154" s="1645">
        <v>-3.5875847337552003E-2</v>
      </c>
      <c r="J154" s="1661">
        <v>-0.11198222094609411</v>
      </c>
      <c r="K154" s="1645">
        <v>0</v>
      </c>
      <c r="L154" s="1645">
        <v>2.1335093226348967E-2</v>
      </c>
      <c r="M154" s="1661">
        <v>-4.1170801906786902E-2</v>
      </c>
      <c r="N154" s="1661">
        <v>4.2479743563639261E-3</v>
      </c>
      <c r="O154" s="1645">
        <v>-1.1431062283110083</v>
      </c>
      <c r="P154" s="1645">
        <v>-0.38112243270888024</v>
      </c>
    </row>
    <row r="155" spans="2:16" ht="15.75" hidden="1" thickTop="1">
      <c r="B155" s="1360" t="s">
        <v>340</v>
      </c>
      <c r="C155" s="1381">
        <v>-0.42315954233191899</v>
      </c>
      <c r="D155" s="1632">
        <v>-0.33131863462737554</v>
      </c>
      <c r="E155" s="1661">
        <v>0.79179727956051327</v>
      </c>
      <c r="F155" s="1645">
        <v>0</v>
      </c>
      <c r="G155" s="1645">
        <v>0.2874293747021639</v>
      </c>
      <c r="H155" s="1645">
        <v>6.5521825031211733E-2</v>
      </c>
      <c r="I155" s="1645">
        <v>-0.14648296702921559</v>
      </c>
      <c r="J155" s="1661">
        <v>-9.2301547172035647E-2</v>
      </c>
      <c r="K155" s="1645">
        <v>1.2288806494981097</v>
      </c>
      <c r="L155" s="1645">
        <v>0.96747781923829379</v>
      </c>
      <c r="M155" s="1661">
        <v>-0.42089930156601341</v>
      </c>
      <c r="N155" s="1661">
        <v>0.23332514330394183</v>
      </c>
      <c r="O155" s="1645">
        <v>-0.89963413989658791</v>
      </c>
      <c r="P155" s="1645">
        <v>-0.1470298189209851</v>
      </c>
    </row>
    <row r="156" spans="2:16" ht="15.75" hidden="1" thickTop="1">
      <c r="B156" s="1360" t="s">
        <v>341</v>
      </c>
      <c r="C156" s="1361">
        <v>2.9282576866762611E-2</v>
      </c>
      <c r="D156" s="1631">
        <v>3.9900249376567665E-2</v>
      </c>
      <c r="E156" s="1660">
        <v>0.39860003888780859</v>
      </c>
      <c r="F156" s="1644">
        <v>-0.1651658973994885</v>
      </c>
      <c r="G156" s="1644">
        <v>-0.21558059774620109</v>
      </c>
      <c r="H156" s="1644">
        <v>0.14757969303424989</v>
      </c>
      <c r="I156" s="1644">
        <v>0</v>
      </c>
      <c r="J156" s="1660">
        <v>-8.0369700622873186E-2</v>
      </c>
      <c r="K156" s="1644">
        <v>1.8978933383961838E-2</v>
      </c>
      <c r="L156" s="1644">
        <v>0.18845467169212871</v>
      </c>
      <c r="M156" s="1660">
        <v>0.41144004014048718</v>
      </c>
      <c r="N156" s="1660">
        <v>0.16838351822503483</v>
      </c>
      <c r="O156" s="1644">
        <v>-0.18192844147967291</v>
      </c>
      <c r="P156" s="1644">
        <v>4.9860390905465124E-2</v>
      </c>
    </row>
    <row r="157" spans="2:16" ht="15.75" hidden="1" thickTop="1">
      <c r="B157" s="1360" t="s">
        <v>342</v>
      </c>
      <c r="C157" s="1361">
        <v>1.2002341920374526</v>
      </c>
      <c r="D157" s="1631">
        <v>0</v>
      </c>
      <c r="E157" s="1660">
        <v>-1.9366708627865936E-2</v>
      </c>
      <c r="F157" s="1644">
        <v>-0.36021612967780392</v>
      </c>
      <c r="G157" s="1644">
        <v>5.8921732298933271E-2</v>
      </c>
      <c r="H157" s="1644">
        <v>-0.32419687592102342</v>
      </c>
      <c r="I157" s="1644">
        <v>-8.1357508135759815E-2</v>
      </c>
      <c r="J157" s="1660">
        <v>-0.14076010456465227</v>
      </c>
      <c r="K157" s="1644">
        <v>1.8975332068316142E-2</v>
      </c>
      <c r="L157" s="1644">
        <v>-7.9200079200081319E-2</v>
      </c>
      <c r="M157" s="1660">
        <v>-0.19988007195682611</v>
      </c>
      <c r="N157" s="1660">
        <v>-3.9553050529017586E-2</v>
      </c>
      <c r="O157" s="1644">
        <v>4.0502227622507547E-2</v>
      </c>
      <c r="P157" s="1644">
        <v>-9.9671085418195915E-3</v>
      </c>
    </row>
    <row r="158" spans="2:16" ht="15.75" hidden="1" thickTop="1">
      <c r="B158" s="1360" t="s">
        <v>343</v>
      </c>
      <c r="C158" s="1361">
        <v>0.38569086876869552</v>
      </c>
      <c r="D158" s="1631">
        <v>-0.18945059327950542</v>
      </c>
      <c r="E158" s="1660">
        <v>-9.6852300242145084E-3</v>
      </c>
      <c r="F158" s="1644">
        <v>-0.37156055432818746</v>
      </c>
      <c r="G158" s="1644">
        <v>9.8145058396315044E-2</v>
      </c>
      <c r="H158" s="1644">
        <v>-0.12812931204415623</v>
      </c>
      <c r="I158" s="1644">
        <v>-1.1631964638836312E-2</v>
      </c>
      <c r="J158" s="1660">
        <v>-0.14095851792185199</v>
      </c>
      <c r="K158" s="1644">
        <v>5.5682033769683281</v>
      </c>
      <c r="L158" s="1644">
        <v>1.0799564054295052</v>
      </c>
      <c r="M158" s="1660">
        <v>-0.27037852994191702</v>
      </c>
      <c r="N158" s="1660">
        <v>0.42536353744186961</v>
      </c>
      <c r="O158" s="1644">
        <v>-0.59716599190283715</v>
      </c>
      <c r="P158" s="1644">
        <v>8.9712918660289631E-2</v>
      </c>
    </row>
    <row r="159" spans="2:16" ht="15.75" hidden="1" thickTop="1">
      <c r="B159" s="1360" t="s">
        <v>344</v>
      </c>
      <c r="C159" s="1361">
        <v>0.14040310026457448</v>
      </c>
      <c r="D159" s="1631">
        <v>-5.4685656776465308E-3</v>
      </c>
      <c r="E159" s="1660">
        <v>0.37860382606842435</v>
      </c>
      <c r="F159" s="1644">
        <v>-0.29136255437766101</v>
      </c>
      <c r="G159" s="1644">
        <v>0.11640946107907002</v>
      </c>
      <c r="H159" s="1644">
        <v>0.27561737605064085</v>
      </c>
      <c r="I159" s="1644">
        <v>5.5666497675321835E-2</v>
      </c>
      <c r="J159" s="1660">
        <v>-0.21675453529717004</v>
      </c>
      <c r="K159" s="1644">
        <v>-2.9010693226583228E-3</v>
      </c>
      <c r="L159" s="1644">
        <v>5.9076100286548083E-3</v>
      </c>
      <c r="M159" s="1660">
        <v>-0.46153367613988028</v>
      </c>
      <c r="N159" s="1660">
        <v>8.5124362924537955E-2</v>
      </c>
      <c r="O159" s="1644">
        <v>-0.40343282639649924</v>
      </c>
      <c r="P159" s="1644">
        <v>-7.8192753501149515E-2</v>
      </c>
    </row>
    <row r="160" spans="2:16" ht="15.75" hidden="1" thickTop="1">
      <c r="B160" s="1364"/>
      <c r="C160" s="1363"/>
      <c r="D160" s="1633"/>
      <c r="E160" s="1662"/>
      <c r="F160" s="1646"/>
      <c r="G160" s="1646"/>
      <c r="H160" s="1646"/>
      <c r="I160" s="1646"/>
      <c r="J160" s="1662"/>
      <c r="K160" s="1646"/>
      <c r="L160" s="1646"/>
      <c r="M160" s="1662"/>
      <c r="N160" s="1662"/>
      <c r="O160" s="1646"/>
      <c r="P160" s="1646"/>
    </row>
    <row r="161" spans="2:16" ht="15.75" hidden="1" thickTop="1">
      <c r="B161" s="1365">
        <v>2014</v>
      </c>
      <c r="C161" s="1363"/>
      <c r="D161" s="1633"/>
      <c r="E161" s="1662"/>
      <c r="F161" s="1646"/>
      <c r="G161" s="1646"/>
      <c r="H161" s="1646"/>
      <c r="I161" s="1646"/>
      <c r="J161" s="1662"/>
      <c r="K161" s="1646"/>
      <c r="L161" s="1646"/>
      <c r="M161" s="1662"/>
      <c r="N161" s="1662"/>
      <c r="O161" s="1646"/>
      <c r="P161" s="1646"/>
    </row>
    <row r="162" spans="2:16" ht="15.75" hidden="1" thickTop="1">
      <c r="B162" s="1360" t="s">
        <v>345</v>
      </c>
      <c r="C162" s="1363">
        <v>0.2</v>
      </c>
      <c r="D162" s="1633">
        <v>-7.0000000000000007E-2</v>
      </c>
      <c r="E162" s="1662">
        <v>0</v>
      </c>
      <c r="F162" s="1646">
        <v>0.01</v>
      </c>
      <c r="G162" s="1646">
        <v>-0.23</v>
      </c>
      <c r="H162" s="1646">
        <v>0.01</v>
      </c>
      <c r="I162" s="1646">
        <v>0</v>
      </c>
      <c r="J162" s="1662">
        <v>-7.0000000000000007E-2</v>
      </c>
      <c r="K162" s="1646">
        <v>0.02</v>
      </c>
      <c r="L162" s="1646">
        <v>0.16</v>
      </c>
      <c r="M162" s="1662">
        <v>-0.09</v>
      </c>
      <c r="N162" s="1662">
        <v>0</v>
      </c>
      <c r="O162" s="1646">
        <v>0.44</v>
      </c>
      <c r="P162" s="1646">
        <v>0.14000000000000001</v>
      </c>
    </row>
    <row r="163" spans="2:16" ht="15.75" hidden="1" thickTop="1">
      <c r="B163" s="1360" t="s">
        <v>334</v>
      </c>
      <c r="C163" s="1363">
        <v>-0.01</v>
      </c>
      <c r="D163" s="1633">
        <v>-0.09</v>
      </c>
      <c r="E163" s="1662">
        <v>-0.11</v>
      </c>
      <c r="F163" s="1646">
        <v>-0.08</v>
      </c>
      <c r="G163" s="1646">
        <v>0.09</v>
      </c>
      <c r="H163" s="1646">
        <v>0.08</v>
      </c>
      <c r="I163" s="1646">
        <v>0</v>
      </c>
      <c r="J163" s="1662">
        <v>-0.04</v>
      </c>
      <c r="K163" s="1646">
        <v>0.23</v>
      </c>
      <c r="L163" s="1646">
        <v>-0.08</v>
      </c>
      <c r="M163" s="1662">
        <v>7.0000000000000007E-2</v>
      </c>
      <c r="N163" s="1662">
        <v>-0.01</v>
      </c>
      <c r="O163" s="1646">
        <v>0.18</v>
      </c>
      <c r="P163" s="1646">
        <v>0.05</v>
      </c>
    </row>
    <row r="164" spans="2:16" ht="15.75" hidden="1" thickTop="1">
      <c r="B164" s="1360" t="s">
        <v>335</v>
      </c>
      <c r="C164" s="1363">
        <v>-0.05</v>
      </c>
      <c r="D164" s="1633">
        <v>-0.06</v>
      </c>
      <c r="E164" s="1662">
        <v>-0.82</v>
      </c>
      <c r="F164" s="1646">
        <v>-0.12</v>
      </c>
      <c r="G164" s="1646">
        <v>0.02</v>
      </c>
      <c r="H164" s="1646">
        <v>0</v>
      </c>
      <c r="I164" s="1646">
        <v>0.01</v>
      </c>
      <c r="J164" s="1662">
        <v>0</v>
      </c>
      <c r="K164" s="1646">
        <v>0</v>
      </c>
      <c r="L164" s="1646">
        <v>0.01</v>
      </c>
      <c r="M164" s="1662">
        <v>-0.3</v>
      </c>
      <c r="N164" s="1662">
        <v>-0.26</v>
      </c>
      <c r="O164" s="1646">
        <v>-0.14000000000000001</v>
      </c>
      <c r="P164" s="1646">
        <v>-0.22</v>
      </c>
    </row>
    <row r="165" spans="2:16" ht="15.75" hidden="1" thickTop="1">
      <c r="B165" s="1360" t="s">
        <v>336</v>
      </c>
      <c r="C165" s="1363">
        <v>0.3</v>
      </c>
      <c r="D165" s="1633">
        <v>-0.1</v>
      </c>
      <c r="E165" s="1662">
        <v>-0.13</v>
      </c>
      <c r="F165" s="1646">
        <v>-0.75</v>
      </c>
      <c r="G165" s="1646">
        <v>0.16</v>
      </c>
      <c r="H165" s="1646">
        <v>0.33</v>
      </c>
      <c r="I165" s="1646">
        <v>-0.02</v>
      </c>
      <c r="J165" s="1662">
        <v>0.34</v>
      </c>
      <c r="K165" s="1646">
        <v>12.64</v>
      </c>
      <c r="L165" s="1646">
        <v>-1.02</v>
      </c>
      <c r="M165" s="1662">
        <v>-0.03</v>
      </c>
      <c r="N165" s="1662">
        <v>1.0900000000000001</v>
      </c>
      <c r="O165" s="1646">
        <v>-0.46</v>
      </c>
      <c r="P165" s="1646">
        <v>0.57999999999999996</v>
      </c>
    </row>
    <row r="166" spans="2:16" ht="15.75" hidden="1" thickTop="1">
      <c r="B166" s="1360" t="s">
        <v>337</v>
      </c>
      <c r="C166" s="1363">
        <v>0.11</v>
      </c>
      <c r="D166" s="1633">
        <v>-0.11</v>
      </c>
      <c r="E166" s="1662">
        <v>-0.06</v>
      </c>
      <c r="F166" s="1646">
        <v>-0.28999999999999998</v>
      </c>
      <c r="G166" s="1646">
        <v>0</v>
      </c>
      <c r="H166" s="1646">
        <v>0.23</v>
      </c>
      <c r="I166" s="1646">
        <v>-0.03</v>
      </c>
      <c r="J166" s="1662">
        <v>-0.2</v>
      </c>
      <c r="K166" s="1646">
        <v>7.0000000000000007E-2</v>
      </c>
      <c r="L166" s="1646">
        <v>-0.13</v>
      </c>
      <c r="M166" s="1662">
        <v>-0.43</v>
      </c>
      <c r="N166" s="1662">
        <v>-0.05</v>
      </c>
      <c r="O166" s="1646">
        <v>-0.3</v>
      </c>
      <c r="P166" s="1646">
        <v>-0.13</v>
      </c>
    </row>
    <row r="167" spans="2:16" ht="15.75" hidden="1" thickTop="1">
      <c r="B167" s="1360" t="s">
        <v>338</v>
      </c>
      <c r="C167" s="1363">
        <v>-0.05</v>
      </c>
      <c r="D167" s="1633">
        <v>0.12</v>
      </c>
      <c r="E167" s="1662">
        <v>0</v>
      </c>
      <c r="F167" s="1646">
        <v>0.06</v>
      </c>
      <c r="G167" s="1646">
        <v>0.3</v>
      </c>
      <c r="H167" s="1646">
        <v>-0.03</v>
      </c>
      <c r="I167" s="1646">
        <v>0</v>
      </c>
      <c r="J167" s="1662">
        <v>-0.09</v>
      </c>
      <c r="K167" s="1646">
        <v>0</v>
      </c>
      <c r="L167" s="1646">
        <v>-0.11</v>
      </c>
      <c r="M167" s="1662">
        <v>0.15</v>
      </c>
      <c r="N167" s="1662">
        <v>0.02</v>
      </c>
      <c r="O167" s="1646">
        <v>-0.12</v>
      </c>
      <c r="P167" s="1646">
        <v>-0.03</v>
      </c>
    </row>
    <row r="168" spans="2:16" ht="15.75" hidden="1" thickTop="1">
      <c r="B168" s="1360" t="s">
        <v>339</v>
      </c>
      <c r="C168" s="1363">
        <v>-0.47</v>
      </c>
      <c r="D168" s="1633">
        <v>-0.21</v>
      </c>
      <c r="E168" s="1662">
        <v>0.12</v>
      </c>
      <c r="F168" s="1646">
        <v>0.3</v>
      </c>
      <c r="G168" s="1646">
        <v>-0.01</v>
      </c>
      <c r="H168" s="1646">
        <v>0.11</v>
      </c>
      <c r="I168" s="1646">
        <v>-0.12</v>
      </c>
      <c r="J168" s="1662">
        <v>-0.13</v>
      </c>
      <c r="K168" s="1646">
        <v>-0.08</v>
      </c>
      <c r="L168" s="1646">
        <v>1.79</v>
      </c>
      <c r="M168" s="1662">
        <v>0.85</v>
      </c>
      <c r="N168" s="1662">
        <v>-0.37</v>
      </c>
      <c r="O168" s="1646">
        <v>0.25</v>
      </c>
      <c r="P168" s="1646">
        <v>0.01</v>
      </c>
    </row>
    <row r="169" spans="2:16" ht="15.75" hidden="1" thickTop="1">
      <c r="B169" s="1360" t="s">
        <v>340</v>
      </c>
      <c r="C169" s="1363">
        <v>-0.81</v>
      </c>
      <c r="D169" s="1633">
        <v>-0.05</v>
      </c>
      <c r="E169" s="1662">
        <v>-0.09</v>
      </c>
      <c r="F169" s="1646">
        <v>0</v>
      </c>
      <c r="G169" s="1646">
        <v>-0.14000000000000001</v>
      </c>
      <c r="H169" s="1646">
        <v>0.04</v>
      </c>
      <c r="I169" s="1646">
        <v>0.28000000000000003</v>
      </c>
      <c r="J169" s="1662">
        <v>-0.06</v>
      </c>
      <c r="K169" s="1646">
        <v>-0.08</v>
      </c>
      <c r="L169" s="1646">
        <v>-0.02</v>
      </c>
      <c r="M169" s="1662">
        <v>0.02</v>
      </c>
      <c r="N169" s="1662">
        <v>-1.21</v>
      </c>
      <c r="O169" s="1646">
        <v>-7.0000000000000007E-2</v>
      </c>
      <c r="P169" s="1646">
        <v>-0.31</v>
      </c>
    </row>
    <row r="170" spans="2:16" ht="15.75" hidden="1" thickTop="1">
      <c r="B170" s="1360" t="s">
        <v>341</v>
      </c>
      <c r="C170" s="1363">
        <v>0.1</v>
      </c>
      <c r="D170" s="1633">
        <v>0.14000000000000001</v>
      </c>
      <c r="E170" s="1662">
        <v>0.45</v>
      </c>
      <c r="F170" s="1646">
        <v>-0.27262841889697143</v>
      </c>
      <c r="G170" s="1646">
        <v>0.20821940522519355</v>
      </c>
      <c r="H170" s="1646">
        <v>0.38290786383221587</v>
      </c>
      <c r="I170" s="1646">
        <v>-5.5572697120581438E-2</v>
      </c>
      <c r="J170" s="1662">
        <v>-0.1364659641691901</v>
      </c>
      <c r="K170" s="1646">
        <v>-2.4178336688009949E-3</v>
      </c>
      <c r="L170" s="1646">
        <v>-0.40368142540951624</v>
      </c>
      <c r="M170" s="1662">
        <v>0.11321079457601968</v>
      </c>
      <c r="N170" s="1662">
        <v>0.15400249867481364</v>
      </c>
      <c r="O170" s="1646">
        <v>-0.34227984424059343</v>
      </c>
      <c r="P170" s="1646">
        <v>-5.3404887379855381E-3</v>
      </c>
    </row>
    <row r="171" spans="2:16" ht="15.75" hidden="1" thickTop="1">
      <c r="B171" s="1360" t="s">
        <v>342</v>
      </c>
      <c r="C171" s="1363">
        <v>0.16</v>
      </c>
      <c r="D171" s="1633">
        <v>7.0000000000000007E-2</v>
      </c>
      <c r="E171" s="1662">
        <v>0</v>
      </c>
      <c r="F171" s="1646">
        <v>-0.14000000000000001</v>
      </c>
      <c r="G171" s="1646">
        <v>-0.01</v>
      </c>
      <c r="H171" s="1646">
        <v>-0.27</v>
      </c>
      <c r="I171" s="1646">
        <v>-0.06</v>
      </c>
      <c r="J171" s="1662">
        <v>-0.04</v>
      </c>
      <c r="K171" s="1646">
        <v>0.01</v>
      </c>
      <c r="L171" s="1646">
        <v>0.02</v>
      </c>
      <c r="M171" s="1662">
        <v>0.03</v>
      </c>
      <c r="N171" s="1662">
        <v>-0.04</v>
      </c>
      <c r="O171" s="1646">
        <v>-0.24</v>
      </c>
      <c r="P171" s="1646">
        <v>-0.11</v>
      </c>
    </row>
    <row r="172" spans="2:16" ht="15.75" hidden="1" thickTop="1">
      <c r="B172" s="1360" t="s">
        <v>343</v>
      </c>
      <c r="C172" s="1363">
        <v>0.19</v>
      </c>
      <c r="D172" s="1633">
        <v>0.12</v>
      </c>
      <c r="E172" s="1662">
        <v>-0.03</v>
      </c>
      <c r="F172" s="1646">
        <v>-0.09</v>
      </c>
      <c r="G172" s="1646">
        <v>0.09</v>
      </c>
      <c r="H172" s="1646">
        <v>0.1</v>
      </c>
      <c r="I172" s="1646">
        <v>0.02</v>
      </c>
      <c r="J172" s="1662">
        <v>0.02</v>
      </c>
      <c r="K172" s="1646">
        <v>-9.18</v>
      </c>
      <c r="L172" s="1646">
        <v>-0.62</v>
      </c>
      <c r="M172" s="1662">
        <v>0.06</v>
      </c>
      <c r="N172" s="1662">
        <v>-0.96</v>
      </c>
      <c r="O172" s="1646">
        <v>-0.11</v>
      </c>
      <c r="P172" s="1646">
        <v>-0.69</v>
      </c>
    </row>
    <row r="173" spans="2:16" ht="15.75" hidden="1" thickTop="1">
      <c r="B173" s="1360" t="s">
        <v>344</v>
      </c>
      <c r="C173" s="1363">
        <v>0.01</v>
      </c>
      <c r="D173" s="1633">
        <v>-0.1</v>
      </c>
      <c r="E173" s="1662">
        <v>0.16</v>
      </c>
      <c r="F173" s="1646">
        <v>-0.1</v>
      </c>
      <c r="G173" s="1646">
        <v>0.13</v>
      </c>
      <c r="H173" s="1646">
        <v>0.19</v>
      </c>
      <c r="I173" s="1646">
        <v>0</v>
      </c>
      <c r="J173" s="1662">
        <v>-0.16</v>
      </c>
      <c r="K173" s="1646">
        <v>0</v>
      </c>
      <c r="L173" s="1646">
        <v>-0.23</v>
      </c>
      <c r="M173" s="1662">
        <v>-0.15</v>
      </c>
      <c r="N173" s="1662">
        <v>0.04</v>
      </c>
      <c r="O173" s="1646">
        <v>-0.36</v>
      </c>
      <c r="P173" s="1646">
        <v>-0.09</v>
      </c>
    </row>
    <row r="174" spans="2:16" ht="15.75" hidden="1" thickTop="1">
      <c r="B174" s="1366"/>
      <c r="C174" s="1363"/>
      <c r="D174" s="1633"/>
      <c r="E174" s="1662"/>
      <c r="F174" s="1646"/>
      <c r="G174" s="1646"/>
      <c r="H174" s="1646"/>
      <c r="I174" s="1646"/>
      <c r="J174" s="1662"/>
      <c r="K174" s="1646"/>
      <c r="L174" s="1646"/>
      <c r="M174" s="1662"/>
      <c r="N174" s="1662"/>
      <c r="O174" s="1646"/>
      <c r="P174" s="1646"/>
    </row>
    <row r="175" spans="2:16" ht="15.75" hidden="1" thickTop="1">
      <c r="B175" s="1367">
        <v>2015</v>
      </c>
      <c r="C175" s="1363"/>
      <c r="D175" s="1633"/>
      <c r="E175" s="1662"/>
      <c r="F175" s="1646"/>
      <c r="G175" s="1646"/>
      <c r="H175" s="1646"/>
      <c r="I175" s="1646"/>
      <c r="J175" s="1662"/>
      <c r="K175" s="1646"/>
      <c r="L175" s="1646"/>
      <c r="M175" s="1662"/>
      <c r="N175" s="1662"/>
      <c r="O175" s="1646"/>
      <c r="P175" s="1646"/>
    </row>
    <row r="176" spans="2:16" ht="15.75" hidden="1" thickTop="1">
      <c r="B176" s="1368" t="s">
        <v>345</v>
      </c>
      <c r="C176" s="1363">
        <v>-4.1497382126621574E-2</v>
      </c>
      <c r="D176" s="1633">
        <v>-0.01</v>
      </c>
      <c r="E176" s="1662">
        <v>0.08</v>
      </c>
      <c r="F176" s="1646">
        <v>7.0000000000000007E-2</v>
      </c>
      <c r="G176" s="1646">
        <v>0.06</v>
      </c>
      <c r="H176" s="1646">
        <v>-0.97</v>
      </c>
      <c r="I176" s="1646">
        <v>-13.41</v>
      </c>
      <c r="J176" s="1662">
        <v>0.02</v>
      </c>
      <c r="K176" s="1646">
        <v>-0.08</v>
      </c>
      <c r="L176" s="1646">
        <v>-0.48</v>
      </c>
      <c r="M176" s="1662">
        <v>0.3</v>
      </c>
      <c r="N176" s="1662">
        <v>-0.69</v>
      </c>
      <c r="O176" s="1646">
        <v>0.4</v>
      </c>
      <c r="P176" s="1646">
        <v>-0.34</v>
      </c>
    </row>
    <row r="177" spans="2:16" ht="15.75" hidden="1" thickTop="1">
      <c r="B177" s="1368" t="s">
        <v>334</v>
      </c>
      <c r="C177" s="1363">
        <v>0.25</v>
      </c>
      <c r="D177" s="1633">
        <v>-0.35</v>
      </c>
      <c r="E177" s="1662">
        <v>-0.09</v>
      </c>
      <c r="F177" s="1646">
        <v>-0.11</v>
      </c>
      <c r="G177" s="1646">
        <v>-0.02</v>
      </c>
      <c r="H177" s="1646">
        <v>-0.41</v>
      </c>
      <c r="I177" s="1646">
        <v>-0.1</v>
      </c>
      <c r="J177" s="1662">
        <v>-0.17</v>
      </c>
      <c r="K177" s="1646">
        <v>0</v>
      </c>
      <c r="L177" s="1646">
        <v>-0.28000000000000003</v>
      </c>
      <c r="M177" s="1662">
        <v>0.1</v>
      </c>
      <c r="N177" s="1662">
        <v>-0.13</v>
      </c>
      <c r="O177" s="1646">
        <v>0.05</v>
      </c>
      <c r="P177" s="1646">
        <v>-7.0000000000000007E-2</v>
      </c>
    </row>
    <row r="178" spans="2:16" ht="15.75" hidden="1" thickTop="1">
      <c r="B178" s="1368" t="s">
        <v>335</v>
      </c>
      <c r="C178" s="1363">
        <v>0.12</v>
      </c>
      <c r="D178" s="1633">
        <v>-0.27</v>
      </c>
      <c r="E178" s="1662">
        <v>-0.06</v>
      </c>
      <c r="F178" s="1646">
        <v>-0.02</v>
      </c>
      <c r="G178" s="1646">
        <v>-0.05</v>
      </c>
      <c r="H178" s="1646">
        <v>0.02</v>
      </c>
      <c r="I178" s="1646">
        <v>0</v>
      </c>
      <c r="J178" s="1662">
        <v>0.03</v>
      </c>
      <c r="K178" s="1646">
        <v>0</v>
      </c>
      <c r="L178" s="1646">
        <v>0.12</v>
      </c>
      <c r="M178" s="1662">
        <v>0.1</v>
      </c>
      <c r="N178" s="1662">
        <v>-0.03</v>
      </c>
      <c r="O178" s="1646">
        <v>-0.03</v>
      </c>
      <c r="P178" s="1646">
        <v>-0.03</v>
      </c>
    </row>
    <row r="179" spans="2:16" ht="15.75" hidden="1" thickTop="1">
      <c r="B179" s="1368" t="s">
        <v>336</v>
      </c>
      <c r="C179" s="1361">
        <v>-0.6276812592201364</v>
      </c>
      <c r="D179" s="1631">
        <v>-5.8447638833891702E-3</v>
      </c>
      <c r="E179" s="1660">
        <v>-0.71487005807603365</v>
      </c>
      <c r="F179" s="1644">
        <v>-3.3485371603938052</v>
      </c>
      <c r="G179" s="1644">
        <v>-0.46304619945436443</v>
      </c>
      <c r="H179" s="1644">
        <v>-5.4043278001492112E-2</v>
      </c>
      <c r="I179" s="1644">
        <v>-0.14789660517323666</v>
      </c>
      <c r="J179" s="1660">
        <v>-0.12687130936021029</v>
      </c>
      <c r="K179" s="1644">
        <v>-7.4423256937528048E-2</v>
      </c>
      <c r="L179" s="1644">
        <v>0.59453464762282415</v>
      </c>
      <c r="M179" s="1660">
        <v>0.40544220793510277</v>
      </c>
      <c r="N179" s="1660">
        <v>-3.5941494147062603E-2</v>
      </c>
      <c r="O179" s="1644">
        <v>-1.0120967585524054</v>
      </c>
      <c r="P179" s="1644">
        <v>-0.88781416486978237</v>
      </c>
    </row>
    <row r="180" spans="2:16" ht="15.75" hidden="1" thickTop="1">
      <c r="B180" s="1368" t="s">
        <v>337</v>
      </c>
      <c r="C180" s="1361">
        <v>-0.17</v>
      </c>
      <c r="D180" s="1631">
        <v>-0.41</v>
      </c>
      <c r="E180" s="1660">
        <v>0.18</v>
      </c>
      <c r="F180" s="1644">
        <v>-0.25</v>
      </c>
      <c r="G180" s="1644">
        <v>0.1</v>
      </c>
      <c r="H180" s="1644">
        <v>-0.25</v>
      </c>
      <c r="I180" s="1644">
        <v>-0.02</v>
      </c>
      <c r="J180" s="1660">
        <v>-0.11</v>
      </c>
      <c r="K180" s="1644">
        <v>0</v>
      </c>
      <c r="L180" s="1644">
        <v>-0.08</v>
      </c>
      <c r="M180" s="1660">
        <v>-0.44</v>
      </c>
      <c r="N180" s="1660">
        <v>-0.1</v>
      </c>
      <c r="O180" s="1644">
        <v>-0.37</v>
      </c>
      <c r="P180" s="1644">
        <v>-0.19</v>
      </c>
    </row>
    <row r="181" spans="2:16" ht="15.75" hidden="1" thickTop="1">
      <c r="B181" s="1368" t="s">
        <v>338</v>
      </c>
      <c r="C181" s="1361">
        <v>0.35965298460747874</v>
      </c>
      <c r="D181" s="1631">
        <v>-6.0890910286275357E-2</v>
      </c>
      <c r="E181" s="1660">
        <v>-1.9948108630941874E-2</v>
      </c>
      <c r="F181" s="1644">
        <v>-6.7580266255291122E-2</v>
      </c>
      <c r="G181" s="1644">
        <v>-0.16676821314844403</v>
      </c>
      <c r="H181" s="1644">
        <v>6.1188525004382655E-2</v>
      </c>
      <c r="I181" s="1644">
        <v>6.0538061532895426E-3</v>
      </c>
      <c r="J181" s="1660">
        <v>-9.4026256435824962E-2</v>
      </c>
      <c r="K181" s="1644">
        <v>0</v>
      </c>
      <c r="L181" s="1644">
        <v>-7.306314175382056E-2</v>
      </c>
      <c r="M181" s="1660">
        <v>0.1139948699081117</v>
      </c>
      <c r="N181" s="1660">
        <v>1.0259487601800288E-2</v>
      </c>
      <c r="O181" s="1644">
        <v>-0.45051778657345665</v>
      </c>
      <c r="P181" s="1644">
        <v>-0.1388327055798726</v>
      </c>
    </row>
    <row r="182" spans="2:16" ht="15.75" hidden="1" thickTop="1">
      <c r="B182" s="1368" t="s">
        <v>339</v>
      </c>
      <c r="C182" s="1361">
        <v>-0.08</v>
      </c>
      <c r="D182" s="1631">
        <v>0.05</v>
      </c>
      <c r="E182" s="1660">
        <v>-0.56000000000000005</v>
      </c>
      <c r="F182" s="1644">
        <v>-0.82</v>
      </c>
      <c r="G182" s="1644">
        <v>0.15</v>
      </c>
      <c r="H182" s="1644">
        <v>-0.09</v>
      </c>
      <c r="I182" s="1644">
        <v>-0.02</v>
      </c>
      <c r="J182" s="1660">
        <v>-0.14000000000000001</v>
      </c>
      <c r="K182" s="1644">
        <v>7.48</v>
      </c>
      <c r="L182" s="1644">
        <v>-0.02</v>
      </c>
      <c r="M182" s="1660">
        <v>0.03</v>
      </c>
      <c r="N182" s="1660">
        <v>0.47</v>
      </c>
      <c r="O182" s="1644">
        <v>-0.81</v>
      </c>
      <c r="P182" s="1644">
        <v>0.06</v>
      </c>
    </row>
    <row r="183" spans="2:16" ht="15.75" hidden="1" thickTop="1">
      <c r="B183" s="1368" t="s">
        <v>340</v>
      </c>
      <c r="C183" s="1369">
        <v>-0.272213662484244</v>
      </c>
      <c r="D183" s="1634">
        <v>-7.083328007229106E-3</v>
      </c>
      <c r="E183" s="1663">
        <v>2.4756281166493643E-2</v>
      </c>
      <c r="F183" s="1647">
        <v>-0.14094262323592899</v>
      </c>
      <c r="G183" s="1647">
        <v>-3.513098981725582E-2</v>
      </c>
      <c r="H183" s="1647">
        <v>-0.28842127459077771</v>
      </c>
      <c r="I183" s="1647">
        <v>-6.1593138038606998E-2</v>
      </c>
      <c r="J183" s="1663">
        <v>-0.25547681090416496</v>
      </c>
      <c r="K183" s="1647">
        <v>-1.1898930449838474E-4</v>
      </c>
      <c r="L183" s="1647">
        <v>-0.14204653894314134</v>
      </c>
      <c r="M183" s="1663">
        <v>-9.2702458065052618E-2</v>
      </c>
      <c r="N183" s="1663">
        <v>-9.5246871275789236E-2</v>
      </c>
      <c r="O183" s="1647">
        <v>-0.75140710578649461</v>
      </c>
      <c r="P183" s="1647">
        <v>-0.35933595650086136</v>
      </c>
    </row>
    <row r="184" spans="2:16" ht="15.75" hidden="1" thickTop="1">
      <c r="B184" s="1368" t="s">
        <v>341</v>
      </c>
      <c r="C184" s="1370">
        <v>-4.5220342858565132E-2</v>
      </c>
      <c r="D184" s="1634">
        <v>-3.985797150485304E-3</v>
      </c>
      <c r="E184" s="1663">
        <v>-0.6157210363614829</v>
      </c>
      <c r="F184" s="1647">
        <v>-0.52396086104237183</v>
      </c>
      <c r="G184" s="1647">
        <v>3.6737938644315626E-2</v>
      </c>
      <c r="H184" s="1647">
        <v>-0.41623685882292705</v>
      </c>
      <c r="I184" s="1647">
        <v>-0.38021696326886456</v>
      </c>
      <c r="J184" s="1663">
        <v>-1.3553985690217818E-2</v>
      </c>
      <c r="K184" s="1647">
        <v>0</v>
      </c>
      <c r="L184" s="1647">
        <v>1.2778849865380248</v>
      </c>
      <c r="M184" s="1663">
        <v>-0.29682213892621157</v>
      </c>
      <c r="N184" s="1663">
        <v>-0.30654743122832118</v>
      </c>
      <c r="O184" s="1647">
        <v>-0.47236820341396424</v>
      </c>
      <c r="P184" s="1647">
        <v>-0.35933595650086136</v>
      </c>
    </row>
    <row r="185" spans="2:16" ht="15.75" hidden="1" thickTop="1">
      <c r="B185" s="1164" t="s">
        <v>342</v>
      </c>
      <c r="C185" s="1163">
        <v>-0.43</v>
      </c>
      <c r="D185" s="1370">
        <v>-0.31</v>
      </c>
      <c r="E185" s="1663">
        <v>-0.08</v>
      </c>
      <c r="F185" s="1647">
        <v>-0.32</v>
      </c>
      <c r="G185" s="1647">
        <v>0.61</v>
      </c>
      <c r="H185" s="1647">
        <v>-0.47</v>
      </c>
      <c r="I185" s="1647">
        <v>0.02</v>
      </c>
      <c r="J185" s="1663">
        <v>-0.14000000000000001</v>
      </c>
      <c r="K185" s="1647">
        <v>0</v>
      </c>
      <c r="L185" s="1647">
        <v>-0.18</v>
      </c>
      <c r="M185" s="1663">
        <v>0.12</v>
      </c>
      <c r="N185" s="1663">
        <v>-0.17</v>
      </c>
      <c r="O185" s="1647">
        <v>-0.53</v>
      </c>
      <c r="P185" s="1647">
        <v>-0.28999999999999998</v>
      </c>
    </row>
    <row r="186" spans="2:16" ht="15.75" hidden="1" thickTop="1">
      <c r="B186" s="1164" t="s">
        <v>343</v>
      </c>
      <c r="C186" s="1163">
        <v>-0.14575868826649518</v>
      </c>
      <c r="D186" s="1370">
        <v>-0.18877153252403467</v>
      </c>
      <c r="E186" s="1663">
        <v>-1.2919365150898532E-2</v>
      </c>
      <c r="F186" s="1647">
        <v>-0.23740520713445568</v>
      </c>
      <c r="G186" s="1647">
        <v>2.3196627665145186E-3</v>
      </c>
      <c r="H186" s="1647">
        <v>-7.8990901636166733E-2</v>
      </c>
      <c r="I186" s="1647">
        <v>-0.22655708014720499</v>
      </c>
      <c r="J186" s="1663">
        <v>-2.3975965100020424E-2</v>
      </c>
      <c r="K186" s="1647">
        <v>2.8252021068403188</v>
      </c>
      <c r="L186" s="1647">
        <v>-2.9019612653113924E-2</v>
      </c>
      <c r="M186" s="1663">
        <v>-1.733207605679743E-2</v>
      </c>
      <c r="N186" s="1663">
        <v>0.2174417851561028</v>
      </c>
      <c r="O186" s="1647">
        <v>3.7928792672570211E-2</v>
      </c>
      <c r="P186" s="1647">
        <v>0.16049910816811064</v>
      </c>
    </row>
    <row r="187" spans="2:16" ht="15.75" hidden="1" thickTop="1">
      <c r="B187" s="1164" t="s">
        <v>344</v>
      </c>
      <c r="C187" s="1163">
        <v>-0.41</v>
      </c>
      <c r="D187" s="1370">
        <v>-0.15</v>
      </c>
      <c r="E187" s="1663">
        <v>0.18</v>
      </c>
      <c r="F187" s="1647">
        <v>-7.0000000000000007E-2</v>
      </c>
      <c r="G187" s="1647">
        <v>-0.06</v>
      </c>
      <c r="H187" s="1647">
        <v>-0.25</v>
      </c>
      <c r="I187" s="1647">
        <v>-0.03</v>
      </c>
      <c r="J187" s="1663">
        <v>0.09</v>
      </c>
      <c r="K187" s="1647">
        <v>0</v>
      </c>
      <c r="L187" s="1647">
        <v>-7.0000000000000007E-2</v>
      </c>
      <c r="M187" s="1663">
        <v>-0.3</v>
      </c>
      <c r="N187" s="1663">
        <v>-0.06</v>
      </c>
      <c r="O187" s="1647">
        <v>-0.21</v>
      </c>
      <c r="P187" s="1647">
        <v>-0.11</v>
      </c>
    </row>
    <row r="188" spans="2:16" ht="15.75" hidden="1" thickTop="1">
      <c r="B188" s="946"/>
      <c r="C188" s="923"/>
      <c r="D188" s="1635"/>
      <c r="E188" s="1664"/>
      <c r="F188" s="1648"/>
      <c r="G188" s="1648"/>
      <c r="H188" s="1648"/>
      <c r="I188" s="1648"/>
      <c r="J188" s="1664"/>
      <c r="K188" s="1648"/>
      <c r="L188" s="1648"/>
      <c r="M188" s="1664"/>
      <c r="N188" s="1664"/>
      <c r="O188" s="1648"/>
      <c r="P188" s="1648"/>
    </row>
    <row r="189" spans="2:16" ht="15.75" hidden="1" thickTop="1">
      <c r="B189" s="1162">
        <v>2016</v>
      </c>
      <c r="C189" s="1163"/>
      <c r="D189" s="1370"/>
      <c r="E189" s="1663"/>
      <c r="F189" s="1647"/>
      <c r="G189" s="1647"/>
      <c r="H189" s="1647"/>
      <c r="I189" s="1647"/>
      <c r="J189" s="1663"/>
      <c r="K189" s="1647"/>
      <c r="L189" s="1647"/>
      <c r="M189" s="1663"/>
      <c r="N189" s="1663"/>
      <c r="O189" s="1647"/>
      <c r="P189" s="1647"/>
    </row>
    <row r="190" spans="2:16" ht="15.75" hidden="1" thickTop="1">
      <c r="B190" s="1164" t="s">
        <v>345</v>
      </c>
      <c r="C190" s="1163">
        <v>0.05</v>
      </c>
      <c r="D190" s="1370">
        <v>-0.02</v>
      </c>
      <c r="E190" s="1663">
        <v>-0.04</v>
      </c>
      <c r="F190" s="1647">
        <v>-0.3</v>
      </c>
      <c r="G190" s="1647">
        <v>-0.15</v>
      </c>
      <c r="H190" s="1647">
        <v>-0.37</v>
      </c>
      <c r="I190" s="1647">
        <v>0</v>
      </c>
      <c r="J190" s="1663">
        <v>-0.18</v>
      </c>
      <c r="K190" s="1647">
        <v>0</v>
      </c>
      <c r="L190" s="1647">
        <v>-0.16</v>
      </c>
      <c r="M190" s="1663">
        <v>-0.28999999999999998</v>
      </c>
      <c r="N190" s="1663">
        <v>-0.13</v>
      </c>
      <c r="O190" s="1647">
        <v>0.13</v>
      </c>
      <c r="P190" s="1647">
        <v>-0.05</v>
      </c>
    </row>
    <row r="191" spans="2:16" ht="15.75" hidden="1" thickTop="1">
      <c r="B191" s="1164" t="s">
        <v>334</v>
      </c>
      <c r="C191" s="1163">
        <v>-0.14000000000000001</v>
      </c>
      <c r="D191" s="1370">
        <v>0</v>
      </c>
      <c r="E191" s="1663">
        <v>-0.12</v>
      </c>
      <c r="F191" s="1647">
        <v>-0.19</v>
      </c>
      <c r="G191" s="1647">
        <v>-0.17</v>
      </c>
      <c r="H191" s="1647">
        <v>-0.37</v>
      </c>
      <c r="I191" s="1647">
        <v>-0.13</v>
      </c>
      <c r="J191" s="1663">
        <v>-0.01</v>
      </c>
      <c r="K191" s="1647">
        <v>0</v>
      </c>
      <c r="L191" s="1647">
        <v>-0.17</v>
      </c>
      <c r="M191" s="1663">
        <v>0.06</v>
      </c>
      <c r="N191" s="1663">
        <v>-0.14000000000000001</v>
      </c>
      <c r="O191" s="1647">
        <v>-0.03</v>
      </c>
      <c r="P191" s="1647">
        <v>-0.1</v>
      </c>
    </row>
    <row r="192" spans="2:16" ht="15.75" hidden="1" thickTop="1">
      <c r="B192" s="1164" t="s">
        <v>335</v>
      </c>
      <c r="C192" s="1163">
        <v>-0.1452037104729631</v>
      </c>
      <c r="D192" s="1370">
        <v>-0.17357853356986253</v>
      </c>
      <c r="E192" s="1663">
        <v>-1.0347223219900115</v>
      </c>
      <c r="F192" s="1647">
        <v>-0.72862919095217915</v>
      </c>
      <c r="G192" s="1647">
        <v>-0.12597538904176586</v>
      </c>
      <c r="H192" s="1647">
        <v>-0.29757643568916192</v>
      </c>
      <c r="I192" s="1647">
        <v>0.41832165959179157</v>
      </c>
      <c r="J192" s="1663">
        <v>-4.0135870125712625E-2</v>
      </c>
      <c r="K192" s="1647">
        <v>3.363162325203195</v>
      </c>
      <c r="L192" s="1647">
        <v>-0.62203943438742249</v>
      </c>
      <c r="M192" s="1663">
        <v>-0.60383725427171075</v>
      </c>
      <c r="N192" s="1663">
        <v>-0.10984460969247767</v>
      </c>
      <c r="O192" s="1647">
        <v>-0.13339203008780887</v>
      </c>
      <c r="P192" s="1647">
        <v>-0.11731636740707208</v>
      </c>
    </row>
    <row r="193" spans="2:16" ht="15.75" hidden="1" thickTop="1">
      <c r="B193" s="1164" t="s">
        <v>336</v>
      </c>
      <c r="C193" s="1163">
        <v>2.5539133061580621E-2</v>
      </c>
      <c r="D193" s="1370">
        <v>-0.14370025521585061</v>
      </c>
      <c r="E193" s="1663">
        <v>-2.4078329058929704E-2</v>
      </c>
      <c r="F193" s="1647">
        <v>-0.32485851268504451</v>
      </c>
      <c r="G193" s="1647">
        <v>-4.1807288165163214E-3</v>
      </c>
      <c r="H193" s="1647">
        <v>7.330816433370746E-2</v>
      </c>
      <c r="I193" s="1647">
        <v>-7.9915645435724159E-2</v>
      </c>
      <c r="J193" s="1663">
        <v>-2.3437216541677408E-2</v>
      </c>
      <c r="K193" s="1647">
        <v>-1.3891041574154439E-2</v>
      </c>
      <c r="L193" s="1647">
        <v>-8.804608933186131E-2</v>
      </c>
      <c r="M193" s="1663">
        <v>-0.35484840599306899</v>
      </c>
      <c r="N193" s="1663">
        <v>-7.9445153206114671E-2</v>
      </c>
      <c r="O193" s="1647">
        <v>-0.50545202523969435</v>
      </c>
      <c r="P193" s="1647">
        <v>-0.21459829467898039</v>
      </c>
    </row>
    <row r="194" spans="2:16" ht="15.75" hidden="1" thickTop="1">
      <c r="B194" s="1164" t="s">
        <v>337</v>
      </c>
      <c r="C194" s="1163">
        <v>-0.28774136792316662</v>
      </c>
      <c r="D194" s="1370">
        <v>-0.21926308630029201</v>
      </c>
      <c r="E194" s="1663">
        <v>0.12215755635458514</v>
      </c>
      <c r="F194" s="1647">
        <v>-0.10941204788691428</v>
      </c>
      <c r="G194" s="1647">
        <v>-0.18392025226198205</v>
      </c>
      <c r="H194" s="1647">
        <v>-0.10841716679572677</v>
      </c>
      <c r="I194" s="1647">
        <v>-1.6084540838749217</v>
      </c>
      <c r="J194" s="1663">
        <v>6.2793966098073639E-2</v>
      </c>
      <c r="K194" s="1647">
        <v>1.5184575417936941E-3</v>
      </c>
      <c r="L194" s="1647">
        <v>2.4715251915807812E-2</v>
      </c>
      <c r="M194" s="1663">
        <v>-0.33275398569235781</v>
      </c>
      <c r="N194" s="1663">
        <v>-0.12179873490071325</v>
      </c>
      <c r="O194" s="1647">
        <v>-0.48839384537515684</v>
      </c>
      <c r="P194" s="1647">
        <v>-0.23776414852796357</v>
      </c>
    </row>
    <row r="195" spans="2:16" ht="15.75" hidden="1" thickTop="1">
      <c r="B195" s="1164" t="s">
        <v>338</v>
      </c>
      <c r="C195" s="1163">
        <v>6.986640140853595E-2</v>
      </c>
      <c r="D195" s="1370">
        <v>-0.21010847821572032</v>
      </c>
      <c r="E195" s="1663">
        <v>0.57919202563947447</v>
      </c>
      <c r="F195" s="1647">
        <v>3.4024556858036625E-2</v>
      </c>
      <c r="G195" s="1647">
        <v>0.14574772823323645</v>
      </c>
      <c r="H195" s="1647">
        <v>-8.4331854258290484E-2</v>
      </c>
      <c r="I195" s="1647">
        <v>-5.0866719841446972E-3</v>
      </c>
      <c r="J195" s="1663">
        <v>-0.23494566261447192</v>
      </c>
      <c r="K195" s="1647">
        <v>2.6522915407413583</v>
      </c>
      <c r="L195" s="1647">
        <v>0.30680626757091378</v>
      </c>
      <c r="M195" s="1663">
        <v>9.0680879224036559E-2</v>
      </c>
      <c r="N195" s="1663">
        <v>0.44442400613575739</v>
      </c>
      <c r="O195" s="1647">
        <v>-0.35049258315357212</v>
      </c>
      <c r="P195" s="1647">
        <v>0.19359893982937582</v>
      </c>
    </row>
    <row r="196" spans="2:16" ht="19.5" hidden="1" customHeight="1">
      <c r="B196" s="1164" t="s">
        <v>339</v>
      </c>
      <c r="C196" s="1165">
        <v>0.01</v>
      </c>
      <c r="D196" s="1636">
        <v>-0.15116881695471651</v>
      </c>
      <c r="E196" s="1665">
        <v>4.3829385535243404E-2</v>
      </c>
      <c r="F196" s="1649">
        <v>4.9405962600723718E-2</v>
      </c>
      <c r="G196" s="1649">
        <v>-0.14779477239865724</v>
      </c>
      <c r="H196" s="1649">
        <v>-3.0465652337285931E-2</v>
      </c>
      <c r="I196" s="1649">
        <v>-0.36487628373269576</v>
      </c>
      <c r="J196" s="1665">
        <v>8.6803367886090221E-2</v>
      </c>
      <c r="K196" s="1649">
        <v>4.300952272773273E-4</v>
      </c>
      <c r="L196" s="1649">
        <v>4.0604559518997441E-2</v>
      </c>
      <c r="M196" s="1665">
        <v>-0.3</v>
      </c>
      <c r="N196" s="1665">
        <v>-0.03</v>
      </c>
      <c r="O196" s="1649">
        <v>-0.52</v>
      </c>
      <c r="P196" s="1649">
        <v>-0.18547053508086719</v>
      </c>
    </row>
    <row r="197" spans="2:16" ht="15" hidden="1" customHeight="1">
      <c r="B197" s="1164" t="s">
        <v>340</v>
      </c>
      <c r="C197" s="1165">
        <v>-6.2864628779266241E-2</v>
      </c>
      <c r="D197" s="1636">
        <v>-0.21648457342146799</v>
      </c>
      <c r="E197" s="1665">
        <v>1.9561102886314075E-3</v>
      </c>
      <c r="F197" s="1649">
        <v>-3.1267592495879626E-2</v>
      </c>
      <c r="G197" s="1649">
        <v>-2.2690478454094887E-2</v>
      </c>
      <c r="H197" s="1649">
        <v>-0.12741091072896893</v>
      </c>
      <c r="I197" s="1649">
        <v>-1.9276641431403618E-2</v>
      </c>
      <c r="J197" s="1665">
        <v>-0.101981008331677</v>
      </c>
      <c r="K197" s="1649">
        <v>0</v>
      </c>
      <c r="L197" s="1649">
        <v>8.8947302420763208E-3</v>
      </c>
      <c r="M197" s="1665">
        <v>0.12546641762898503</v>
      </c>
      <c r="N197" s="1665">
        <v>-4.3133483312971066E-2</v>
      </c>
      <c r="O197" s="1649">
        <v>-0.31093935790984517</v>
      </c>
      <c r="P197" s="1649">
        <v>-0.12689208254056439</v>
      </c>
    </row>
    <row r="198" spans="2:16" ht="15" hidden="1" customHeight="1">
      <c r="B198" s="1164" t="s">
        <v>341</v>
      </c>
      <c r="C198" s="1165">
        <v>0.103576458275767</v>
      </c>
      <c r="D198" s="1636">
        <v>-3.2555824489632901E-2</v>
      </c>
      <c r="E198" s="1665">
        <v>-1.1084461284253999</v>
      </c>
      <c r="F198" s="1649">
        <v>-0.27213197927112853</v>
      </c>
      <c r="G198" s="1649">
        <v>-2.6265714496154224E-2</v>
      </c>
      <c r="H198" s="1649">
        <v>-8.0577512431290188E-2</v>
      </c>
      <c r="I198" s="1649">
        <v>-8.5703451573149181E-2</v>
      </c>
      <c r="J198" s="1665">
        <v>-0.25901187587000774</v>
      </c>
      <c r="K198" s="1649">
        <v>0</v>
      </c>
      <c r="L198" s="1649">
        <v>6.4181463374168857E-3</v>
      </c>
      <c r="M198" s="1665">
        <v>9.6019042531247933E-2</v>
      </c>
      <c r="N198" s="1665">
        <v>-0.34424657370594192</v>
      </c>
      <c r="O198" s="1649">
        <v>-6.0374865650325599E-2</v>
      </c>
      <c r="P198" s="1649">
        <v>-0.25562685727327228</v>
      </c>
    </row>
    <row r="199" spans="2:16" ht="15" hidden="1" customHeight="1">
      <c r="B199" s="1164" t="s">
        <v>342</v>
      </c>
      <c r="C199" s="1165">
        <v>-4.5856603779426131E-2</v>
      </c>
      <c r="D199" s="1636">
        <v>-0.23915165795017623</v>
      </c>
      <c r="E199" s="1665">
        <v>-0.12861267928078179</v>
      </c>
      <c r="F199" s="1649">
        <v>6.3405742695121781E-2</v>
      </c>
      <c r="G199" s="1649">
        <v>-2.755309775345216E-2</v>
      </c>
      <c r="H199" s="1649">
        <v>-6.2675926454280884E-2</v>
      </c>
      <c r="I199" s="1649">
        <v>0</v>
      </c>
      <c r="J199" s="1665">
        <v>-1.3287178712051428E-2</v>
      </c>
      <c r="K199" s="1649">
        <v>0</v>
      </c>
      <c r="L199" s="1649">
        <v>-6.3894007987264079E-2</v>
      </c>
      <c r="M199" s="1665">
        <v>0.16651409335928236</v>
      </c>
      <c r="N199" s="1665">
        <v>-5.1593879526390385E-2</v>
      </c>
      <c r="O199" s="1649">
        <v>0.39950869617260132</v>
      </c>
      <c r="P199" s="1649">
        <v>8.9508020797324228E-2</v>
      </c>
    </row>
    <row r="200" spans="2:16" ht="15" hidden="1" customHeight="1">
      <c r="B200" s="1164" t="s">
        <v>343</v>
      </c>
      <c r="C200" s="1165">
        <v>0.06</v>
      </c>
      <c r="D200" s="1636">
        <v>-8.6256904636954346E-2</v>
      </c>
      <c r="E200" s="1665">
        <v>4.7471815230437642E-4</v>
      </c>
      <c r="F200" s="1649">
        <v>9.6491801639771779E-2</v>
      </c>
      <c r="G200" s="1649">
        <v>-6.5506299571367776E-2</v>
      </c>
      <c r="H200" s="1649">
        <v>0.33117518149387593</v>
      </c>
      <c r="I200" s="1649">
        <v>0</v>
      </c>
      <c r="J200" s="1665">
        <v>0.18480802443959021</v>
      </c>
      <c r="K200" s="1649">
        <v>-2.4606685566994031</v>
      </c>
      <c r="L200" s="1649">
        <v>-6.9174315520781349E-3</v>
      </c>
      <c r="M200" s="1665">
        <v>0.13682668263195197</v>
      </c>
      <c r="N200" s="1665">
        <v>-0.22107766017623476</v>
      </c>
      <c r="O200" s="1649">
        <v>0.537991525273668</v>
      </c>
      <c r="P200" s="1649">
        <v>1.7089539595872338E-2</v>
      </c>
    </row>
    <row r="201" spans="2:16" ht="15" hidden="1" customHeight="1">
      <c r="B201" s="1164" t="s">
        <v>344</v>
      </c>
      <c r="C201" s="1165">
        <v>-5.5155701011611047E-2</v>
      </c>
      <c r="D201" s="1636">
        <v>8.7680175491566814E-2</v>
      </c>
      <c r="E201" s="1665">
        <v>-0.59466788406613569</v>
      </c>
      <c r="F201" s="1649">
        <v>0.45843326923238337</v>
      </c>
      <c r="G201" s="1649">
        <v>9.4953347572124258E-2</v>
      </c>
      <c r="H201" s="1649">
        <v>-0.27129849886291524</v>
      </c>
      <c r="I201" s="1649">
        <v>0</v>
      </c>
      <c r="J201" s="1665">
        <v>0.28848346753309606</v>
      </c>
      <c r="K201" s="1649">
        <v>4.7645700668397239E-3</v>
      </c>
      <c r="L201" s="1649">
        <v>0.15901851006911993</v>
      </c>
      <c r="M201" s="1665">
        <v>0.34261473215020377</v>
      </c>
      <c r="N201" s="1665">
        <v>-9.2204748943436332E-2</v>
      </c>
      <c r="O201" s="1649">
        <v>0.38100461425645271</v>
      </c>
      <c r="P201" s="1649">
        <v>5.7043728927941295E-2</v>
      </c>
    </row>
    <row r="202" spans="2:16" ht="15" customHeight="1" thickTop="1">
      <c r="B202" s="1166"/>
      <c r="C202" s="1165"/>
      <c r="D202" s="1636"/>
      <c r="E202" s="1665"/>
      <c r="F202" s="1649"/>
      <c r="G202" s="1649"/>
      <c r="H202" s="1649"/>
      <c r="I202" s="1649"/>
      <c r="J202" s="1665"/>
      <c r="K202" s="1649"/>
      <c r="L202" s="1649"/>
      <c r="M202" s="1665"/>
      <c r="N202" s="1665"/>
      <c r="O202" s="1649"/>
      <c r="P202" s="1649"/>
    </row>
    <row r="203" spans="2:16" ht="15" customHeight="1">
      <c r="B203" s="1162">
        <v>2017</v>
      </c>
      <c r="C203" s="1165"/>
      <c r="D203" s="1636"/>
      <c r="E203" s="1665"/>
      <c r="F203" s="1649"/>
      <c r="G203" s="1649"/>
      <c r="H203" s="1649"/>
      <c r="I203" s="1649"/>
      <c r="J203" s="1665"/>
      <c r="K203" s="1649"/>
      <c r="L203" s="1649"/>
      <c r="M203" s="1665"/>
      <c r="N203" s="1665"/>
      <c r="O203" s="1649"/>
      <c r="P203" s="1649"/>
    </row>
    <row r="204" spans="2:16">
      <c r="B204" s="1166" t="s">
        <v>345</v>
      </c>
      <c r="C204" s="1165">
        <v>-0.14395699733885658</v>
      </c>
      <c r="D204" s="1636">
        <v>-0.14519912561157255</v>
      </c>
      <c r="E204" s="1665">
        <v>9.6778981249800999E-2</v>
      </c>
      <c r="F204" s="1649">
        <v>0.33723384170307735</v>
      </c>
      <c r="G204" s="1649">
        <v>-0.1466428277484777</v>
      </c>
      <c r="H204" s="1649">
        <v>-0.74629185797573383</v>
      </c>
      <c r="I204" s="1649">
        <v>0.43726443050133845</v>
      </c>
      <c r="J204" s="1665">
        <v>0.26773485741575787</v>
      </c>
      <c r="K204" s="1649">
        <v>3.9438429433324984E-5</v>
      </c>
      <c r="L204" s="1649">
        <v>0.29371371495956478</v>
      </c>
      <c r="M204" s="1665">
        <v>7.9437862911047041E-2</v>
      </c>
      <c r="N204" s="1665">
        <v>7.1084034325874512E-3</v>
      </c>
      <c r="O204" s="1649">
        <v>0.79606344286153874</v>
      </c>
      <c r="P204" s="1649">
        <v>0.23243531654664196</v>
      </c>
    </row>
    <row r="205" spans="2:16">
      <c r="B205" s="1166" t="s">
        <v>334</v>
      </c>
      <c r="C205" s="1165">
        <v>4.9185642596372148E-2</v>
      </c>
      <c r="D205" s="1636">
        <v>-0.13991496323225716</v>
      </c>
      <c r="E205" s="1665">
        <v>0.13435504202914395</v>
      </c>
      <c r="F205" s="1649">
        <v>0.69748811855021575</v>
      </c>
      <c r="G205" s="1649">
        <v>-2.5912676037276317E-2</v>
      </c>
      <c r="H205" s="1649">
        <v>0.10694149514709483</v>
      </c>
      <c r="I205" s="1649">
        <v>2.5296000245367267E-3</v>
      </c>
      <c r="J205" s="1665">
        <v>-3.7355531393723496E-2</v>
      </c>
      <c r="K205" s="1649">
        <v>0</v>
      </c>
      <c r="L205" s="1649">
        <v>0.17892984593532724</v>
      </c>
      <c r="M205" s="1665">
        <v>0.5175567960908678</v>
      </c>
      <c r="N205" s="1665">
        <v>0.23150082639258329</v>
      </c>
      <c r="O205" s="1649">
        <v>1.56209280663544</v>
      </c>
      <c r="P205" s="1649">
        <v>0.61365710823693131</v>
      </c>
    </row>
    <row r="206" spans="2:16">
      <c r="B206" s="1166" t="s">
        <v>335</v>
      </c>
      <c r="C206" s="1165">
        <v>0.15481245504314067</v>
      </c>
      <c r="D206" s="1636">
        <v>3.3813402974969264E-2</v>
      </c>
      <c r="E206" s="1665">
        <v>-6.5371876881448188E-2</v>
      </c>
      <c r="F206" s="1649">
        <v>0.63560986498480965</v>
      </c>
      <c r="G206" s="1649">
        <v>0.11465486117392398</v>
      </c>
      <c r="H206" s="1649">
        <v>0.21335493060932187</v>
      </c>
      <c r="I206" s="1649">
        <v>-1.7394084729738246E-2</v>
      </c>
      <c r="J206" s="1665">
        <v>0.18087095069707626</v>
      </c>
      <c r="K206" s="1649">
        <v>0</v>
      </c>
      <c r="L206" s="1649">
        <v>8.4341831797285494E-3</v>
      </c>
      <c r="M206" s="1665">
        <v>0.3592053623065361</v>
      </c>
      <c r="N206" s="1665">
        <v>0.1309698324961861</v>
      </c>
      <c r="O206" s="1649">
        <v>-0.21394473405654812</v>
      </c>
      <c r="P206" s="1649">
        <v>3.0973897910446802E-2</v>
      </c>
    </row>
    <row r="207" spans="2:16">
      <c r="B207" s="1166" t="s">
        <v>336</v>
      </c>
      <c r="C207" s="1165">
        <v>-0.1140898058741624</v>
      </c>
      <c r="D207" s="1636">
        <v>2.2539226657913858E-2</v>
      </c>
      <c r="E207" s="1665">
        <v>3.7273509686253092E-2</v>
      </c>
      <c r="F207" s="1649">
        <v>6.1276709580027067E-2</v>
      </c>
      <c r="G207" s="1649">
        <v>-4.082799681933702E-2</v>
      </c>
      <c r="H207" s="1649">
        <v>3.8058141227370612E-3</v>
      </c>
      <c r="I207" s="1649">
        <v>5.0730198761850254E-2</v>
      </c>
      <c r="J207" s="1665">
        <v>2.0591744059705874E-2</v>
      </c>
      <c r="K207" s="1649">
        <v>2.0215136956984958</v>
      </c>
      <c r="L207" s="1649">
        <v>0.33904277227867485</v>
      </c>
      <c r="M207" s="1665">
        <v>-6.7380858327426019E-2</v>
      </c>
      <c r="N207" s="1665">
        <v>0.22325987328701835</v>
      </c>
      <c r="O207" s="1649">
        <v>-0.3600415835995352</v>
      </c>
      <c r="P207" s="1649">
        <v>5.4566032503644557E-2</v>
      </c>
    </row>
    <row r="208" spans="2:16">
      <c r="B208" s="1166" t="s">
        <v>337</v>
      </c>
      <c r="C208" s="1165">
        <v>0.12628402014167595</v>
      </c>
      <c r="D208" s="1636">
        <v>9.430034530448772E-2</v>
      </c>
      <c r="E208" s="1665">
        <v>-6.7036224933203492E-3</v>
      </c>
      <c r="F208" s="1649">
        <v>1.7569109717063824E-2</v>
      </c>
      <c r="G208" s="1649">
        <v>0.13378164057702424</v>
      </c>
      <c r="H208" s="1649">
        <v>3.9135094650943891E-2</v>
      </c>
      <c r="I208" s="1649">
        <v>0</v>
      </c>
      <c r="J208" s="1665">
        <v>-0.20757677688492127</v>
      </c>
      <c r="K208" s="1649">
        <v>2.9759974633059016E-3</v>
      </c>
      <c r="L208" s="1649">
        <v>-0.38952049646682196</v>
      </c>
      <c r="M208" s="1665">
        <v>-9.1016830068291199E-2</v>
      </c>
      <c r="N208" s="1665">
        <v>1.081369536857224E-2</v>
      </c>
      <c r="O208" s="1649">
        <v>6.533346042156829E-2</v>
      </c>
      <c r="P208" s="1649">
        <v>2.6515760183709602E-2</v>
      </c>
    </row>
    <row r="209" spans="2:16">
      <c r="B209" s="1166" t="s">
        <v>338</v>
      </c>
      <c r="C209" s="1165">
        <v>0.21089998317589398</v>
      </c>
      <c r="D209" s="1636">
        <v>2.8809600192158946E-2</v>
      </c>
      <c r="E209" s="1665">
        <v>-0.82062489556931073</v>
      </c>
      <c r="F209" s="1649">
        <v>0.38345167441851125</v>
      </c>
      <c r="G209" s="1649">
        <v>-3.3994069110276914E-2</v>
      </c>
      <c r="H209" s="1649">
        <v>-0.18176557933743398</v>
      </c>
      <c r="I209" s="1649">
        <v>-3.2643690313527429E-3</v>
      </c>
      <c r="J209" s="1665">
        <v>0.17725727208042219</v>
      </c>
      <c r="K209" s="1649">
        <v>0</v>
      </c>
      <c r="L209" s="1649">
        <v>0.28858177669628393</v>
      </c>
      <c r="M209" s="1665">
        <v>0.33108322842563265</v>
      </c>
      <c r="N209" s="1665">
        <v>-0.15254468880143701</v>
      </c>
      <c r="O209" s="1649">
        <v>-0.45010869819855914</v>
      </c>
      <c r="P209" s="1649">
        <v>-0.23827841460168919</v>
      </c>
    </row>
    <row r="210" spans="2:16">
      <c r="B210" s="1166" t="s">
        <v>339</v>
      </c>
      <c r="C210" s="1165">
        <v>0.18946982379788313</v>
      </c>
      <c r="D210" s="1636">
        <v>7.9740698035069002E-3</v>
      </c>
      <c r="E210" s="1665">
        <v>7.3838384747393349E-3</v>
      </c>
      <c r="F210" s="1649">
        <v>-6.1639010009517659E-2</v>
      </c>
      <c r="G210" s="1649">
        <v>1.477627634363099E-2</v>
      </c>
      <c r="H210" s="1649">
        <v>-0.23313364816450743</v>
      </c>
      <c r="I210" s="1649">
        <v>-7.9124620369164234E-2</v>
      </c>
      <c r="J210" s="1665">
        <v>4.586326089515147E-2</v>
      </c>
      <c r="K210" s="1649">
        <v>-2.8093900613991751</v>
      </c>
      <c r="L210" s="1649">
        <v>1.0958504213940845</v>
      </c>
      <c r="M210" s="1665">
        <v>0.10565213894724312</v>
      </c>
      <c r="N210" s="1665">
        <v>-0.33181203841549101</v>
      </c>
      <c r="O210" s="1649">
        <v>-0.42060931858862727</v>
      </c>
      <c r="P210" s="1649">
        <v>-0.35734186204675611</v>
      </c>
    </row>
    <row r="211" spans="2:16">
      <c r="B211" s="1166" t="s">
        <v>340</v>
      </c>
      <c r="C211" s="1165">
        <v>-0.18162079120147556</v>
      </c>
      <c r="D211" s="1636">
        <v>0.10388131019873903</v>
      </c>
      <c r="E211" s="1665">
        <v>5.7605966426144128E-2</v>
      </c>
      <c r="F211" s="1649">
        <v>5.490493388631279E-2</v>
      </c>
      <c r="G211" s="1649">
        <v>3.0753806272931783E-2</v>
      </c>
      <c r="H211" s="1649">
        <v>-2.883244241103089E-3</v>
      </c>
      <c r="I211" s="1649">
        <v>2.9610425555715025E-2</v>
      </c>
      <c r="J211" s="1665">
        <v>0.12737528255311048</v>
      </c>
      <c r="K211" s="1649">
        <v>0</v>
      </c>
      <c r="L211" s="1649">
        <v>3.4540985667241841E-4</v>
      </c>
      <c r="M211" s="1665">
        <v>5.5133483164016006E-2</v>
      </c>
      <c r="N211" s="1665">
        <v>6.5871448875487459E-3</v>
      </c>
      <c r="O211" s="1649">
        <v>-0.4698771410876379</v>
      </c>
      <c r="P211" s="1649">
        <v>-0.13031260789845289</v>
      </c>
    </row>
    <row r="212" spans="2:16">
      <c r="B212" s="1166" t="s">
        <v>341</v>
      </c>
      <c r="C212" s="1165">
        <v>2.1563309941008413E-2</v>
      </c>
      <c r="D212" s="1636">
        <v>0.45048075833891144</v>
      </c>
      <c r="E212" s="1665">
        <v>0.23502458419280003</v>
      </c>
      <c r="F212" s="1649">
        <v>1.0993584978537427</v>
      </c>
      <c r="G212" s="1649">
        <v>7.167385924384817E-2</v>
      </c>
      <c r="H212" s="1649">
        <v>-0.30641976582208574</v>
      </c>
      <c r="I212" s="1649">
        <v>0.1442621503936703</v>
      </c>
      <c r="J212" s="1665">
        <v>0.64456710395477401</v>
      </c>
      <c r="K212" s="1649">
        <v>0</v>
      </c>
      <c r="L212" s="1649">
        <v>5.1193646715064212E-2</v>
      </c>
      <c r="M212" s="1665">
        <v>0.11902700421717594</v>
      </c>
      <c r="N212" s="1665">
        <v>0.2689140860558048</v>
      </c>
      <c r="O212" s="1649">
        <v>0.65770031233862714</v>
      </c>
      <c r="P212" s="1649">
        <v>0.38024198967359091</v>
      </c>
    </row>
    <row r="213" spans="2:16">
      <c r="B213" s="1166" t="s">
        <v>342</v>
      </c>
      <c r="C213" s="1165">
        <v>0.63153391201622444</v>
      </c>
      <c r="D213" s="1636">
        <v>1.4433931344024264</v>
      </c>
      <c r="E213" s="1665">
        <v>0.24321491961687425</v>
      </c>
      <c r="F213" s="1649">
        <v>3.4939779159946394</v>
      </c>
      <c r="G213" s="1649">
        <v>1.0669075724422328</v>
      </c>
      <c r="H213" s="1649">
        <v>1.0765781032526567</v>
      </c>
      <c r="I213" s="1649">
        <v>0.36930128711900601</v>
      </c>
      <c r="J213" s="1665">
        <v>3.0803054341849379</v>
      </c>
      <c r="K213" s="1649">
        <v>0</v>
      </c>
      <c r="L213" s="1649">
        <v>0.45239846130591399</v>
      </c>
      <c r="M213" s="1665">
        <v>2.656132602435135</v>
      </c>
      <c r="N213" s="1665">
        <v>1.2481986732169492</v>
      </c>
      <c r="O213" s="1649">
        <v>2.2656029547107437</v>
      </c>
      <c r="P213" s="1649">
        <v>1.5403349480904716</v>
      </c>
    </row>
    <row r="214" spans="2:16">
      <c r="B214" s="1166" t="s">
        <v>343</v>
      </c>
      <c r="C214" s="1165">
        <v>0.27701677149156723</v>
      </c>
      <c r="D214" s="1636">
        <v>0.61577708705375933</v>
      </c>
      <c r="E214" s="1665">
        <v>6.3544665937365075E-2</v>
      </c>
      <c r="F214" s="1649">
        <v>1.3179667138828677</v>
      </c>
      <c r="G214" s="1649">
        <v>0.37853597357011548</v>
      </c>
      <c r="H214" s="1649">
        <v>0.29470124200134951</v>
      </c>
      <c r="I214" s="1649">
        <v>-4.2459165787112063E-2</v>
      </c>
      <c r="J214" s="1665">
        <v>1.1369092066000785</v>
      </c>
      <c r="K214" s="1649">
        <v>-1.4287040609325508</v>
      </c>
      <c r="L214" s="1649">
        <v>-0.72219020117625377</v>
      </c>
      <c r="M214" s="1665">
        <v>1.1034357181655574</v>
      </c>
      <c r="N214" s="1665">
        <v>0.32736383628990673</v>
      </c>
      <c r="O214" s="1649">
        <v>1.7430671314525581</v>
      </c>
      <c r="P214" s="1649">
        <v>0.73677073903639645</v>
      </c>
    </row>
    <row r="215" spans="2:16">
      <c r="B215" s="1261" t="s">
        <v>344</v>
      </c>
      <c r="C215" s="1165">
        <v>0.28087393340565647</v>
      </c>
      <c r="D215" s="1636">
        <v>0.71844499795163941</v>
      </c>
      <c r="E215" s="1665">
        <v>-0.4259653476778702</v>
      </c>
      <c r="F215" s="1649">
        <v>0.45080948722098224</v>
      </c>
      <c r="G215" s="1649">
        <v>5.2214220405577549E-3</v>
      </c>
      <c r="H215" s="1649">
        <v>0.29330466571699798</v>
      </c>
      <c r="I215" s="1649">
        <v>-5.1435201068206204E-3</v>
      </c>
      <c r="J215" s="1665">
        <v>0.77830680922059692</v>
      </c>
      <c r="K215" s="1649">
        <v>2.5625910028637122E-3</v>
      </c>
      <c r="L215" s="1649">
        <v>0.48687091288193152</v>
      </c>
      <c r="M215" s="1665">
        <v>0.74284056951428035</v>
      </c>
      <c r="N215" s="1665">
        <v>0.21293732487357442</v>
      </c>
      <c r="O215" s="1649">
        <v>1.2903912175466381</v>
      </c>
      <c r="P215" s="1649">
        <v>0.52763853521511361</v>
      </c>
    </row>
    <row r="216" spans="2:16">
      <c r="B216" s="1261"/>
      <c r="C216" s="1165"/>
      <c r="D216" s="1636"/>
      <c r="E216" s="1665"/>
      <c r="F216" s="1649"/>
      <c r="G216" s="1649"/>
      <c r="H216" s="1649"/>
      <c r="I216" s="1649"/>
      <c r="J216" s="1665"/>
      <c r="K216" s="1649"/>
      <c r="L216" s="1649"/>
      <c r="M216" s="1665"/>
      <c r="N216" s="1665"/>
      <c r="O216" s="1649"/>
      <c r="P216" s="1649"/>
    </row>
    <row r="217" spans="2:16">
      <c r="B217" s="930">
        <v>2018</v>
      </c>
      <c r="C217" s="1165"/>
      <c r="D217" s="1636"/>
      <c r="E217" s="1665"/>
      <c r="F217" s="1649"/>
      <c r="G217" s="1649"/>
      <c r="H217" s="1649"/>
      <c r="I217" s="1649"/>
      <c r="J217" s="1665"/>
      <c r="K217" s="1649"/>
      <c r="L217" s="1649"/>
      <c r="M217" s="1665"/>
      <c r="N217" s="1665"/>
      <c r="O217" s="1649"/>
      <c r="P217" s="1649"/>
    </row>
    <row r="218" spans="2:16">
      <c r="B218" s="1166" t="s">
        <v>345</v>
      </c>
      <c r="C218" s="1165">
        <v>0.1682821798916434</v>
      </c>
      <c r="D218" s="1636">
        <v>0.67424414831185331</v>
      </c>
      <c r="E218" s="1665">
        <v>1.8971641169063247E-2</v>
      </c>
      <c r="F218" s="1649">
        <v>0.54807816829831602</v>
      </c>
      <c r="G218" s="1649">
        <v>9.6855677330220935E-2</v>
      </c>
      <c r="H218" s="1649">
        <v>-1.8353471622489792E-3</v>
      </c>
      <c r="I218" s="1649">
        <v>-3.9878091041500863E-2</v>
      </c>
      <c r="J218" s="1665">
        <v>1.7773439578479433</v>
      </c>
      <c r="K218" s="1649">
        <v>3.9941556268852096E-3</v>
      </c>
      <c r="L218" s="1649">
        <v>-0.16432918277693442</v>
      </c>
      <c r="M218" s="1665">
        <v>0.64262327987727463</v>
      </c>
      <c r="N218" s="1665">
        <v>0.25903018257762422</v>
      </c>
      <c r="O218" s="1649">
        <v>0.38762213449037297</v>
      </c>
      <c r="P218" s="1649">
        <v>0.2968741164554034</v>
      </c>
    </row>
    <row r="219" spans="2:16">
      <c r="B219" s="1261" t="s">
        <v>334</v>
      </c>
      <c r="C219" s="1165">
        <v>0.25893866986252956</v>
      </c>
      <c r="D219" s="1636">
        <v>0.9062867841018285</v>
      </c>
      <c r="E219" s="1665">
        <v>5.0684508555942642E-3</v>
      </c>
      <c r="F219" s="1649">
        <v>0.42876026991591765</v>
      </c>
      <c r="G219" s="1649">
        <v>-4.0855040649656615E-3</v>
      </c>
      <c r="H219" s="1649">
        <v>-2.1609738641736875E-2</v>
      </c>
      <c r="I219" s="1649">
        <v>0.15282142522723419</v>
      </c>
      <c r="J219" s="1665">
        <v>0.89861427295261365</v>
      </c>
      <c r="K219" s="1649">
        <v>1.9953725899135577E-3</v>
      </c>
      <c r="L219" s="1649">
        <v>6.3032640478466462E-3</v>
      </c>
      <c r="M219" s="1665">
        <v>0.21302836044028162</v>
      </c>
      <c r="N219" s="1665">
        <v>0.1923232955503007</v>
      </c>
      <c r="O219" s="1649">
        <v>-0.18249685035028884</v>
      </c>
      <c r="P219" s="1649">
        <v>8.1915895936823802E-2</v>
      </c>
    </row>
    <row r="220" spans="2:16">
      <c r="B220" s="1261" t="s">
        <v>335</v>
      </c>
      <c r="C220" s="1165">
        <v>0.13083960504534087</v>
      </c>
      <c r="D220" s="1636">
        <v>-0.34287435503801422</v>
      </c>
      <c r="E220" s="1665">
        <v>-0.7366123268735536</v>
      </c>
      <c r="F220" s="1649">
        <v>0.45922918956742276</v>
      </c>
      <c r="G220" s="1649">
        <v>0.18364206754224455</v>
      </c>
      <c r="H220" s="1649">
        <v>-1.2947567249321557</v>
      </c>
      <c r="I220" s="1649">
        <v>-1.5954253465455648</v>
      </c>
      <c r="J220" s="1665">
        <v>1.5812568821448547</v>
      </c>
      <c r="K220" s="1649">
        <v>5.2525749925980136E-3</v>
      </c>
      <c r="L220" s="1649">
        <v>-0.13527949794835958</v>
      </c>
      <c r="M220" s="1665">
        <v>-0.54792815225742642</v>
      </c>
      <c r="N220" s="1665">
        <v>8.9161100774992619E-2</v>
      </c>
      <c r="O220" s="1649">
        <v>-3.2385113552602096E-2</v>
      </c>
      <c r="P220" s="1649">
        <v>-0.25315490114864447</v>
      </c>
    </row>
    <row r="221" spans="2:16">
      <c r="B221" s="1261" t="s">
        <v>336</v>
      </c>
      <c r="C221" s="1165">
        <v>0.20072425381001402</v>
      </c>
      <c r="D221" s="1636">
        <v>0.33791266066822701</v>
      </c>
      <c r="E221" s="1665">
        <v>-5.9134826141837848E-3</v>
      </c>
      <c r="F221" s="1649">
        <v>-1.7859563491984254E-3</v>
      </c>
      <c r="G221" s="1649">
        <v>0.10474604904113782</v>
      </c>
      <c r="H221" s="1649">
        <v>-0.31998748802980481</v>
      </c>
      <c r="I221" s="1649">
        <v>-0.20981929689480872</v>
      </c>
      <c r="J221" s="1665">
        <v>-9.5662487486236625E-2</v>
      </c>
      <c r="K221" s="1649">
        <v>0.62641042065023633</v>
      </c>
      <c r="L221" s="1649">
        <v>1.8549147993761173</v>
      </c>
      <c r="M221" s="1665">
        <v>0.26069839116187321</v>
      </c>
      <c r="N221" s="1665">
        <v>0.11371045456183282</v>
      </c>
      <c r="O221" s="1649">
        <v>2.0279656311483762E-2</v>
      </c>
      <c r="P221" s="1649">
        <v>8.323317431611077E-2</v>
      </c>
    </row>
    <row r="222" spans="2:16">
      <c r="B222" s="1261" t="s">
        <v>337</v>
      </c>
      <c r="C222" s="1165">
        <v>-2.6283351942490984E-2</v>
      </c>
      <c r="D222" s="1636">
        <v>0.10276855961703912</v>
      </c>
      <c r="E222" s="1665">
        <v>-4.7198205998189025E-3</v>
      </c>
      <c r="F222" s="1649">
        <v>-0.12357412492083331</v>
      </c>
      <c r="G222" s="1649">
        <v>3.1624227092397206E-2</v>
      </c>
      <c r="H222" s="1649">
        <v>0.13500337261875828</v>
      </c>
      <c r="I222" s="1649">
        <v>-1.0619856599403121E-2</v>
      </c>
      <c r="J222" s="1665">
        <v>7.7847712455381135E-2</v>
      </c>
      <c r="K222" s="1649">
        <v>0</v>
      </c>
      <c r="L222" s="1649">
        <v>5.2717568256133163E-2</v>
      </c>
      <c r="M222" s="1665">
        <v>0.32640098466434342</v>
      </c>
      <c r="N222" s="1665">
        <v>3.041830018886138E-2</v>
      </c>
      <c r="O222" s="1649">
        <v>1.7200980196463433E-2</v>
      </c>
      <c r="P222" s="1649">
        <v>2.6109500632709448E-2</v>
      </c>
    </row>
    <row r="223" spans="2:16">
      <c r="B223" s="1261" t="s">
        <v>338</v>
      </c>
      <c r="C223" s="1165">
        <v>0.59958652060545514</v>
      </c>
      <c r="D223" s="1636">
        <v>0.13781234132275166</v>
      </c>
      <c r="E223" s="1665">
        <v>-0.15752860776603317</v>
      </c>
      <c r="F223" s="1649">
        <v>-0.48021570667591273</v>
      </c>
      <c r="G223" s="1649">
        <v>0.37763318623944553</v>
      </c>
      <c r="H223" s="1649">
        <v>0.1930623449265978</v>
      </c>
      <c r="I223" s="1649">
        <v>9.7487826945275025E-2</v>
      </c>
      <c r="J223" s="1665">
        <v>-0.25104473730893639</v>
      </c>
      <c r="K223" s="1649">
        <v>0</v>
      </c>
      <c r="L223" s="1649">
        <v>0.26216131105289975</v>
      </c>
      <c r="M223" s="1665">
        <v>0.99823354554602339</v>
      </c>
      <c r="N223" s="1665">
        <v>4.1607626649864393E-2</v>
      </c>
      <c r="O223" s="1649">
        <v>-0.23043041028247835</v>
      </c>
      <c r="P223" s="1649">
        <v>-4.7067912629961128E-2</v>
      </c>
    </row>
    <row r="224" spans="2:16" ht="18" customHeight="1">
      <c r="B224" s="1261" t="s">
        <v>339</v>
      </c>
      <c r="C224" s="1165">
        <v>0.43412445414636736</v>
      </c>
      <c r="D224" s="1636">
        <v>0.38092725970630958</v>
      </c>
      <c r="E224" s="1665">
        <v>-3.2859332940948782E-3</v>
      </c>
      <c r="F224" s="1649">
        <v>0.39715898983803122</v>
      </c>
      <c r="G224" s="1649">
        <v>0.30791280981785629</v>
      </c>
      <c r="H224" s="1649">
        <v>0.16729321034378852</v>
      </c>
      <c r="I224" s="1649">
        <v>8.1071827490242221E-2</v>
      </c>
      <c r="J224" s="1665">
        <v>0.65093473778161659</v>
      </c>
      <c r="K224" s="1649">
        <v>7.1627260432731266</v>
      </c>
      <c r="L224" s="1649">
        <v>3.20112835152353</v>
      </c>
      <c r="M224" s="1665">
        <v>0.74648041956719702</v>
      </c>
      <c r="N224" s="1665">
        <v>1.090444229118015</v>
      </c>
      <c r="O224" s="1649">
        <v>0.7414808654857552</v>
      </c>
      <c r="P224" s="1649">
        <v>0.976902213253239</v>
      </c>
    </row>
    <row r="225" spans="1:16" ht="18" customHeight="1">
      <c r="B225" s="1261" t="s">
        <v>340</v>
      </c>
      <c r="C225" s="1165">
        <v>0.13070869136895258</v>
      </c>
      <c r="D225" s="1636">
        <v>0.45263618204895995</v>
      </c>
      <c r="E225" s="1665">
        <v>3.7580589033359146E-3</v>
      </c>
      <c r="F225" s="1649">
        <v>0.9133380012934289</v>
      </c>
      <c r="G225" s="1649">
        <v>0.23979226185117941</v>
      </c>
      <c r="H225" s="1649">
        <v>0.46550837462357997</v>
      </c>
      <c r="I225" s="1649">
        <v>0</v>
      </c>
      <c r="J225" s="1665">
        <v>-0.23176942310009219</v>
      </c>
      <c r="K225" s="1649">
        <v>-7.0755133929623071E-4</v>
      </c>
      <c r="L225" s="1649">
        <v>0.11187446714067129</v>
      </c>
      <c r="M225" s="1665">
        <v>0.34203689098666334</v>
      </c>
      <c r="N225" s="1665">
        <v>0.27552393506216077</v>
      </c>
      <c r="O225" s="1649">
        <v>0.6249749409322769</v>
      </c>
      <c r="P225" s="1649">
        <v>0.38895952876982776</v>
      </c>
    </row>
    <row r="226" spans="1:16" ht="18" customHeight="1">
      <c r="B226" s="1261" t="s">
        <v>341</v>
      </c>
      <c r="C226" s="1165">
        <v>0.21821878351433455</v>
      </c>
      <c r="D226" s="1636">
        <v>1.3485552170224624</v>
      </c>
      <c r="E226" s="1665">
        <v>0.53463217380915751</v>
      </c>
      <c r="F226" s="1649">
        <v>2.7883495770519406</v>
      </c>
      <c r="G226" s="1649">
        <v>1.8979164079603983</v>
      </c>
      <c r="H226" s="1649">
        <v>0.50958761664208208</v>
      </c>
      <c r="I226" s="1649">
        <v>0.32303577432024611</v>
      </c>
      <c r="J226" s="1665">
        <v>0.22177716021385407</v>
      </c>
      <c r="K226" s="1649">
        <v>0</v>
      </c>
      <c r="L226" s="1649">
        <v>0.27594796769196961</v>
      </c>
      <c r="M226" s="1665">
        <v>6.9383344191087382E-2</v>
      </c>
      <c r="N226" s="1665">
        <v>0.85333555613524847</v>
      </c>
      <c r="O226" s="1649">
        <v>1.0517383216053444</v>
      </c>
      <c r="P226" s="1649">
        <v>0.91789066339438286</v>
      </c>
    </row>
    <row r="227" spans="1:16" ht="18" customHeight="1">
      <c r="B227" s="1261" t="s">
        <v>342</v>
      </c>
      <c r="C227" s="1165">
        <v>7.8919268080859029</v>
      </c>
      <c r="D227" s="1636">
        <v>45.878856774301454</v>
      </c>
      <c r="E227" s="1665">
        <v>2.9353303176533174</v>
      </c>
      <c r="F227" s="1649">
        <v>26.861747704917494</v>
      </c>
      <c r="G227" s="1649">
        <v>12.944060677337932</v>
      </c>
      <c r="H227" s="1649">
        <v>19.126979751152184</v>
      </c>
      <c r="I227" s="1649">
        <v>1.3869907370354984</v>
      </c>
      <c r="J227" s="1665">
        <v>27.663890622816645</v>
      </c>
      <c r="K227" s="1649">
        <v>0</v>
      </c>
      <c r="L227" s="1649">
        <v>9.8626916064579397</v>
      </c>
      <c r="M227" s="1665">
        <v>13.635725362715245</v>
      </c>
      <c r="N227" s="1665">
        <v>14.65901096592952</v>
      </c>
      <c r="O227" s="1649">
        <v>20.123124054313891</v>
      </c>
      <c r="P227" s="1649">
        <v>16.43924946645685</v>
      </c>
    </row>
    <row r="228" spans="1:16" ht="18" customHeight="1">
      <c r="B228" s="1261" t="s">
        <v>343</v>
      </c>
      <c r="C228" s="1165">
        <v>7.208539808189407</v>
      </c>
      <c r="D228" s="1636">
        <v>10.62860856823724</v>
      </c>
      <c r="E228" s="1665">
        <v>4.8031997365733936</v>
      </c>
      <c r="F228" s="1649">
        <v>9.1204946996404459</v>
      </c>
      <c r="G228" s="1649">
        <v>3.3612861315254206</v>
      </c>
      <c r="H228" s="1649">
        <v>2.310539731645922</v>
      </c>
      <c r="I228" s="1649">
        <v>0.17988414595655478</v>
      </c>
      <c r="J228" s="1665">
        <v>16.326451879068937</v>
      </c>
      <c r="K228" s="1649">
        <v>0.34986878558653789</v>
      </c>
      <c r="L228" s="1649">
        <v>9.2864865042198819</v>
      </c>
      <c r="M228" s="1665">
        <v>15.420580761670122</v>
      </c>
      <c r="N228" s="1665">
        <v>6.5004436340954541</v>
      </c>
      <c r="O228" s="1649">
        <v>14.52669282496486</v>
      </c>
      <c r="P228" s="1649">
        <v>9.1981729417809568</v>
      </c>
    </row>
    <row r="229" spans="1:16" ht="18" customHeight="1">
      <c r="B229" s="1261" t="s">
        <v>344</v>
      </c>
      <c r="C229" s="1165">
        <v>10.215166144522003</v>
      </c>
      <c r="D229" s="1636">
        <v>8.0654269958682523</v>
      </c>
      <c r="E229" s="1665">
        <v>2.7716205944582573</v>
      </c>
      <c r="F229" s="1649">
        <v>8.0660804290953116</v>
      </c>
      <c r="G229" s="1649">
        <v>8.4945743772952387</v>
      </c>
      <c r="H229" s="1649">
        <v>28.608050305273114</v>
      </c>
      <c r="I229" s="1649">
        <v>1.2649088749153492</v>
      </c>
      <c r="J229" s="1665">
        <v>3.1910352170540834</v>
      </c>
      <c r="K229" s="1649">
        <v>0</v>
      </c>
      <c r="L229" s="1649">
        <v>13.841514039214275</v>
      </c>
      <c r="M229" s="1665">
        <v>10.070196138270514</v>
      </c>
      <c r="N229" s="1665">
        <v>9.0084599055951777</v>
      </c>
      <c r="O229" s="1649">
        <v>9.0742370674128168</v>
      </c>
      <c r="P229" s="1649">
        <v>9.0316473138806188</v>
      </c>
    </row>
    <row r="230" spans="1:16" ht="18" customHeight="1">
      <c r="B230" s="1436"/>
      <c r="C230" s="1165"/>
      <c r="D230" s="1636"/>
      <c r="E230" s="1665"/>
      <c r="F230" s="1649"/>
      <c r="G230" s="1649"/>
      <c r="H230" s="1649"/>
      <c r="I230" s="1649"/>
      <c r="J230" s="1665"/>
      <c r="K230" s="1649"/>
      <c r="L230" s="1649"/>
      <c r="M230" s="1665"/>
      <c r="N230" s="1665"/>
      <c r="O230" s="1649"/>
      <c r="P230" s="1649"/>
    </row>
    <row r="231" spans="1:16" ht="18" customHeight="1">
      <c r="A231" s="19"/>
      <c r="B231" s="930">
        <v>2019</v>
      </c>
      <c r="C231" s="1165"/>
      <c r="D231" s="1636"/>
      <c r="E231" s="1665"/>
      <c r="F231" s="1649"/>
      <c r="G231" s="1649"/>
      <c r="H231" s="1649"/>
      <c r="I231" s="1649"/>
      <c r="J231" s="1665"/>
      <c r="K231" s="1649"/>
      <c r="L231" s="1649"/>
      <c r="M231" s="1665"/>
      <c r="N231" s="1665"/>
      <c r="O231" s="1649"/>
      <c r="P231" s="1649"/>
    </row>
    <row r="232" spans="1:16" ht="18" customHeight="1">
      <c r="A232" s="19"/>
      <c r="B232" s="930" t="s">
        <v>345</v>
      </c>
      <c r="C232" s="1165">
        <v>13.351937722063244</v>
      </c>
      <c r="D232" s="1636">
        <v>1.0353797207603543</v>
      </c>
      <c r="E232" s="1665">
        <v>4.3528078633444212</v>
      </c>
      <c r="F232" s="1649">
        <v>9.4553518804958223</v>
      </c>
      <c r="G232" s="1649">
        <v>11.642026613319011</v>
      </c>
      <c r="H232" s="1649">
        <v>47.254005057065029</v>
      </c>
      <c r="I232" s="1649">
        <v>1.1229588158575776</v>
      </c>
      <c r="J232" s="1665">
        <v>11.005633326361309</v>
      </c>
      <c r="K232" s="1649">
        <v>9.6656049681453915E-2</v>
      </c>
      <c r="L232" s="1649">
        <v>11.728755144173597</v>
      </c>
      <c r="M232" s="1665">
        <v>6.721199132532174</v>
      </c>
      <c r="N232" s="1665">
        <v>12.828270048031932</v>
      </c>
      <c r="O232" s="1649">
        <v>6.9365919411450649</v>
      </c>
      <c r="P232" s="1649">
        <v>10.750556364303998</v>
      </c>
    </row>
    <row r="233" spans="1:16" ht="18" customHeight="1">
      <c r="A233" s="19"/>
      <c r="B233" s="930" t="s">
        <v>334</v>
      </c>
      <c r="C233" s="1165">
        <v>2.9403403250890747</v>
      </c>
      <c r="D233" s="1636">
        <v>5.9421495241743116</v>
      </c>
      <c r="E233" s="1665">
        <v>2.7742311345289927</v>
      </c>
      <c r="F233" s="1649">
        <v>2.7320187867295953</v>
      </c>
      <c r="G233" s="1649">
        <v>2.9279839709319244</v>
      </c>
      <c r="H233" s="1649">
        <v>-7.700329029129815</v>
      </c>
      <c r="I233" s="1649">
        <v>0.14276304000595541</v>
      </c>
      <c r="J233" s="1665">
        <v>3.4249904106533391</v>
      </c>
      <c r="K233" s="1649">
        <v>2.1822398284387923E-2</v>
      </c>
      <c r="L233" s="1649">
        <v>2.2019836027068473</v>
      </c>
      <c r="M233" s="1665">
        <v>4.339731788262835</v>
      </c>
      <c r="N233" s="1665">
        <v>0.70040309231187425</v>
      </c>
      <c r="O233" s="1649">
        <v>3.5572803370693462</v>
      </c>
      <c r="P233" s="1649">
        <v>1.6731921824101104</v>
      </c>
    </row>
    <row r="234" spans="1:16" ht="18" customHeight="1">
      <c r="A234" s="19"/>
      <c r="B234" s="930" t="s">
        <v>335</v>
      </c>
      <c r="C234" s="1165">
        <v>14.285219797351068</v>
      </c>
      <c r="D234" s="1636">
        <v>5.5611640633258963</v>
      </c>
      <c r="E234" s="1665">
        <v>2.3444812657704261</v>
      </c>
      <c r="F234" s="1649">
        <v>5.2021665935544581</v>
      </c>
      <c r="G234" s="1649">
        <v>2.3017605099565852</v>
      </c>
      <c r="H234" s="1649">
        <v>3.0643345069120365</v>
      </c>
      <c r="I234" s="1649">
        <v>0.13832785915564028</v>
      </c>
      <c r="J234" s="1665">
        <v>3.9201033575517075</v>
      </c>
      <c r="K234" s="1649">
        <v>3.6562810864880557</v>
      </c>
      <c r="L234" s="1649">
        <v>4.5431653535911387</v>
      </c>
      <c r="M234" s="1665">
        <v>5.1649252732276718</v>
      </c>
      <c r="N234" s="1665">
        <v>4.0546333613652008</v>
      </c>
      <c r="O234" s="1649">
        <v>5.0960537909853887</v>
      </c>
      <c r="P234" s="1649">
        <v>4.3806409745267727</v>
      </c>
    </row>
    <row r="235" spans="1:16" ht="18" customHeight="1">
      <c r="A235" s="19"/>
      <c r="B235" s="930" t="s">
        <v>336</v>
      </c>
      <c r="C235" s="1165">
        <v>12.048027477557955</v>
      </c>
      <c r="D235" s="1636">
        <v>6.5676095734464868</v>
      </c>
      <c r="E235" s="1665">
        <v>0.65070391832464658</v>
      </c>
      <c r="F235" s="1649">
        <v>5.8424426916485084</v>
      </c>
      <c r="G235" s="1649">
        <v>19.89986807043622</v>
      </c>
      <c r="H235" s="1649">
        <v>3.4038723705080765</v>
      </c>
      <c r="I235" s="1649">
        <v>3.5033824682583647</v>
      </c>
      <c r="J235" s="1665">
        <v>5.3636989287007442</v>
      </c>
      <c r="K235" s="1649">
        <v>6.9269006269761846</v>
      </c>
      <c r="L235" s="1649">
        <v>19.742289548502683</v>
      </c>
      <c r="M235" s="1665">
        <v>5.350043266349469</v>
      </c>
      <c r="N235" s="1665">
        <v>4.4500429122146912</v>
      </c>
      <c r="O235" s="1649">
        <v>7.8455386617736877</v>
      </c>
      <c r="P235" s="1649">
        <v>5.5202585439532825</v>
      </c>
    </row>
    <row r="236" spans="1:16" ht="18" customHeight="1">
      <c r="A236" s="19"/>
      <c r="B236" s="930" t="s">
        <v>337</v>
      </c>
      <c r="C236" s="1165">
        <v>21.574193171524243</v>
      </c>
      <c r="D236" s="1636">
        <v>11.892854633497024</v>
      </c>
      <c r="E236" s="1665">
        <v>2.5433150969834486</v>
      </c>
      <c r="F236" s="1649">
        <v>11.51312929929</v>
      </c>
      <c r="G236" s="1649">
        <v>16.851878148587772</v>
      </c>
      <c r="H236" s="1649">
        <v>16.178713785905515</v>
      </c>
      <c r="I236" s="1649">
        <v>31.207758067169863</v>
      </c>
      <c r="J236" s="1665">
        <v>29.811998192770858</v>
      </c>
      <c r="K236" s="1649">
        <v>3.053373544157779</v>
      </c>
      <c r="L236" s="1649">
        <v>6.6695515060497996</v>
      </c>
      <c r="M236" s="1665">
        <v>8.9614590089658321</v>
      </c>
      <c r="N236" s="1665">
        <v>10.117001700703483</v>
      </c>
      <c r="O236" s="1649">
        <v>17.629842752103769</v>
      </c>
      <c r="P236" s="1649">
        <v>12.537131375373178</v>
      </c>
    </row>
    <row r="237" spans="1:16" ht="18" customHeight="1">
      <c r="A237" s="19"/>
      <c r="B237" s="930" t="s">
        <v>338</v>
      </c>
      <c r="C237" s="1165">
        <v>40.937589875079603</v>
      </c>
      <c r="D237" s="1636">
        <v>59.894066575732907</v>
      </c>
      <c r="E237" s="1665">
        <v>18.105443257755226</v>
      </c>
      <c r="F237" s="1649">
        <v>63.798762292392162</v>
      </c>
      <c r="G237" s="1649">
        <v>46.526595636368981</v>
      </c>
      <c r="H237" s="1649">
        <v>41.895826643995626</v>
      </c>
      <c r="I237" s="1649">
        <v>2.324381801976183</v>
      </c>
      <c r="J237" s="1665">
        <v>35.378139641795769</v>
      </c>
      <c r="K237" s="1649">
        <v>6.4001782719458333E-2</v>
      </c>
      <c r="L237" s="1649">
        <v>28.711585600120415</v>
      </c>
      <c r="M237" s="1665">
        <v>36.633917837502608</v>
      </c>
      <c r="N237" s="1665">
        <v>31.229499767705015</v>
      </c>
      <c r="O237" s="1649">
        <v>55.073874072782502</v>
      </c>
      <c r="P237" s="1649">
        <v>39.258140839656683</v>
      </c>
    </row>
    <row r="238" spans="1:16" ht="18" customHeight="1">
      <c r="A238" s="19"/>
      <c r="B238" s="930" t="s">
        <v>339</v>
      </c>
      <c r="C238" s="1165">
        <v>23.718374813573703</v>
      </c>
      <c r="D238" s="1636">
        <v>27.683814416815039</v>
      </c>
      <c r="E238" s="1665">
        <v>9.1923043375570899</v>
      </c>
      <c r="F238" s="1649">
        <v>27.014998814562958</v>
      </c>
      <c r="G238" s="1649">
        <v>43.316413107651954</v>
      </c>
      <c r="H238" s="1649">
        <v>26.393490203011737</v>
      </c>
      <c r="I238" s="1649">
        <v>7.4784705478600415</v>
      </c>
      <c r="J238" s="1665">
        <v>36.166869280370207</v>
      </c>
      <c r="K238" s="1649">
        <v>11.051492329201167</v>
      </c>
      <c r="L238" s="1649">
        <v>30.506019203260024</v>
      </c>
      <c r="M238" s="1665">
        <v>39.792211814529821</v>
      </c>
      <c r="N238" s="1665">
        <v>21.718892638265203</v>
      </c>
      <c r="O238" s="1649">
        <v>19.898472270899333</v>
      </c>
      <c r="P238" s="1649">
        <v>21.036324767424475</v>
      </c>
    </row>
    <row r="239" spans="1:16" ht="17.25" customHeight="1" thickBot="1">
      <c r="A239" s="19"/>
      <c r="B239" s="930" t="s">
        <v>340</v>
      </c>
      <c r="C239" s="1167">
        <v>18.0927275521632</v>
      </c>
      <c r="D239" s="1625">
        <v>10.81398007711396</v>
      </c>
      <c r="E239" s="1662">
        <v>13.648237886895576</v>
      </c>
      <c r="F239" s="1646">
        <v>11.18466072090607</v>
      </c>
      <c r="G239" s="1646">
        <v>7.4682273469655058</v>
      </c>
      <c r="H239" s="1646">
        <v>32.663080739655982</v>
      </c>
      <c r="I239" s="1646">
        <v>67.862896385975475</v>
      </c>
      <c r="J239" s="1662">
        <v>12.651679294991848</v>
      </c>
      <c r="K239" s="1646">
        <v>4.0851898040143775</v>
      </c>
      <c r="L239" s="1646">
        <v>8.6673735713992848</v>
      </c>
      <c r="M239" s="1662">
        <v>18.771461156735114</v>
      </c>
      <c r="N239" s="1662">
        <v>17.788683585948739</v>
      </c>
      <c r="O239" s="1646">
        <v>18.549773389103329</v>
      </c>
      <c r="P239" s="1646">
        <v>18.071371981376451</v>
      </c>
    </row>
    <row r="240" spans="1:16" ht="17.25" customHeight="1" thickTop="1" thickBot="1">
      <c r="A240" s="19"/>
      <c r="B240" s="1474" t="s">
        <v>341</v>
      </c>
      <c r="C240" s="1623">
        <v>11.01</v>
      </c>
      <c r="D240" s="1624">
        <v>17.47</v>
      </c>
      <c r="E240" s="1666">
        <v>15.52</v>
      </c>
      <c r="F240" s="1650">
        <v>14.73</v>
      </c>
      <c r="G240" s="1650">
        <v>18.68</v>
      </c>
      <c r="H240" s="1650">
        <v>16.829999999999998</v>
      </c>
      <c r="I240" s="1650">
        <v>1.29</v>
      </c>
      <c r="J240" s="1666">
        <v>18.03</v>
      </c>
      <c r="K240" s="1650">
        <v>4.0999999999999996</v>
      </c>
      <c r="L240" s="1650">
        <v>8.42</v>
      </c>
      <c r="M240" s="1666">
        <v>35.01</v>
      </c>
      <c r="N240" s="1666">
        <v>16.63</v>
      </c>
      <c r="O240" s="1650">
        <v>19.55</v>
      </c>
      <c r="P240" s="1650">
        <v>17.72</v>
      </c>
    </row>
    <row r="241" spans="1:18" ht="17.25" customHeight="1">
      <c r="A241" s="19"/>
      <c r="B241" s="1473"/>
      <c r="C241" s="1446"/>
      <c r="D241" s="1446"/>
      <c r="E241" s="1446"/>
      <c r="F241" s="1446"/>
      <c r="G241" s="1446"/>
      <c r="H241" s="1446"/>
      <c r="I241" s="1446"/>
      <c r="J241" s="1446"/>
      <c r="K241" s="1446"/>
      <c r="L241" s="1446"/>
      <c r="M241" s="1446"/>
      <c r="N241" s="1446"/>
      <c r="O241" s="1472"/>
      <c r="P241" s="1447"/>
    </row>
    <row r="242" spans="1:18" ht="15.75">
      <c r="A242" s="19"/>
      <c r="B242" s="964" t="s">
        <v>1774</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84" t="s">
        <v>1751</v>
      </c>
      <c r="C5" s="1884"/>
      <c r="D5" s="1884"/>
      <c r="E5" s="1884"/>
      <c r="F5" s="1884"/>
      <c r="G5" s="1884"/>
      <c r="H5" s="1884"/>
      <c r="I5" s="1884"/>
      <c r="J5" s="1884"/>
      <c r="K5" s="1884"/>
      <c r="L5" s="1884"/>
      <c r="M5" s="1884"/>
      <c r="N5" s="1884"/>
      <c r="O5" s="1884"/>
      <c r="P5" s="1884"/>
    </row>
    <row r="6" spans="2:17" ht="16.5" thickBot="1">
      <c r="B6" s="1884" t="s">
        <v>1779</v>
      </c>
      <c r="C6" s="1884"/>
      <c r="D6" s="1884"/>
      <c r="E6" s="1884"/>
      <c r="F6" s="1884"/>
      <c r="G6" s="1884"/>
      <c r="H6" s="1884"/>
      <c r="I6" s="1884"/>
      <c r="J6" s="1884"/>
      <c r="K6" s="1884"/>
      <c r="L6" s="1884"/>
      <c r="M6" s="1884"/>
      <c r="N6" s="1884"/>
      <c r="O6" s="1884"/>
      <c r="P6" s="1884"/>
    </row>
    <row r="7" spans="2:17" ht="19.5" hidden="1" customHeight="1" thickTop="1" thickBot="1">
      <c r="B7" s="736"/>
      <c r="C7" s="1876" t="s">
        <v>1267</v>
      </c>
      <c r="D7" s="1877"/>
      <c r="E7" s="1877"/>
      <c r="F7" s="1877"/>
      <c r="G7" s="1877"/>
      <c r="H7" s="1877"/>
      <c r="I7" s="1877"/>
      <c r="J7" s="1877"/>
      <c r="K7" s="1877"/>
      <c r="L7" s="1877"/>
      <c r="M7" s="1877"/>
      <c r="N7" s="1877"/>
      <c r="O7" s="187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5"/>
      <c r="D26" s="1185"/>
      <c r="E26" s="1185"/>
      <c r="F26" s="1185"/>
      <c r="G26" s="1185"/>
      <c r="H26" s="1185"/>
      <c r="I26" s="1185"/>
      <c r="J26" s="1185"/>
      <c r="K26" s="1185"/>
      <c r="L26" s="1185"/>
      <c r="M26" s="1185"/>
      <c r="N26" s="1185"/>
      <c r="O26" s="1185"/>
      <c r="P26" s="1185"/>
      <c r="Q26" s="270"/>
    </row>
    <row r="27" spans="2:18" ht="16.5" hidden="1" thickTop="1"/>
    <row r="28" spans="2:18" hidden="1"/>
    <row r="29" spans="2:18" hidden="1"/>
    <row r="30" spans="2:18" ht="16.5" hidden="1" thickBot="1"/>
    <row r="31" spans="2:18" ht="19.5" thickTop="1" thickBot="1">
      <c r="B31" s="732"/>
      <c r="C31" s="1888" t="s">
        <v>1267</v>
      </c>
      <c r="D31" s="1889"/>
      <c r="E31" s="1889"/>
      <c r="F31" s="1889"/>
      <c r="G31" s="1889"/>
      <c r="H31" s="1889"/>
      <c r="I31" s="1889"/>
      <c r="J31" s="1889"/>
      <c r="K31" s="1889"/>
      <c r="L31" s="1889"/>
      <c r="M31" s="1889"/>
      <c r="N31" s="1890"/>
      <c r="O31" s="1007" t="s">
        <v>1268</v>
      </c>
      <c r="P31" s="1008"/>
    </row>
    <row r="32" spans="2:18" ht="18.75" thickTop="1">
      <c r="B32" s="733"/>
      <c r="C32" s="1011" t="s">
        <v>1353</v>
      </c>
      <c r="D32" s="1011" t="s">
        <v>743</v>
      </c>
      <c r="E32" s="1180" t="s">
        <v>1347</v>
      </c>
      <c r="F32" s="1180" t="s">
        <v>744</v>
      </c>
      <c r="G32" s="1885" t="s">
        <v>441</v>
      </c>
      <c r="H32" s="1885" t="s">
        <v>406</v>
      </c>
      <c r="I32" s="1885" t="s">
        <v>395</v>
      </c>
      <c r="J32" s="1180"/>
      <c r="K32" s="1885" t="s">
        <v>745</v>
      </c>
      <c r="L32" s="1180"/>
      <c r="M32" s="1180" t="s">
        <v>746</v>
      </c>
      <c r="N32" s="1180"/>
      <c r="O32" s="1180" t="s">
        <v>438</v>
      </c>
      <c r="P32" s="1181"/>
      <c r="Q32" s="915"/>
      <c r="R32" s="677"/>
    </row>
    <row r="33" spans="2:17" ht="32.25" customHeight="1">
      <c r="B33" s="1009"/>
      <c r="C33" s="1012" t="s">
        <v>1354</v>
      </c>
      <c r="D33" s="1012" t="s">
        <v>1352</v>
      </c>
      <c r="E33" s="1181" t="s">
        <v>950</v>
      </c>
      <c r="F33" s="1181" t="s">
        <v>1271</v>
      </c>
      <c r="G33" s="1886"/>
      <c r="H33" s="1886"/>
      <c r="I33" s="1886"/>
      <c r="J33" s="1181" t="s">
        <v>442</v>
      </c>
      <c r="K33" s="1886"/>
      <c r="L33" s="1181" t="s">
        <v>443</v>
      </c>
      <c r="M33" s="1181" t="s">
        <v>751</v>
      </c>
      <c r="N33" s="1181" t="s">
        <v>1269</v>
      </c>
      <c r="O33" s="1181" t="s">
        <v>1355</v>
      </c>
      <c r="P33" s="1181" t="s">
        <v>747</v>
      </c>
    </row>
    <row r="34" spans="2:17" ht="18">
      <c r="B34" s="734"/>
      <c r="C34" s="1013" t="s">
        <v>437</v>
      </c>
      <c r="D34" s="1181" t="s">
        <v>748</v>
      </c>
      <c r="E34" s="1181" t="s">
        <v>951</v>
      </c>
      <c r="F34" s="1181" t="s">
        <v>1272</v>
      </c>
      <c r="G34" s="1886"/>
      <c r="H34" s="1886"/>
      <c r="I34" s="1886"/>
      <c r="J34" s="1181" t="s">
        <v>434</v>
      </c>
      <c r="K34" s="1886"/>
      <c r="L34" s="1181" t="s">
        <v>435</v>
      </c>
      <c r="M34" s="1181" t="s">
        <v>405</v>
      </c>
      <c r="N34" s="1181" t="s">
        <v>742</v>
      </c>
      <c r="O34" s="1181" t="s">
        <v>1356</v>
      </c>
      <c r="P34" s="1181" t="s">
        <v>752</v>
      </c>
    </row>
    <row r="35" spans="2:17" ht="16.5" thickBot="1">
      <c r="B35" s="735"/>
      <c r="C35" s="1014"/>
      <c r="D35" s="1014"/>
      <c r="E35" s="1182" t="s">
        <v>952</v>
      </c>
      <c r="F35" s="1014"/>
      <c r="G35" s="1887"/>
      <c r="H35" s="1887"/>
      <c r="I35" s="1887"/>
      <c r="J35" s="1014"/>
      <c r="K35" s="1887"/>
      <c r="L35" s="1014"/>
      <c r="M35" s="1014"/>
      <c r="N35" s="1014"/>
      <c r="O35" s="1014"/>
      <c r="P35" s="1014"/>
    </row>
    <row r="36" spans="2:17" ht="17.25" thickTop="1" thickBot="1">
      <c r="B36" s="1329" t="s">
        <v>754</v>
      </c>
      <c r="C36" s="1454">
        <v>4.900016548039428</v>
      </c>
      <c r="D36" s="1455">
        <v>4.3459495819976999</v>
      </c>
      <c r="E36" s="1455">
        <v>27.624259296337037</v>
      </c>
      <c r="F36" s="1455">
        <v>5.2886081197764376</v>
      </c>
      <c r="G36" s="1455">
        <v>1.4238415288433024</v>
      </c>
      <c r="H36" s="1455">
        <v>8.3947065365472273</v>
      </c>
      <c r="I36" s="1454">
        <v>2.6548579684021067</v>
      </c>
      <c r="J36" s="1455">
        <v>2.2688956368227204</v>
      </c>
      <c r="K36" s="1455">
        <v>4.2531929360277863</v>
      </c>
      <c r="L36" s="1454">
        <v>1.0808192579877245</v>
      </c>
      <c r="M36" s="1454">
        <v>6.460721818470498</v>
      </c>
      <c r="N36" s="1455">
        <v>68.695869229251997</v>
      </c>
      <c r="O36" s="1456">
        <v>31.304130770747996</v>
      </c>
      <c r="P36" s="1327">
        <v>100</v>
      </c>
      <c r="Q36" s="1328"/>
    </row>
    <row r="37" spans="2:17" ht="16.5" thickTop="1">
      <c r="B37" s="920"/>
      <c r="C37" s="954"/>
      <c r="D37" s="1326"/>
      <c r="E37" s="1326"/>
      <c r="F37" s="1326"/>
      <c r="G37" s="1326"/>
      <c r="H37" s="1326"/>
      <c r="I37" s="955"/>
      <c r="J37" s="1326"/>
      <c r="K37" s="1326"/>
      <c r="L37" s="955"/>
      <c r="M37" s="955"/>
      <c r="N37" s="1326"/>
      <c r="O37" s="955"/>
      <c r="P37" s="954"/>
    </row>
    <row r="38" spans="2:17" hidden="1">
      <c r="B38" s="918">
        <v>2009</v>
      </c>
      <c r="C38" s="954"/>
      <c r="D38" s="1383"/>
      <c r="E38" s="1383"/>
      <c r="F38" s="1383"/>
      <c r="G38" s="1383"/>
      <c r="H38" s="1383"/>
      <c r="I38" s="1383"/>
      <c r="J38" s="1383"/>
      <c r="K38" s="1383"/>
      <c r="L38" s="1383"/>
      <c r="M38" s="1383"/>
      <c r="N38" s="1383"/>
      <c r="O38" s="1383"/>
      <c r="P38" s="954"/>
    </row>
    <row r="39" spans="2:17" hidden="1">
      <c r="B39" s="1001" t="s">
        <v>344</v>
      </c>
      <c r="C39" s="999">
        <v>-7.2894541878853802</v>
      </c>
      <c r="D39" s="1384">
        <v>-18.218291685612698</v>
      </c>
      <c r="E39" s="1384">
        <v>13.787715542294499</v>
      </c>
      <c r="F39" s="1384">
        <v>-0.77548590076662594</v>
      </c>
      <c r="G39" s="1384">
        <v>-8.4513328191860531</v>
      </c>
      <c r="H39" s="1384">
        <v>15.129977237169712</v>
      </c>
      <c r="I39" s="1384">
        <v>0</v>
      </c>
      <c r="J39" s="1384">
        <v>2.2793454804127311</v>
      </c>
      <c r="K39" s="1384">
        <v>0</v>
      </c>
      <c r="L39" s="1384">
        <v>2.2430098924625774</v>
      </c>
      <c r="M39" s="1384">
        <v>-4.0851231949048383</v>
      </c>
      <c r="N39" s="1384">
        <v>-3.9125573256479029</v>
      </c>
      <c r="O39" s="1384">
        <v>-13.562911869587236</v>
      </c>
      <c r="P39" s="999">
        <v>-5.4550396008881012</v>
      </c>
    </row>
    <row r="40" spans="2:17" hidden="1">
      <c r="B40" s="1001"/>
      <c r="C40" s="999"/>
      <c r="D40" s="1384"/>
      <c r="E40" s="1384"/>
      <c r="F40" s="1384"/>
      <c r="G40" s="1384"/>
      <c r="H40" s="1384"/>
      <c r="I40" s="1384"/>
      <c r="J40" s="1384"/>
      <c r="K40" s="1384"/>
      <c r="L40" s="1384"/>
      <c r="M40" s="1384"/>
      <c r="N40" s="1384"/>
      <c r="O40" s="1384"/>
      <c r="P40" s="999"/>
    </row>
    <row r="41" spans="2:17" hidden="1">
      <c r="B41" s="918">
        <v>2010</v>
      </c>
      <c r="C41" s="999"/>
      <c r="D41" s="1384"/>
      <c r="E41" s="1384"/>
      <c r="F41" s="1384"/>
      <c r="G41" s="1384"/>
      <c r="H41" s="1384"/>
      <c r="I41" s="1384"/>
      <c r="J41" s="1384"/>
      <c r="K41" s="1384"/>
      <c r="L41" s="1384"/>
      <c r="M41" s="1384"/>
      <c r="N41" s="1384"/>
      <c r="O41" s="1384"/>
      <c r="P41" s="999"/>
    </row>
    <row r="42" spans="2:17" hidden="1">
      <c r="B42" s="1001" t="s">
        <v>345</v>
      </c>
      <c r="C42" s="999">
        <v>-1.5392624175902259</v>
      </c>
      <c r="D42" s="1384">
        <v>-15.986218365841031</v>
      </c>
      <c r="E42" s="1384">
        <v>13.904213125610898</v>
      </c>
      <c r="F42" s="1384">
        <v>-10.200792911023026</v>
      </c>
      <c r="G42" s="1384">
        <v>0.2913224265231884</v>
      </c>
      <c r="H42" s="1384">
        <v>17.561303649593029</v>
      </c>
      <c r="I42" s="1384">
        <v>0</v>
      </c>
      <c r="J42" s="1384">
        <v>1.6137093240774059</v>
      </c>
      <c r="K42" s="1384">
        <v>0</v>
      </c>
      <c r="L42" s="1384">
        <v>7.5873282447076251</v>
      </c>
      <c r="M42" s="1384">
        <v>-3.288215827715435</v>
      </c>
      <c r="N42" s="1384">
        <v>-0.90786990887965491</v>
      </c>
      <c r="O42" s="1384">
        <v>-8.4731053622628671</v>
      </c>
      <c r="P42" s="999">
        <v>-1.6687127929083223</v>
      </c>
    </row>
    <row r="43" spans="2:17" hidden="1">
      <c r="B43" s="1001" t="s">
        <v>334</v>
      </c>
      <c r="C43" s="999">
        <v>9.0273029441791728</v>
      </c>
      <c r="D43" s="1384">
        <v>-10.372685292105155</v>
      </c>
      <c r="E43" s="1384">
        <v>14.16096937693041</v>
      </c>
      <c r="F43" s="1384">
        <v>-11.329268207703869</v>
      </c>
      <c r="G43" s="1384">
        <v>0.18828158159893693</v>
      </c>
      <c r="H43" s="1384">
        <v>18.78236949027503</v>
      </c>
      <c r="I43" s="1384">
        <v>0</v>
      </c>
      <c r="J43" s="1384">
        <v>0.87517794708504848</v>
      </c>
      <c r="K43" s="1384">
        <v>0</v>
      </c>
      <c r="L43" s="1384">
        <v>4.2580483327057328</v>
      </c>
      <c r="M43" s="1384">
        <v>-0.95430404010500292</v>
      </c>
      <c r="N43" s="1384">
        <v>2.4624165085226135</v>
      </c>
      <c r="O43" s="1384">
        <v>-1.2449336342595374</v>
      </c>
      <c r="P43" s="999">
        <v>2.3721542615758873</v>
      </c>
    </row>
    <row r="44" spans="2:17" hidden="1">
      <c r="B44" s="1001" t="s">
        <v>335</v>
      </c>
      <c r="C44" s="999">
        <v>16.397461960634008</v>
      </c>
      <c r="D44" s="1384">
        <v>-7.8084802060873866</v>
      </c>
      <c r="E44" s="1384">
        <v>9.768603316051383</v>
      </c>
      <c r="F44" s="1384">
        <v>-7.3510861583856784</v>
      </c>
      <c r="G44" s="1384">
        <v>4.6445152293254965</v>
      </c>
      <c r="H44" s="1384">
        <v>14.394588519794628</v>
      </c>
      <c r="I44" s="1384">
        <v>0</v>
      </c>
      <c r="J44" s="1384">
        <v>-0.2955177403603626</v>
      </c>
      <c r="K44" s="1384">
        <v>0</v>
      </c>
      <c r="L44" s="1384">
        <v>12.647792382751376</v>
      </c>
      <c r="M44" s="1384">
        <v>0.8971035753531087</v>
      </c>
      <c r="N44" s="1384">
        <v>4.6701079223494757</v>
      </c>
      <c r="O44" s="1384">
        <v>4.2658447804146071</v>
      </c>
      <c r="P44" s="999">
        <v>4.6249345324078872</v>
      </c>
    </row>
    <row r="45" spans="2:17" hidden="1">
      <c r="B45" s="1001" t="s">
        <v>336</v>
      </c>
      <c r="C45" s="999">
        <v>17.416102709236327</v>
      </c>
      <c r="D45" s="1384">
        <v>-9.5898692856092431</v>
      </c>
      <c r="E45" s="1384">
        <v>9.1777408781217318</v>
      </c>
      <c r="F45" s="1384">
        <v>-6.9678346613884612</v>
      </c>
      <c r="G45" s="1384">
        <v>4.2809592545157926</v>
      </c>
      <c r="H45" s="1384">
        <v>13.373788409138253</v>
      </c>
      <c r="I45" s="1384">
        <v>-7.702155741781147</v>
      </c>
      <c r="J45" s="1384">
        <v>-2.4727246376712197</v>
      </c>
      <c r="K45" s="1384">
        <v>3.0375232608686353</v>
      </c>
      <c r="L45" s="1384">
        <v>12.644638244564653</v>
      </c>
      <c r="M45" s="1384">
        <v>0.14752890318145973</v>
      </c>
      <c r="N45" s="1384">
        <v>4.5264857963715599</v>
      </c>
      <c r="O45" s="1384">
        <v>5.2013179397844667</v>
      </c>
      <c r="P45" s="999">
        <v>4.7482140927674221</v>
      </c>
    </row>
    <row r="46" spans="2:17" hidden="1">
      <c r="B46" s="1001" t="s">
        <v>337</v>
      </c>
      <c r="C46" s="999">
        <v>18.971644156031321</v>
      </c>
      <c r="D46" s="1384">
        <v>-3.2028663736942353</v>
      </c>
      <c r="E46" s="1384">
        <v>8.4263579420005286</v>
      </c>
      <c r="F46" s="1384">
        <v>-2.0328450304263224</v>
      </c>
      <c r="G46" s="1384">
        <v>3.5281551961111379</v>
      </c>
      <c r="H46" s="1384">
        <v>11.632445324365781</v>
      </c>
      <c r="I46" s="1384">
        <v>-7.6170093678149868</v>
      </c>
      <c r="J46" s="1384">
        <v>-2.6833386946282678</v>
      </c>
      <c r="K46" s="1384">
        <v>7.0050982191249611</v>
      </c>
      <c r="L46" s="1384">
        <v>14.769474230845248</v>
      </c>
      <c r="M46" s="1384">
        <v>-1.5521405447515346</v>
      </c>
      <c r="N46" s="1384">
        <v>5.7652775159583891</v>
      </c>
      <c r="O46" s="1384">
        <v>6.6971251103957741</v>
      </c>
      <c r="P46" s="999">
        <v>6.0719146800790158</v>
      </c>
    </row>
    <row r="47" spans="2:17" hidden="1">
      <c r="B47" s="1001" t="s">
        <v>338</v>
      </c>
      <c r="C47" s="999">
        <v>12.579826615494571</v>
      </c>
      <c r="D47" s="1384">
        <v>-1.6865967662170966</v>
      </c>
      <c r="E47" s="1384">
        <v>9.9324612140722088</v>
      </c>
      <c r="F47" s="1384">
        <v>-1.8148997036657843</v>
      </c>
      <c r="G47" s="1384">
        <v>0.57673274816496534</v>
      </c>
      <c r="H47" s="1384">
        <v>3.6889435361862288</v>
      </c>
      <c r="I47" s="1384">
        <v>-8.1694038706638601</v>
      </c>
      <c r="J47" s="1384">
        <v>-1.6120010434410692</v>
      </c>
      <c r="K47" s="1384">
        <v>6.9930729538135283</v>
      </c>
      <c r="L47" s="1384">
        <v>10.621362821424629</v>
      </c>
      <c r="M47" s="1384">
        <v>-1.7167461885499113</v>
      </c>
      <c r="N47" s="1384">
        <v>4.3111808913519178</v>
      </c>
      <c r="O47" s="1384">
        <v>7.394788936245833</v>
      </c>
      <c r="P47" s="999">
        <v>5.306910301322465</v>
      </c>
    </row>
    <row r="48" spans="2:17" hidden="1">
      <c r="B48" s="1001" t="s">
        <v>339</v>
      </c>
      <c r="C48" s="999">
        <v>13.241879086565312</v>
      </c>
      <c r="D48" s="1384">
        <v>-2.5288569636180092</v>
      </c>
      <c r="E48" s="1384">
        <v>8.8285777188295889</v>
      </c>
      <c r="F48" s="1384">
        <v>-4.0371539106420551</v>
      </c>
      <c r="G48" s="1384">
        <v>1.4139372445973741</v>
      </c>
      <c r="H48" s="1384">
        <v>-3.9905716528489621</v>
      </c>
      <c r="I48" s="1384">
        <v>-5.0781079687437947</v>
      </c>
      <c r="J48" s="1384">
        <v>-1.938331387555392</v>
      </c>
      <c r="K48" s="1384">
        <v>6.5124400371192825</v>
      </c>
      <c r="L48" s="1384">
        <v>11.632158627032041</v>
      </c>
      <c r="M48" s="1384">
        <v>-2.0465761093266477</v>
      </c>
      <c r="N48" s="1384">
        <v>2.7510040764298083</v>
      </c>
      <c r="O48" s="1384">
        <v>7.1137809176870848</v>
      </c>
      <c r="P48" s="999">
        <v>4.1493276585136352</v>
      </c>
    </row>
    <row r="49" spans="2:16" hidden="1">
      <c r="B49" s="1001" t="s">
        <v>340</v>
      </c>
      <c r="C49" s="999">
        <v>12.407394070528488</v>
      </c>
      <c r="D49" s="1384">
        <v>-2.4397020993107366</v>
      </c>
      <c r="E49" s="1384">
        <v>5.5686676278488889</v>
      </c>
      <c r="F49" s="1384">
        <v>-4.2164685331444796</v>
      </c>
      <c r="G49" s="1384">
        <v>-0.68377690479832776</v>
      </c>
      <c r="H49" s="1384">
        <v>-3.5272157231269863</v>
      </c>
      <c r="I49" s="1384">
        <v>-5.0049676905099316</v>
      </c>
      <c r="J49" s="1384">
        <v>-2.1094444536894019</v>
      </c>
      <c r="K49" s="1384">
        <v>4.9808121214948597</v>
      </c>
      <c r="L49" s="1384">
        <v>12.534484847883753</v>
      </c>
      <c r="M49" s="1384">
        <v>-0.69247499567671733</v>
      </c>
      <c r="N49" s="1384">
        <v>1.9826251753266133</v>
      </c>
      <c r="O49" s="1384">
        <v>7.059348805702248</v>
      </c>
      <c r="P49" s="999">
        <v>3.6043295690172394</v>
      </c>
    </row>
    <row r="50" spans="2:16" hidden="1">
      <c r="B50" s="1001" t="s">
        <v>341</v>
      </c>
      <c r="C50" s="999">
        <v>12.568443464590429</v>
      </c>
      <c r="D50" s="1384">
        <v>-1.6733685372014029</v>
      </c>
      <c r="E50" s="1384">
        <v>4.8767567415830548</v>
      </c>
      <c r="F50" s="1384">
        <v>-4.2089539765316042</v>
      </c>
      <c r="G50" s="1384">
        <v>-0.2803767318046213</v>
      </c>
      <c r="H50" s="1384">
        <v>-1.1662558124727607</v>
      </c>
      <c r="I50" s="1384">
        <v>-4.2204111889739604</v>
      </c>
      <c r="J50" s="1384">
        <v>-5.7666235813911726</v>
      </c>
      <c r="K50" s="1384">
        <v>4.3691774309960074</v>
      </c>
      <c r="L50" s="1384">
        <v>9.1912869394979566</v>
      </c>
      <c r="M50" s="1384">
        <v>-0.57068793415533392</v>
      </c>
      <c r="N50" s="1384">
        <v>2.2947054630815478</v>
      </c>
      <c r="O50" s="1384">
        <v>8.3655628529432757</v>
      </c>
      <c r="P50" s="999">
        <v>4.2206457038235223</v>
      </c>
    </row>
    <row r="51" spans="2:16" hidden="1">
      <c r="B51" s="1001" t="s">
        <v>342</v>
      </c>
      <c r="C51" s="999">
        <v>10.841799400518992</v>
      </c>
      <c r="D51" s="1384">
        <v>-1.9922299262054022</v>
      </c>
      <c r="E51" s="1384">
        <v>2.4488182794694779</v>
      </c>
      <c r="F51" s="1384">
        <v>-4.5672404035848713</v>
      </c>
      <c r="G51" s="1384">
        <v>-0.3412861366020925</v>
      </c>
      <c r="H51" s="1384">
        <v>-1.795608431786333</v>
      </c>
      <c r="I51" s="1384">
        <v>-4.40661743255093</v>
      </c>
      <c r="J51" s="1384">
        <v>-5.5737459681908019</v>
      </c>
      <c r="K51" s="1384">
        <v>4.3691774309960074</v>
      </c>
      <c r="L51" s="1384">
        <v>9.8056851996079608</v>
      </c>
      <c r="M51" s="1384">
        <v>0.78856710096610882</v>
      </c>
      <c r="N51" s="1384">
        <v>1.3591216176531695</v>
      </c>
      <c r="O51" s="1384">
        <v>8.4574929752327712</v>
      </c>
      <c r="P51" s="999">
        <v>3.599770669686686</v>
      </c>
    </row>
    <row r="52" spans="2:16" hidden="1">
      <c r="B52" s="1001" t="s">
        <v>343</v>
      </c>
      <c r="C52" s="999">
        <v>12.183099160988252</v>
      </c>
      <c r="D52" s="1384">
        <v>-3.1734333627356448</v>
      </c>
      <c r="E52" s="1384">
        <v>2.6998510015457056</v>
      </c>
      <c r="F52" s="1384">
        <v>-7.2746012801478965</v>
      </c>
      <c r="G52" s="1384">
        <v>2.4184489238769036</v>
      </c>
      <c r="H52" s="1384">
        <v>-0.90005763232884339</v>
      </c>
      <c r="I52" s="1384">
        <v>-3.8455496832618064</v>
      </c>
      <c r="J52" s="1384">
        <v>-3.3862510418507075</v>
      </c>
      <c r="K52" s="1384">
        <v>4.1273306247874286</v>
      </c>
      <c r="L52" s="1384">
        <v>8.9758026439138661</v>
      </c>
      <c r="M52" s="1384">
        <v>1.6764936510906603</v>
      </c>
      <c r="N52" s="1384">
        <v>1.5912134429470814</v>
      </c>
      <c r="O52" s="1384">
        <v>9.7870546414695845</v>
      </c>
      <c r="P52" s="999">
        <v>4.1833704330798582</v>
      </c>
    </row>
    <row r="53" spans="2:16" hidden="1">
      <c r="B53" s="1001" t="s">
        <v>344</v>
      </c>
      <c r="C53" s="999">
        <v>10.295467580601937</v>
      </c>
      <c r="D53" s="1384">
        <v>-2.2455906314824414</v>
      </c>
      <c r="E53" s="1384">
        <v>2.0496211732812242</v>
      </c>
      <c r="F53" s="1384">
        <v>-4.6623178379771479</v>
      </c>
      <c r="G53" s="1384">
        <v>1.7017864564963903</v>
      </c>
      <c r="H53" s="1384">
        <v>-2.9008658951255595</v>
      </c>
      <c r="I53" s="1384">
        <v>-3.6272328235204099</v>
      </c>
      <c r="J53" s="1384">
        <v>-2.8816872108797797</v>
      </c>
      <c r="K53" s="1384">
        <v>-0.53532279174880459</v>
      </c>
      <c r="L53" s="1384">
        <v>5.8264574618875908</v>
      </c>
      <c r="M53" s="1384">
        <v>1.4473491924780202</v>
      </c>
      <c r="N53" s="1384">
        <v>1.3267066296946295</v>
      </c>
      <c r="O53" s="1384">
        <v>7.3400956841942255</v>
      </c>
      <c r="P53" s="999">
        <v>3.2325052867839377</v>
      </c>
    </row>
    <row r="54" spans="2:16" hidden="1">
      <c r="B54" s="1001"/>
      <c r="C54" s="999"/>
      <c r="D54" s="1384"/>
      <c r="E54" s="1384"/>
      <c r="F54" s="1384"/>
      <c r="G54" s="1384"/>
      <c r="H54" s="1384"/>
      <c r="I54" s="1384"/>
      <c r="J54" s="1384"/>
      <c r="K54" s="1384"/>
      <c r="L54" s="1384"/>
      <c r="M54" s="1384"/>
      <c r="N54" s="1384"/>
      <c r="O54" s="1384"/>
      <c r="P54" s="999"/>
    </row>
    <row r="55" spans="2:16" hidden="1">
      <c r="B55" s="918">
        <v>2011</v>
      </c>
      <c r="C55" s="999"/>
      <c r="D55" s="1384"/>
      <c r="E55" s="1384"/>
      <c r="F55" s="1384"/>
      <c r="G55" s="1384"/>
      <c r="H55" s="1384"/>
      <c r="I55" s="1384"/>
      <c r="J55" s="1384"/>
      <c r="K55" s="1384"/>
      <c r="L55" s="1384"/>
      <c r="M55" s="1384"/>
      <c r="N55" s="1384"/>
      <c r="O55" s="1384"/>
      <c r="P55" s="999"/>
    </row>
    <row r="56" spans="2:16" hidden="1">
      <c r="B56" s="1001" t="s">
        <v>345</v>
      </c>
      <c r="C56" s="999">
        <v>10.026161916069176</v>
      </c>
      <c r="D56" s="1384">
        <v>-1.1147042745543567</v>
      </c>
      <c r="E56" s="1384">
        <v>2.619663171841613</v>
      </c>
      <c r="F56" s="1384">
        <v>4.5075579072561878</v>
      </c>
      <c r="G56" s="1384">
        <v>0.4671357517560093</v>
      </c>
      <c r="H56" s="1384">
        <v>3.2508288788597461</v>
      </c>
      <c r="I56" s="1384">
        <v>-4.5428069333557586</v>
      </c>
      <c r="J56" s="1384">
        <v>-4.9137941241128242</v>
      </c>
      <c r="K56" s="1384">
        <v>-2.808735531155937</v>
      </c>
      <c r="L56" s="1384">
        <v>5.1208740949800546</v>
      </c>
      <c r="M56" s="1384">
        <v>4.0426528378028515</v>
      </c>
      <c r="N56" s="1384">
        <v>1.9879365630728341</v>
      </c>
      <c r="O56" s="1384">
        <v>6.7788723197180545</v>
      </c>
      <c r="P56" s="999">
        <v>3.522377184510872</v>
      </c>
    </row>
    <row r="57" spans="2:16" hidden="1">
      <c r="B57" s="1001" t="s">
        <v>334</v>
      </c>
      <c r="C57" s="999">
        <v>7.152451358864198</v>
      </c>
      <c r="D57" s="1384">
        <v>-0.92072528335773729</v>
      </c>
      <c r="E57" s="1384">
        <v>2.944945912200958</v>
      </c>
      <c r="F57" s="1384">
        <v>4.6394728493532433</v>
      </c>
      <c r="G57" s="1384">
        <v>0.5551768361288012</v>
      </c>
      <c r="H57" s="1384">
        <v>3.2046400163404654</v>
      </c>
      <c r="I57" s="1384">
        <v>-4.4820544258715511</v>
      </c>
      <c r="J57" s="1384">
        <v>-3.4337887122702027</v>
      </c>
      <c r="K57" s="1384">
        <v>-0.50923999735548175</v>
      </c>
      <c r="L57" s="1384">
        <v>4.6288779029330263</v>
      </c>
      <c r="M57" s="1384">
        <v>4.0525428088297177</v>
      </c>
      <c r="N57" s="1384">
        <v>1.9832268452576685</v>
      </c>
      <c r="O57" s="1384">
        <v>5.2598539193535077</v>
      </c>
      <c r="P57" s="999">
        <v>3.0416195635887933</v>
      </c>
    </row>
    <row r="58" spans="2:16" hidden="1">
      <c r="B58" s="1001" t="s">
        <v>335</v>
      </c>
      <c r="C58" s="999">
        <v>4.2308908867980888</v>
      </c>
      <c r="D58" s="1384">
        <v>9.7508789749456426E-3</v>
      </c>
      <c r="E58" s="1384">
        <v>1.8755956843469201</v>
      </c>
      <c r="F58" s="1384">
        <v>0.25531528711233431</v>
      </c>
      <c r="G58" s="1384">
        <v>-0.83138991143191232</v>
      </c>
      <c r="H58" s="1384">
        <v>8.4508562770442275</v>
      </c>
      <c r="I58" s="1384">
        <v>-4.2275008219378467</v>
      </c>
      <c r="J58" s="1384">
        <v>-2.0052987203648009</v>
      </c>
      <c r="K58" s="1384">
        <v>4.8977802056544562</v>
      </c>
      <c r="L58" s="1384">
        <v>2.4318252668029006</v>
      </c>
      <c r="M58" s="1384">
        <v>2.9581358807600155</v>
      </c>
      <c r="N58" s="1384">
        <v>2.3429396479836662</v>
      </c>
      <c r="O58" s="1384">
        <v>3.3319565871500645</v>
      </c>
      <c r="P58" s="999">
        <v>2.6667837236718173</v>
      </c>
    </row>
    <row r="59" spans="2:16" hidden="1">
      <c r="B59" s="1001" t="s">
        <v>336</v>
      </c>
      <c r="C59" s="999">
        <v>3.5647344678688464</v>
      </c>
      <c r="D59" s="1384">
        <v>1.2675403084277503</v>
      </c>
      <c r="E59" s="1384">
        <v>2.9886398568768957</v>
      </c>
      <c r="F59" s="1384">
        <v>-0.53234918695301836</v>
      </c>
      <c r="G59" s="1384">
        <v>-1.0719150122498133</v>
      </c>
      <c r="H59" s="1384">
        <v>9.6548915774092201</v>
      </c>
      <c r="I59" s="1384">
        <v>-1.6761172893883791</v>
      </c>
      <c r="J59" s="1384">
        <v>0.40345222799578195</v>
      </c>
      <c r="K59" s="1384">
        <v>4.8977802056544562</v>
      </c>
      <c r="L59" s="1384">
        <v>2.8176282417895271</v>
      </c>
      <c r="M59" s="1384">
        <v>3.9827878665826599</v>
      </c>
      <c r="N59" s="1384">
        <v>2.5700835598259753</v>
      </c>
      <c r="O59" s="1384">
        <v>2.9463340590279774</v>
      </c>
      <c r="P59" s="999">
        <v>2.694242214414766</v>
      </c>
    </row>
    <row r="60" spans="2:16" hidden="1">
      <c r="B60" s="1001" t="s">
        <v>337</v>
      </c>
      <c r="C60" s="999">
        <v>2.631732004201659</v>
      </c>
      <c r="D60" s="1384">
        <v>1.719011008336091</v>
      </c>
      <c r="E60" s="1384">
        <v>3.3250276792536226</v>
      </c>
      <c r="F60" s="1384">
        <v>-0.91053138495519326</v>
      </c>
      <c r="G60" s="1384">
        <v>-1.009277392515584</v>
      </c>
      <c r="H60" s="1384">
        <v>9.1674563707406342</v>
      </c>
      <c r="I60" s="1384">
        <v>-1.9228100297517536</v>
      </c>
      <c r="J60" s="1384">
        <v>0.47597812554243113</v>
      </c>
      <c r="K60" s="1384">
        <v>4.8977802056544562</v>
      </c>
      <c r="L60" s="1384">
        <v>3.8229158034922328</v>
      </c>
      <c r="M60" s="1384">
        <v>3.9280817229667475</v>
      </c>
      <c r="N60" s="1384">
        <v>2.6097304651360842</v>
      </c>
      <c r="O60" s="1384">
        <v>2.292748422840174</v>
      </c>
      <c r="P60" s="999">
        <v>2.5048083903281615</v>
      </c>
    </row>
    <row r="61" spans="2:16" hidden="1">
      <c r="B61" s="1001" t="s">
        <v>338</v>
      </c>
      <c r="C61" s="999">
        <v>3.2872580154830189</v>
      </c>
      <c r="D61" s="1384">
        <v>1.5673036432343856</v>
      </c>
      <c r="E61" s="1384">
        <v>3.2996466650679013</v>
      </c>
      <c r="F61" s="1384">
        <v>-0.16921040426887135</v>
      </c>
      <c r="G61" s="1384">
        <v>-0.35122713757985702</v>
      </c>
      <c r="H61" s="1384">
        <v>9.5781515396488039</v>
      </c>
      <c r="I61" s="1384">
        <v>-1.852683342906758</v>
      </c>
      <c r="J61" s="1384">
        <v>1.5440869917645372</v>
      </c>
      <c r="K61" s="1384">
        <v>4.1301291340526847</v>
      </c>
      <c r="L61" s="1384">
        <v>3.7941661866664811</v>
      </c>
      <c r="M61" s="1384">
        <v>3.8125185523391059</v>
      </c>
      <c r="N61" s="1384">
        <v>2.7694371163283327</v>
      </c>
      <c r="O61" s="1384">
        <v>3.0448381418429094</v>
      </c>
      <c r="P61" s="999">
        <v>2.8601301764285658</v>
      </c>
    </row>
    <row r="62" spans="2:16" hidden="1">
      <c r="B62" s="1001" t="s">
        <v>339</v>
      </c>
      <c r="C62" s="999">
        <v>4.388025942071172</v>
      </c>
      <c r="D62" s="1384">
        <v>2.3663928804723344</v>
      </c>
      <c r="E62" s="1384">
        <v>4.1752423600538213</v>
      </c>
      <c r="F62" s="1384">
        <v>-0.13637735005135321</v>
      </c>
      <c r="G62" s="1384">
        <v>-0.5362510316547997</v>
      </c>
      <c r="H62" s="1384">
        <v>9.4542383416247091</v>
      </c>
      <c r="I62" s="1384">
        <v>-2.4681323593460869</v>
      </c>
      <c r="J62" s="1384">
        <v>1.2732792269871007</v>
      </c>
      <c r="K62" s="1384">
        <v>4.7517763463227114</v>
      </c>
      <c r="L62" s="1384">
        <v>5.3571378224092525</v>
      </c>
      <c r="M62" s="1384">
        <v>4.3207870767878687</v>
      </c>
      <c r="N62" s="1384">
        <v>3.1115533928855799</v>
      </c>
      <c r="O62" s="1384">
        <v>3.5586383560234358</v>
      </c>
      <c r="P62" s="999">
        <v>3.2589283273206204</v>
      </c>
    </row>
    <row r="63" spans="2:16" hidden="1">
      <c r="B63" s="1001" t="s">
        <v>340</v>
      </c>
      <c r="C63" s="999">
        <v>4.2233888299684885</v>
      </c>
      <c r="D63" s="1384">
        <v>2.6678624500687587</v>
      </c>
      <c r="E63" s="1384">
        <v>4.7640828900729515</v>
      </c>
      <c r="F63" s="1384">
        <v>0.25450836688478695</v>
      </c>
      <c r="G63" s="1384">
        <v>-4.2057043546250839E-2</v>
      </c>
      <c r="H63" s="1384">
        <v>9.939584985532889</v>
      </c>
      <c r="I63" s="1384">
        <v>-2.3952786691611827</v>
      </c>
      <c r="J63" s="1384">
        <v>1.7012223213529687</v>
      </c>
      <c r="K63" s="1384">
        <v>5.2792818181818246</v>
      </c>
      <c r="L63" s="1384">
        <v>5.6321105879835631</v>
      </c>
      <c r="M63" s="1384">
        <v>4.8010753188283184</v>
      </c>
      <c r="N63" s="1384">
        <v>3.5369197385424878</v>
      </c>
      <c r="O63" s="1384">
        <v>3.5386009608577407</v>
      </c>
      <c r="P63" s="999">
        <v>3.5374746964069281</v>
      </c>
    </row>
    <row r="64" spans="2:16" hidden="1">
      <c r="B64" s="1001" t="s">
        <v>341</v>
      </c>
      <c r="C64" s="999">
        <v>4.8575076046073251</v>
      </c>
      <c r="D64" s="1384">
        <v>2.6407023812301089</v>
      </c>
      <c r="E64" s="1384">
        <v>7.1806642326697645</v>
      </c>
      <c r="F64" s="1384">
        <v>0.4264065221817992</v>
      </c>
      <c r="G64" s="1384">
        <v>-0.50467380602443601</v>
      </c>
      <c r="H64" s="1384">
        <v>7.171151360040362</v>
      </c>
      <c r="I64" s="1384">
        <v>10.978079394603046</v>
      </c>
      <c r="J64" s="1384">
        <v>1.782223410429129</v>
      </c>
      <c r="K64" s="1384">
        <v>5.6315181818181737</v>
      </c>
      <c r="L64" s="1384">
        <v>5.9358205272166176</v>
      </c>
      <c r="M64" s="1384">
        <v>5.5698047348865076</v>
      </c>
      <c r="N64" s="1384">
        <v>4.4445743310954633</v>
      </c>
      <c r="O64" s="1384">
        <v>4.013443601487432</v>
      </c>
      <c r="P64" s="999">
        <v>4.3023613346894862</v>
      </c>
    </row>
    <row r="65" spans="2:16" hidden="1">
      <c r="B65" s="1001" t="s">
        <v>342</v>
      </c>
      <c r="C65" s="999">
        <v>3.5607920315814168</v>
      </c>
      <c r="D65" s="1384">
        <v>2.9717485113309294</v>
      </c>
      <c r="E65" s="1384">
        <v>6.2456846488115447</v>
      </c>
      <c r="F65" s="1384">
        <v>6.4272470862025699E-2</v>
      </c>
      <c r="G65" s="1384">
        <v>-6.7088793409697534E-2</v>
      </c>
      <c r="H65" s="1384">
        <v>7.2980709467357796</v>
      </c>
      <c r="I65" s="1384">
        <v>11.395798510656263</v>
      </c>
      <c r="J65" s="1384">
        <v>2.0173874275523751</v>
      </c>
      <c r="K65" s="1384">
        <v>5.6315181818181737</v>
      </c>
      <c r="L65" s="1384">
        <v>5.2065936131915347</v>
      </c>
      <c r="M65" s="1384">
        <v>5.3985218317214922</v>
      </c>
      <c r="N65" s="1384">
        <v>4.4620702397884626</v>
      </c>
      <c r="O65" s="1384">
        <v>3.6845183747065802</v>
      </c>
      <c r="P65" s="999">
        <v>4.2051222301471514</v>
      </c>
    </row>
    <row r="66" spans="2:16" hidden="1">
      <c r="B66" s="1001" t="s">
        <v>343</v>
      </c>
      <c r="C66" s="999">
        <v>3.6931722178306314</v>
      </c>
      <c r="D66" s="1384">
        <v>3.2622333751568311</v>
      </c>
      <c r="E66" s="1384">
        <v>6.5693162144711215</v>
      </c>
      <c r="F66" s="1384">
        <v>1.9527802049551957</v>
      </c>
      <c r="G66" s="1384">
        <v>1.5254416578236452E-2</v>
      </c>
      <c r="H66" s="1384">
        <v>6.4493090636439598</v>
      </c>
      <c r="I66" s="1384">
        <v>10.613551928085352</v>
      </c>
      <c r="J66" s="1384">
        <v>2.174131857070972</v>
      </c>
      <c r="K66" s="1384">
        <v>5.4834316840671731</v>
      </c>
      <c r="L66" s="1384">
        <v>6.1624608703490624</v>
      </c>
      <c r="M66" s="1384">
        <v>4.8391759503031206</v>
      </c>
      <c r="N66" s="1384">
        <v>4.4330876857486157</v>
      </c>
      <c r="O66" s="1384">
        <v>3.8145142731378368</v>
      </c>
      <c r="P66" s="999">
        <v>4.2269242013980302</v>
      </c>
    </row>
    <row r="67" spans="2:16" hidden="1">
      <c r="B67" s="1001" t="s">
        <v>344</v>
      </c>
      <c r="C67" s="999">
        <v>7.4017121616796855</v>
      </c>
      <c r="D67" s="1384">
        <v>2.617622914461859</v>
      </c>
      <c r="E67" s="1384">
        <v>7.4705665587053494</v>
      </c>
      <c r="F67" s="1384">
        <v>0.17390544892352811</v>
      </c>
      <c r="G67" s="1384">
        <v>-2.1104834317386967E-2</v>
      </c>
      <c r="H67" s="1384">
        <v>6.5418847353217791</v>
      </c>
      <c r="I67" s="1384">
        <v>10.705907247284374</v>
      </c>
      <c r="J67" s="1384">
        <v>1.5983780881871912</v>
      </c>
      <c r="K67" s="1384">
        <v>5.6315181818181959</v>
      </c>
      <c r="L67" s="1384">
        <v>8.4655265386097689</v>
      </c>
      <c r="M67" s="1384">
        <v>5.7113904901282764</v>
      </c>
      <c r="N67" s="1384">
        <v>0.88648423638972851</v>
      </c>
      <c r="O67" s="1384">
        <v>5.8056191465395202</v>
      </c>
      <c r="P67" s="999">
        <v>4.9007624121603977</v>
      </c>
    </row>
    <row r="68" spans="2:16" hidden="1">
      <c r="B68" s="1001"/>
      <c r="C68" s="999"/>
      <c r="D68" s="1384"/>
      <c r="E68" s="1384"/>
      <c r="F68" s="1384"/>
      <c r="G68" s="1384"/>
      <c r="H68" s="1384"/>
      <c r="I68" s="1384"/>
      <c r="J68" s="1384"/>
      <c r="K68" s="1384"/>
      <c r="L68" s="1384"/>
      <c r="M68" s="1384"/>
      <c r="N68" s="1384"/>
      <c r="O68" s="1384"/>
      <c r="P68" s="999"/>
    </row>
    <row r="69" spans="2:16" hidden="1">
      <c r="B69" s="918">
        <v>2012</v>
      </c>
      <c r="C69" s="999"/>
      <c r="D69" s="1384"/>
      <c r="E69" s="1384"/>
      <c r="F69" s="1384"/>
      <c r="G69" s="1384"/>
      <c r="H69" s="1384"/>
      <c r="I69" s="1384"/>
      <c r="J69" s="1384"/>
      <c r="K69" s="1384"/>
      <c r="L69" s="1384"/>
      <c r="M69" s="1384"/>
      <c r="N69" s="1384"/>
      <c r="O69" s="1384"/>
      <c r="P69" s="999"/>
    </row>
    <row r="70" spans="2:16" hidden="1">
      <c r="B70" s="1001" t="s">
        <v>345</v>
      </c>
      <c r="C70" s="999">
        <v>7.3295257891532906</v>
      </c>
      <c r="D70" s="1384">
        <v>2.4038986229605763</v>
      </c>
      <c r="E70" s="1384">
        <v>6.9385206586513037</v>
      </c>
      <c r="F70" s="1384">
        <v>0.51086315024062579</v>
      </c>
      <c r="G70" s="1384">
        <v>0.53200187004240895</v>
      </c>
      <c r="H70" s="1384">
        <v>1.7820893007476135</v>
      </c>
      <c r="I70" s="1384">
        <v>12.311691736118547</v>
      </c>
      <c r="J70" s="1384">
        <v>4.8884815302985274E-2</v>
      </c>
      <c r="K70" s="1384">
        <v>5.7979693720394243</v>
      </c>
      <c r="L70" s="1384">
        <v>9.4049183011755808</v>
      </c>
      <c r="M70" s="1384">
        <v>2.8961587668398403</v>
      </c>
      <c r="N70" s="1384">
        <v>4.021561819402697</v>
      </c>
      <c r="O70" s="1384">
        <v>4.901502655351142</v>
      </c>
      <c r="P70" s="999">
        <v>4.3122546403562279</v>
      </c>
    </row>
    <row r="71" spans="2:16" hidden="1">
      <c r="B71" s="1001" t="s">
        <v>334</v>
      </c>
      <c r="C71" s="999">
        <v>6.9694807382999713</v>
      </c>
      <c r="D71" s="1384">
        <v>2.0401425074832336</v>
      </c>
      <c r="E71" s="1384">
        <v>10.652810679786228</v>
      </c>
      <c r="F71" s="1384">
        <v>0.64971882151851901</v>
      </c>
      <c r="G71" s="1384">
        <v>1.0564442614200198</v>
      </c>
      <c r="H71" s="1384">
        <v>0.60228769309880192</v>
      </c>
      <c r="I71" s="1384">
        <v>11.657639868866232</v>
      </c>
      <c r="J71" s="1384">
        <v>1.7996568114987621</v>
      </c>
      <c r="K71" s="1384">
        <v>5.310622042965929</v>
      </c>
      <c r="L71" s="1384">
        <v>8.6470106362604113</v>
      </c>
      <c r="M71" s="1384">
        <v>3.1619290675641842</v>
      </c>
      <c r="N71" s="1384">
        <v>3.9174698525342055</v>
      </c>
      <c r="O71" s="1384">
        <v>5.0127232861443716</v>
      </c>
      <c r="P71" s="999">
        <v>4.4132056534537663</v>
      </c>
    </row>
    <row r="72" spans="2:16" hidden="1">
      <c r="B72" s="1001" t="s">
        <v>335</v>
      </c>
      <c r="C72" s="999">
        <v>5.7494252056786266</v>
      </c>
      <c r="D72" s="1384">
        <v>1.756953602936373</v>
      </c>
      <c r="E72" s="1384">
        <v>10.92560933492881</v>
      </c>
      <c r="F72" s="1384">
        <v>1.1375076647528459</v>
      </c>
      <c r="G72" s="1384">
        <v>1.0452660089914856</v>
      </c>
      <c r="H72" s="1384">
        <v>-1.7606758889901153</v>
      </c>
      <c r="I72" s="1384">
        <v>11.855331553518077</v>
      </c>
      <c r="J72" s="1384">
        <v>1.4503986248486811</v>
      </c>
      <c r="K72" s="1384">
        <v>6.0745319436235068</v>
      </c>
      <c r="L72" s="1384">
        <v>7.2673216041131417</v>
      </c>
      <c r="M72" s="1384">
        <v>3.5310440141102184</v>
      </c>
      <c r="N72" s="1384">
        <v>3.3804416477993815</v>
      </c>
      <c r="O72" s="1384">
        <v>5.1965235177552582</v>
      </c>
      <c r="P72" s="999">
        <v>3.9789529354106845</v>
      </c>
    </row>
    <row r="73" spans="2:16" hidden="1">
      <c r="B73" s="1001" t="s">
        <v>336</v>
      </c>
      <c r="C73" s="999">
        <v>6.13142532720794</v>
      </c>
      <c r="D73" s="1384">
        <v>1.928999426049427</v>
      </c>
      <c r="E73" s="1384">
        <v>13.309664655908037</v>
      </c>
      <c r="F73" s="1384">
        <v>1.3366909203727184</v>
      </c>
      <c r="G73" s="1384">
        <v>1.4705767404413983</v>
      </c>
      <c r="H73" s="1384">
        <v>-1.1115719489072973</v>
      </c>
      <c r="I73" s="1384">
        <v>12.312621140019386</v>
      </c>
      <c r="J73" s="1384">
        <v>2.391854311204078</v>
      </c>
      <c r="K73" s="1384">
        <v>6.2310303047111493</v>
      </c>
      <c r="L73" s="1384">
        <v>7.2041390689185025</v>
      </c>
      <c r="M73" s="1384">
        <v>3.4283648462274829</v>
      </c>
      <c r="N73" s="1384">
        <v>3.6437630345957484</v>
      </c>
      <c r="O73" s="1384">
        <v>4.7989389724587328</v>
      </c>
      <c r="P73" s="999">
        <v>4.0258945339770591</v>
      </c>
    </row>
    <row r="74" spans="2:16" hidden="1">
      <c r="B74" s="1001" t="s">
        <v>337</v>
      </c>
      <c r="C74" s="999">
        <v>5.7959946330897072</v>
      </c>
      <c r="D74" s="1384">
        <v>1.6357970560832991</v>
      </c>
      <c r="E74" s="1384">
        <v>13.943321428277411</v>
      </c>
      <c r="F74" s="1384">
        <v>1.488851739260455</v>
      </c>
      <c r="G74" s="1384">
        <v>1.2079761443718473</v>
      </c>
      <c r="H74" s="1384">
        <v>-0.9050508720583772</v>
      </c>
      <c r="I74" s="1384">
        <v>12.362080838909574</v>
      </c>
      <c r="J74" s="1384">
        <v>1.0849254476947845</v>
      </c>
      <c r="K74" s="1384">
        <v>6.2310303047111493</v>
      </c>
      <c r="L74" s="1384">
        <v>6.1168500019711969</v>
      </c>
      <c r="M74" s="1384">
        <v>3.5328495037793894</v>
      </c>
      <c r="N74" s="1384">
        <v>3.723001895954825</v>
      </c>
      <c r="O74" s="1384">
        <v>4.6126384707579682</v>
      </c>
      <c r="P74" s="999">
        <v>4.0168652624289702</v>
      </c>
    </row>
    <row r="75" spans="2:16" hidden="1">
      <c r="B75" s="1001" t="s">
        <v>338</v>
      </c>
      <c r="C75" s="999">
        <v>6.1613728627739617</v>
      </c>
      <c r="D75" s="1384">
        <v>1.593533632376487</v>
      </c>
      <c r="E75" s="1384">
        <v>14.132273059859578</v>
      </c>
      <c r="F75" s="1384">
        <v>1.5379531746494646</v>
      </c>
      <c r="G75" s="1384">
        <v>1.3037104536387067</v>
      </c>
      <c r="H75" s="1384">
        <v>-1.0116900353491443</v>
      </c>
      <c r="I75" s="1384">
        <v>12.328132658323309</v>
      </c>
      <c r="J75" s="1384">
        <v>5.5341451328905222E-3</v>
      </c>
      <c r="K75" s="1384">
        <v>10.971317734054175</v>
      </c>
      <c r="L75" s="1384">
        <v>6.0676008621117772</v>
      </c>
      <c r="M75" s="1384">
        <v>3.1598710749599634</v>
      </c>
      <c r="N75" s="1384">
        <v>3.5713892210194054</v>
      </c>
      <c r="O75" s="1384">
        <v>4.793155988904263</v>
      </c>
      <c r="P75" s="999">
        <v>3.9744550513042931</v>
      </c>
    </row>
    <row r="76" spans="2:16" hidden="1">
      <c r="B76" s="1001" t="s">
        <v>339</v>
      </c>
      <c r="C76" s="999">
        <v>6.6944026561912118</v>
      </c>
      <c r="D76" s="1384">
        <v>0.48830621262729856</v>
      </c>
      <c r="E76" s="1384">
        <v>13.883314614982755</v>
      </c>
      <c r="F76" s="1384">
        <v>1.3634398377785573</v>
      </c>
      <c r="G76" s="1384">
        <v>1.7181269172245051</v>
      </c>
      <c r="H76" s="1384">
        <v>1.0732930390751516</v>
      </c>
      <c r="I76" s="1384">
        <v>12.848765668958384</v>
      </c>
      <c r="J76" s="1384">
        <v>0.2130174337952262</v>
      </c>
      <c r="K76" s="1384">
        <v>10.946573711187412</v>
      </c>
      <c r="L76" s="1384">
        <v>5.83252652434334</v>
      </c>
      <c r="M76" s="1384">
        <v>3.106543744068313</v>
      </c>
      <c r="N76" s="1384">
        <v>3.7736067497452286</v>
      </c>
      <c r="O76" s="1384">
        <v>4.2864855030698035</v>
      </c>
      <c r="P76" s="999">
        <v>3.9431603390020609</v>
      </c>
    </row>
    <row r="77" spans="2:16" hidden="1">
      <c r="B77" s="1001" t="s">
        <v>340</v>
      </c>
      <c r="C77" s="999">
        <v>6.6071586106232205</v>
      </c>
      <c r="D77" s="1384">
        <v>-0.10245259747252433</v>
      </c>
      <c r="E77" s="1384">
        <v>13.609711910480149</v>
      </c>
      <c r="F77" s="1384">
        <v>1.0122490684176366</v>
      </c>
      <c r="G77" s="1384">
        <v>1.9795522595990933</v>
      </c>
      <c r="H77" s="1384">
        <v>0.78721442110210038</v>
      </c>
      <c r="I77" s="1384">
        <v>12.935945980658481</v>
      </c>
      <c r="J77" s="1384">
        <v>0.27090844989052787</v>
      </c>
      <c r="K77" s="1384">
        <v>10.810596335064115</v>
      </c>
      <c r="L77" s="1384">
        <v>4.8993466521875861</v>
      </c>
      <c r="M77" s="1384">
        <v>2.558860457325185</v>
      </c>
      <c r="N77" s="1384">
        <v>3.3500856728681194</v>
      </c>
      <c r="O77" s="1384">
        <v>4.1964803487162916</v>
      </c>
      <c r="P77" s="999">
        <v>3.6294767367235359</v>
      </c>
    </row>
    <row r="78" spans="2:16" hidden="1">
      <c r="B78" s="1001" t="s">
        <v>341</v>
      </c>
      <c r="C78" s="999">
        <v>6.2925163035162601</v>
      </c>
      <c r="D78" s="1384">
        <v>-0.50606990619834757</v>
      </c>
      <c r="E78" s="1384">
        <v>11.443914474576866</v>
      </c>
      <c r="F78" s="1384">
        <v>0.97259122116499785</v>
      </c>
      <c r="G78" s="1384">
        <v>2.4178365365321586</v>
      </c>
      <c r="H78" s="1384">
        <v>3.4777269966797864</v>
      </c>
      <c r="I78" s="1384">
        <v>-0.54177314518133457</v>
      </c>
      <c r="J78" s="1384">
        <v>0.31912105596760831</v>
      </c>
      <c r="K78" s="1384">
        <v>10.87543000036062</v>
      </c>
      <c r="L78" s="1384">
        <v>5.2312399151829725</v>
      </c>
      <c r="M78" s="1384">
        <v>1.9334716713724553</v>
      </c>
      <c r="N78" s="1384">
        <v>2.4698897345272419</v>
      </c>
      <c r="O78" s="1384">
        <v>4.7987459263789445</v>
      </c>
      <c r="P78" s="999">
        <v>3.2359594846742334</v>
      </c>
    </row>
    <row r="79" spans="2:16" hidden="1">
      <c r="B79" s="1001" t="s">
        <v>342</v>
      </c>
      <c r="C79" s="999">
        <v>6.563113671700771</v>
      </c>
      <c r="D79" s="1384">
        <v>-0.32478530928649052</v>
      </c>
      <c r="E79" s="1384">
        <v>11.155587084876206</v>
      </c>
      <c r="F79" s="1384">
        <v>1.600143989996905</v>
      </c>
      <c r="G79" s="1384">
        <v>2.0373929963809267</v>
      </c>
      <c r="H79" s="1384">
        <v>6.7684559912320363</v>
      </c>
      <c r="I79" s="1384">
        <v>-0.36957666824928292</v>
      </c>
      <c r="J79" s="1384">
        <v>-0.16063953172777978</v>
      </c>
      <c r="K79" s="1384">
        <v>10.257716640530923</v>
      </c>
      <c r="L79" s="1384">
        <v>5.8160257835474072</v>
      </c>
      <c r="M79" s="1384">
        <v>2.3827674708399416</v>
      </c>
      <c r="N79" s="1384">
        <v>2.4879052141447255</v>
      </c>
      <c r="O79" s="1384">
        <v>5.1993702979114209</v>
      </c>
      <c r="P79" s="999">
        <v>3.3794532634172869</v>
      </c>
    </row>
    <row r="80" spans="2:16" hidden="1">
      <c r="B80" s="1001" t="s">
        <v>343</v>
      </c>
      <c r="C80" s="999">
        <v>6.3010340215227112</v>
      </c>
      <c r="D80" s="1384">
        <v>-0.56316728000534999</v>
      </c>
      <c r="E80" s="1384">
        <v>10.864272689082144</v>
      </c>
      <c r="F80" s="1384">
        <v>1.6527011253727242</v>
      </c>
      <c r="G80" s="1384">
        <v>1.8848960563082606</v>
      </c>
      <c r="H80" s="1384">
        <v>7.0485954758151115</v>
      </c>
      <c r="I80" s="1384">
        <v>-0.19531524457244709</v>
      </c>
      <c r="J80" s="1384">
        <v>-0.10702345354358656</v>
      </c>
      <c r="K80" s="1384">
        <v>14.154435827392064</v>
      </c>
      <c r="L80" s="1384">
        <v>4.4061792104184372</v>
      </c>
      <c r="M80" s="1384">
        <v>2.0429520266121104</v>
      </c>
      <c r="N80" s="1384">
        <v>2.5616545919771472</v>
      </c>
      <c r="O80" s="1384">
        <v>3.8529854203124936</v>
      </c>
      <c r="P80" s="999">
        <v>2.990337501949214</v>
      </c>
    </row>
    <row r="81" spans="2:16" hidden="1">
      <c r="B81" s="1001" t="s">
        <v>344</v>
      </c>
      <c r="C81" s="999">
        <v>4.8736075358261299</v>
      </c>
      <c r="D81" s="1384">
        <v>-0.54350347328635529</v>
      </c>
      <c r="E81" s="1384">
        <v>10.698129309619508</v>
      </c>
      <c r="F81" s="1384">
        <v>1.1034420925053245</v>
      </c>
      <c r="G81" s="1384">
        <v>2.2566313785236325</v>
      </c>
      <c r="H81" s="1384">
        <v>6.9101143787442032</v>
      </c>
      <c r="I81" s="1384">
        <v>7.8364800419961078E-2</v>
      </c>
      <c r="J81" s="1384">
        <v>-2.6489472753876697E-2</v>
      </c>
      <c r="K81" s="1384">
        <v>14.056815170609793</v>
      </c>
      <c r="L81" s="1384">
        <v>3.2640478479720292</v>
      </c>
      <c r="M81" s="1384">
        <v>2.2791459419878146</v>
      </c>
      <c r="N81" s="1384">
        <v>6.0927840081903772</v>
      </c>
      <c r="O81" s="1384">
        <v>3.8111152976092022</v>
      </c>
      <c r="P81" s="999">
        <v>2.913965688847342</v>
      </c>
    </row>
    <row r="82" spans="2:16" hidden="1">
      <c r="B82" s="1001"/>
      <c r="C82" s="999"/>
      <c r="D82" s="1384"/>
      <c r="E82" s="1384"/>
      <c r="F82" s="1384"/>
      <c r="G82" s="1384"/>
      <c r="H82" s="1384"/>
      <c r="I82" s="1384"/>
      <c r="J82" s="1384"/>
      <c r="K82" s="1384"/>
      <c r="L82" s="1384"/>
      <c r="M82" s="1384"/>
      <c r="N82" s="1384"/>
      <c r="O82" s="1384"/>
      <c r="P82" s="999"/>
    </row>
    <row r="83" spans="2:16" hidden="1">
      <c r="B83" s="918">
        <v>2013</v>
      </c>
      <c r="C83" s="999"/>
      <c r="D83" s="1384"/>
      <c r="E83" s="1384"/>
      <c r="F83" s="1384"/>
      <c r="G83" s="1384"/>
      <c r="H83" s="1384"/>
      <c r="I83" s="1384"/>
      <c r="J83" s="1384"/>
      <c r="K83" s="1384"/>
      <c r="L83" s="1384"/>
      <c r="M83" s="1384"/>
      <c r="N83" s="1384"/>
      <c r="O83" s="1384"/>
      <c r="P83" s="999"/>
    </row>
    <row r="84" spans="2:16" hidden="1">
      <c r="B84" s="1001" t="s">
        <v>345</v>
      </c>
      <c r="C84" s="999">
        <v>3.8279545663798098</v>
      </c>
      <c r="D84" s="1384">
        <v>-0.7394182332635002</v>
      </c>
      <c r="E84" s="1384">
        <v>10.703735752342492</v>
      </c>
      <c r="F84" s="1384">
        <v>0.65471157225616139</v>
      </c>
      <c r="G84" s="1384">
        <v>1.9371291020374493</v>
      </c>
      <c r="H84" s="1384">
        <v>6.4222627015031675</v>
      </c>
      <c r="I84" s="1384">
        <v>-0.36391062292066012</v>
      </c>
      <c r="J84" s="1384">
        <v>1.920889698438466</v>
      </c>
      <c r="K84" s="1384">
        <v>12.962869940917887</v>
      </c>
      <c r="L84" s="1384">
        <v>1.917245223267483</v>
      </c>
      <c r="M84" s="1384">
        <v>1.3184989523927326</v>
      </c>
      <c r="N84" s="1384">
        <v>1.9139445234545915</v>
      </c>
      <c r="O84" s="1384">
        <v>3.7195756200136376</v>
      </c>
      <c r="P84" s="999">
        <v>2.510460807074022</v>
      </c>
    </row>
    <row r="85" spans="2:16" hidden="1">
      <c r="B85" s="1001" t="s">
        <v>334</v>
      </c>
      <c r="C85" s="999">
        <v>5.7659398429890985</v>
      </c>
      <c r="D85" s="1384">
        <v>-0.71883797408693884</v>
      </c>
      <c r="E85" s="1384">
        <v>7.0836041075488465</v>
      </c>
      <c r="F85" s="1384">
        <v>0.60863877002999001</v>
      </c>
      <c r="G85" s="1384">
        <v>3.2265699197383313</v>
      </c>
      <c r="H85" s="1384">
        <v>8.3092788496283987</v>
      </c>
      <c r="I85" s="1384">
        <v>-5.8808451223968383E-3</v>
      </c>
      <c r="J85" s="1384">
        <v>-0.18701881251289576</v>
      </c>
      <c r="K85" s="1384">
        <v>13.052981837694166</v>
      </c>
      <c r="L85" s="1384">
        <v>3.0129568411244811</v>
      </c>
      <c r="M85" s="1384">
        <v>1.9481194693341752</v>
      </c>
      <c r="N85" s="1384">
        <v>2.1925832870920869</v>
      </c>
      <c r="O85" s="1384">
        <v>4.6745476865403646</v>
      </c>
      <c r="P85" s="999">
        <v>2.98</v>
      </c>
    </row>
    <row r="86" spans="2:16" hidden="1">
      <c r="B86" s="1001" t="s">
        <v>335</v>
      </c>
      <c r="C86" s="999">
        <v>6.2412726782721029</v>
      </c>
      <c r="D86" s="1384">
        <v>-0.80438931722406348</v>
      </c>
      <c r="E86" s="1384">
        <v>5.4808265294259639</v>
      </c>
      <c r="F86" s="1384">
        <v>0.70443409121649925</v>
      </c>
      <c r="G86" s="1384">
        <v>3.2729088649841698</v>
      </c>
      <c r="H86" s="1384">
        <v>8.7345378369115156</v>
      </c>
      <c r="I86" s="1384">
        <v>-4.7101414971073563E-2</v>
      </c>
      <c r="J86" s="1384">
        <v>-0.18829652100937899</v>
      </c>
      <c r="K86" s="1384">
        <v>8.3696861809614109</v>
      </c>
      <c r="L86" s="1384">
        <v>1.7098944328681975</v>
      </c>
      <c r="M86" s="1384">
        <v>1.6435204376138879</v>
      </c>
      <c r="N86" s="1384">
        <v>2.04</v>
      </c>
      <c r="O86" s="1384">
        <v>4.177876180446316</v>
      </c>
      <c r="P86" s="999">
        <v>2.7496468994429701</v>
      </c>
    </row>
    <row r="87" spans="2:16" hidden="1">
      <c r="B87" s="1001" t="s">
        <v>336</v>
      </c>
      <c r="C87" s="999">
        <v>5.8315102691360421</v>
      </c>
      <c r="D87" s="1384">
        <v>-0.35826467304203025</v>
      </c>
      <c r="E87" s="1384">
        <v>4.341185814259596</v>
      </c>
      <c r="F87" s="1384">
        <v>0.92532020486963962</v>
      </c>
      <c r="G87" s="1384">
        <v>3.8059256288527576</v>
      </c>
      <c r="H87" s="1384">
        <v>7.7966346191749025</v>
      </c>
      <c r="I87" s="1384">
        <v>-13.29951292882342</v>
      </c>
      <c r="J87" s="1384">
        <v>-1.2646434605449675</v>
      </c>
      <c r="K87" s="1384">
        <v>12.556603417533619</v>
      </c>
      <c r="L87" s="1384">
        <v>1.6858725055931112</v>
      </c>
      <c r="M87" s="1384">
        <v>1.1832813230795214</v>
      </c>
      <c r="N87" s="1384">
        <v>1.940492996363119</v>
      </c>
      <c r="O87" s="1384">
        <v>3.5727580926671498</v>
      </c>
      <c r="P87" s="999">
        <v>2.4830995142352208</v>
      </c>
    </row>
    <row r="88" spans="2:16" hidden="1">
      <c r="B88" s="1001" t="s">
        <v>337</v>
      </c>
      <c r="C88" s="999">
        <v>5.8817130102042148</v>
      </c>
      <c r="D88" s="1384">
        <v>-0.38494621010968233</v>
      </c>
      <c r="E88" s="1384">
        <v>3.9524710244911665</v>
      </c>
      <c r="F88" s="1384">
        <v>0.65951199495655199</v>
      </c>
      <c r="G88" s="1384">
        <v>3.5998047297216562</v>
      </c>
      <c r="H88" s="1384">
        <v>6.8463325996496627</v>
      </c>
      <c r="I88" s="1384">
        <v>-13.129218975388079</v>
      </c>
      <c r="J88" s="1384">
        <v>-0.82940559487993948</v>
      </c>
      <c r="K88" s="1384">
        <v>12.5573887385658</v>
      </c>
      <c r="L88" s="1384">
        <v>1.4367988931997422</v>
      </c>
      <c r="M88" s="1384">
        <v>1.0384998593842454</v>
      </c>
      <c r="N88" s="1384">
        <v>1.5406081638948743</v>
      </c>
      <c r="O88" s="1384">
        <v>3.5396980444623916</v>
      </c>
      <c r="P88" s="999">
        <v>2.2047265980774666</v>
      </c>
    </row>
    <row r="89" spans="2:16" hidden="1">
      <c r="B89" s="1001" t="s">
        <v>338</v>
      </c>
      <c r="C89" s="999">
        <v>5.4045652461746307</v>
      </c>
      <c r="D89" s="1384">
        <v>-0.50300098752998901</v>
      </c>
      <c r="E89" s="1384">
        <v>2.6476313435252363</v>
      </c>
      <c r="F89" s="1384">
        <v>0.15678552350038011</v>
      </c>
      <c r="G89" s="1384">
        <v>3.030661705847959</v>
      </c>
      <c r="H89" s="1384">
        <v>6.8542284381939211</v>
      </c>
      <c r="I89" s="1384">
        <v>-13.395025032972384</v>
      </c>
      <c r="J89" s="1384">
        <v>-0.33490704420209294</v>
      </c>
      <c r="K89" s="1384">
        <v>7.7493501767837758</v>
      </c>
      <c r="L89" s="1384">
        <v>1.3486623773086182</v>
      </c>
      <c r="M89" s="1384">
        <v>1.2246724333173642</v>
      </c>
      <c r="N89" s="1384">
        <v>1.3503252276704902</v>
      </c>
      <c r="O89" s="1384">
        <v>2.8996646687185823</v>
      </c>
      <c r="P89" s="999">
        <v>1.8654833104963853</v>
      </c>
    </row>
    <row r="90" spans="2:16" hidden="1">
      <c r="B90" s="1001" t="s">
        <v>339</v>
      </c>
      <c r="C90" s="999">
        <v>4.8332613240633648</v>
      </c>
      <c r="D90" s="1384">
        <v>0.13912084517775369</v>
      </c>
      <c r="E90" s="1384">
        <v>2.5379534562396389</v>
      </c>
      <c r="F90" s="1384">
        <v>-5.0227460394125512E-2</v>
      </c>
      <c r="G90" s="1384">
        <v>2.84</v>
      </c>
      <c r="H90" s="1384">
        <v>4.9609649452741822</v>
      </c>
      <c r="I90" s="1384">
        <v>-13.46664206211009</v>
      </c>
      <c r="J90" s="1384">
        <v>-0.60789261904184988</v>
      </c>
      <c r="K90" s="1384">
        <v>7.7733811341668568</v>
      </c>
      <c r="L90" s="1384">
        <v>0.71354227906486045</v>
      </c>
      <c r="M90" s="1384">
        <v>0.99786975435292025</v>
      </c>
      <c r="N90" s="1384">
        <v>1.0005645161826227</v>
      </c>
      <c r="O90" s="1384">
        <v>1.742514584272814</v>
      </c>
      <c r="P90" s="999">
        <v>1.2466574099768923</v>
      </c>
    </row>
    <row r="91" spans="2:16" hidden="1">
      <c r="B91" s="1001" t="s">
        <v>340</v>
      </c>
      <c r="C91" s="999">
        <v>4.4341997343264605</v>
      </c>
      <c r="D91" s="1384">
        <v>0.29915379204321635</v>
      </c>
      <c r="E91" s="1384">
        <v>3.0333331486740889</v>
      </c>
      <c r="F91" s="1384">
        <v>-0.12141946358019684</v>
      </c>
      <c r="G91" s="1384">
        <v>3.84</v>
      </c>
      <c r="H91" s="1384">
        <v>5.0418740190781852</v>
      </c>
      <c r="I91" s="1384">
        <v>-13.568531985595268</v>
      </c>
      <c r="J91" s="1384">
        <v>-0.69253275713008211</v>
      </c>
      <c r="K91" s="1384">
        <v>8.8300304644412861</v>
      </c>
      <c r="L91" s="1384">
        <v>1.6011614721804124</v>
      </c>
      <c r="M91" s="1384">
        <v>0.8116769959372272</v>
      </c>
      <c r="N91" s="1384">
        <v>1.44823345459828</v>
      </c>
      <c r="O91" s="1384">
        <v>0.93919867381710986</v>
      </c>
      <c r="P91" s="999">
        <v>1.2765148827750927</v>
      </c>
    </row>
    <row r="92" spans="2:16" hidden="1">
      <c r="B92" s="1001" t="s">
        <v>341</v>
      </c>
      <c r="C92" s="999">
        <v>4.3656415977913365</v>
      </c>
      <c r="D92" s="1384">
        <v>0.60966968905473706</v>
      </c>
      <c r="E92" s="1384">
        <v>3.6975690976676079</v>
      </c>
      <c r="F92" s="1384">
        <v>-0.37180992072302077</v>
      </c>
      <c r="G92" s="1384">
        <v>2.0975368002630779</v>
      </c>
      <c r="H92" s="1384">
        <v>5.0630506446622814</v>
      </c>
      <c r="I92" s="1384">
        <v>-13.654817132548558</v>
      </c>
      <c r="J92" s="1384">
        <v>-1.0161554555242702</v>
      </c>
      <c r="K92" s="1384">
        <v>8.4242768568579596</v>
      </c>
      <c r="L92" s="1384">
        <v>1.2256001057710408</v>
      </c>
      <c r="M92" s="1384">
        <v>0.92546351655147241</v>
      </c>
      <c r="N92" s="1384">
        <v>1.4574107541348358</v>
      </c>
      <c r="O92" s="1384">
        <v>-0.31770077251350726</v>
      </c>
      <c r="P92" s="999">
        <v>0.8592305623484231</v>
      </c>
    </row>
    <row r="93" spans="2:16" hidden="1">
      <c r="B93" s="1001" t="s">
        <v>342</v>
      </c>
      <c r="C93" s="999">
        <v>5.2260101938719217</v>
      </c>
      <c r="D93" s="1384">
        <v>0.25430794001002344</v>
      </c>
      <c r="E93" s="1384">
        <v>3.8097324395096388</v>
      </c>
      <c r="F93" s="1384">
        <v>-0.70272574102175911</v>
      </c>
      <c r="G93" s="1384">
        <v>2.2117296709520229</v>
      </c>
      <c r="H93" s="1384">
        <v>1.3973952728943528</v>
      </c>
      <c r="I93" s="1384">
        <v>-13.762668014196899</v>
      </c>
      <c r="J93" s="1384">
        <v>-0.72633587619794771</v>
      </c>
      <c r="K93" s="1384">
        <v>9.0524075923561487</v>
      </c>
      <c r="L93" s="1384">
        <v>0.83027669175299579</v>
      </c>
      <c r="M93" s="1384">
        <v>-0.19727011318178</v>
      </c>
      <c r="N93" s="1384">
        <v>1.2540835232394132</v>
      </c>
      <c r="O93" s="1384">
        <v>-0.73656471919876232</v>
      </c>
      <c r="P93" s="999">
        <v>0.58579912207119555</v>
      </c>
    </row>
    <row r="94" spans="2:16" hidden="1">
      <c r="B94" s="1001" t="s">
        <v>343</v>
      </c>
      <c r="C94" s="999">
        <v>5.9422817671308525</v>
      </c>
      <c r="D94" s="1384">
        <v>-7.0431737687570717E-2</v>
      </c>
      <c r="E94" s="1384">
        <v>3.5103523229164324</v>
      </c>
      <c r="F94" s="1384">
        <v>-1.0324691419701493</v>
      </c>
      <c r="G94" s="1384">
        <v>2.4177357807626976</v>
      </c>
      <c r="H94" s="1384">
        <v>1.1602507762823455</v>
      </c>
      <c r="I94" s="1384">
        <v>-13.836147097672525</v>
      </c>
      <c r="J94" s="1384">
        <v>-0.9230807948023112</v>
      </c>
      <c r="K94" s="1384">
        <v>11.194828902928267</v>
      </c>
      <c r="L94" s="1384">
        <v>2.0544396492347516</v>
      </c>
      <c r="M94" s="1384">
        <v>-0.34357804674918224</v>
      </c>
      <c r="N94" s="1384">
        <v>1.572533037818169</v>
      </c>
      <c r="O94" s="1384">
        <v>-1.5069649633101978</v>
      </c>
      <c r="P94" s="999">
        <v>0.54143397835835216</v>
      </c>
    </row>
    <row r="95" spans="2:16" hidden="1">
      <c r="B95" s="1001" t="s">
        <v>344</v>
      </c>
      <c r="C95" s="999">
        <v>4.25617366768547</v>
      </c>
      <c r="D95" s="1384">
        <v>9.452596575667549E-2</v>
      </c>
      <c r="E95" s="1384">
        <v>3.6308705900330418</v>
      </c>
      <c r="F95" s="1384">
        <v>-1.0790607901980831</v>
      </c>
      <c r="G95" s="1384">
        <v>2.1087260093545446</v>
      </c>
      <c r="H95" s="1384">
        <v>1.6092830871521135</v>
      </c>
      <c r="I95" s="1384">
        <v>-13.992149078598304</v>
      </c>
      <c r="J95" s="1384">
        <v>-1.0349771481077297</v>
      </c>
      <c r="K95" s="1384">
        <v>11.286771399950823</v>
      </c>
      <c r="L95" s="1384">
        <v>2.0260269437512246</v>
      </c>
      <c r="M95" s="1384">
        <v>-0.86964138806771007</v>
      </c>
      <c r="N95" s="1384">
        <v>1.6064182532409932</v>
      </c>
      <c r="O95" s="1384">
        <v>-2.1862113788040038</v>
      </c>
      <c r="P95" s="999">
        <v>0.33148665620950091</v>
      </c>
    </row>
    <row r="96" spans="2:16" hidden="1">
      <c r="B96" s="1003"/>
      <c r="C96" s="1385"/>
      <c r="D96" s="1386"/>
      <c r="E96" s="1386"/>
      <c r="F96" s="1385"/>
      <c r="G96" s="1386"/>
      <c r="H96" s="1386"/>
      <c r="I96" s="1385"/>
      <c r="J96" s="1386"/>
      <c r="K96" s="1385"/>
      <c r="L96" s="1386"/>
      <c r="M96" s="1385"/>
      <c r="N96" s="1386"/>
      <c r="O96" s="1385"/>
      <c r="P96" s="1386"/>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68">
        <v>2016</v>
      </c>
      <c r="C125" s="1169"/>
      <c r="D125" s="1170"/>
      <c r="E125" s="1170"/>
      <c r="F125" s="1170"/>
      <c r="G125" s="1170"/>
      <c r="H125" s="1170"/>
      <c r="I125" s="1170"/>
      <c r="J125" s="1170"/>
      <c r="K125" s="1170"/>
      <c r="L125" s="1170"/>
      <c r="M125" s="1170"/>
      <c r="N125" s="1170"/>
      <c r="O125" s="1170"/>
      <c r="P125" s="1169"/>
    </row>
    <row r="126" spans="2:16" hidden="1">
      <c r="B126" s="1171" t="s">
        <v>345</v>
      </c>
      <c r="C126" s="1172">
        <v>-0.79</v>
      </c>
      <c r="D126" s="1173">
        <v>-2.41</v>
      </c>
      <c r="E126" s="1173">
        <v>-4.4000000000000004</v>
      </c>
      <c r="F126" s="1173">
        <v>-3.27</v>
      </c>
      <c r="G126" s="1173">
        <v>0.37</v>
      </c>
      <c r="H126" s="1173">
        <v>-2.66</v>
      </c>
      <c r="I126" s="1173">
        <v>-0.93</v>
      </c>
      <c r="J126" s="1173">
        <v>-1.0900000000000001</v>
      </c>
      <c r="K126" s="1173">
        <v>11.17</v>
      </c>
      <c r="L126" s="1173">
        <v>0.75</v>
      </c>
      <c r="M126" s="1173">
        <v>-1.01</v>
      </c>
      <c r="N126" s="1173">
        <v>-1.34</v>
      </c>
      <c r="O126" s="1173">
        <v>-3.96</v>
      </c>
      <c r="P126" s="1172">
        <v>-2.19</v>
      </c>
    </row>
    <row r="127" spans="2:16" hidden="1">
      <c r="B127" s="1174" t="s">
        <v>334</v>
      </c>
      <c r="C127" s="1172">
        <v>-1.1599999999999999</v>
      </c>
      <c r="D127" s="1173">
        <v>-2.06</v>
      </c>
      <c r="E127" s="1173">
        <v>-4.43</v>
      </c>
      <c r="F127" s="1173">
        <v>-3.35</v>
      </c>
      <c r="G127" s="1173">
        <v>0.22</v>
      </c>
      <c r="H127" s="1173">
        <v>-2.62</v>
      </c>
      <c r="I127" s="1173">
        <v>-0.97</v>
      </c>
      <c r="J127" s="1173">
        <v>0.21</v>
      </c>
      <c r="K127" s="1173">
        <v>11.17</v>
      </c>
      <c r="L127" s="1173">
        <v>0.96</v>
      </c>
      <c r="M127" s="1173">
        <v>-1.17</v>
      </c>
      <c r="N127" s="1173">
        <v>-1.35</v>
      </c>
      <c r="O127" s="1173">
        <v>-4.04</v>
      </c>
      <c r="P127" s="1172">
        <v>-2.2200000000000002</v>
      </c>
    </row>
    <row r="128" spans="2:16" hidden="1">
      <c r="B128" s="1174" t="s">
        <v>335</v>
      </c>
      <c r="C128" s="1175">
        <v>-1.4263501117950717</v>
      </c>
      <c r="D128" s="1175">
        <v>-1.9658279539864765</v>
      </c>
      <c r="E128" s="1175">
        <v>-5.3644387991065301</v>
      </c>
      <c r="F128" s="1175">
        <v>-4.0399448395289861</v>
      </c>
      <c r="G128" s="1175">
        <v>0.13719645468095454</v>
      </c>
      <c r="H128" s="1175">
        <v>-2.9238605134871865</v>
      </c>
      <c r="I128" s="1175">
        <v>-0.55172876343098087</v>
      </c>
      <c r="J128" s="1175">
        <v>-0.99928989892921205</v>
      </c>
      <c r="K128" s="1175">
        <v>14.908581472682613</v>
      </c>
      <c r="L128" s="1175">
        <v>0.21297407175671079</v>
      </c>
      <c r="M128" s="1175">
        <v>-1.8592404402767215</v>
      </c>
      <c r="N128" s="1175">
        <v>-1.4341970447932617</v>
      </c>
      <c r="O128" s="1175">
        <v>-4.1344089148900975</v>
      </c>
      <c r="P128" s="1175">
        <v>-2.3071830073550736</v>
      </c>
    </row>
    <row r="129" spans="2:17" hidden="1">
      <c r="B129" s="1174" t="s">
        <v>336</v>
      </c>
      <c r="C129" s="1175">
        <v>-1.3954120508426371</v>
      </c>
      <c r="D129" s="1175">
        <v>-1.4018546907814344</v>
      </c>
      <c r="E129" s="1175">
        <v>-2.1093196529561653</v>
      </c>
      <c r="F129" s="1175">
        <v>-3.9067229803242731</v>
      </c>
      <c r="G129" s="1175">
        <v>0.18715441243359887</v>
      </c>
      <c r="H129" s="1175">
        <v>-2.7088054036831455</v>
      </c>
      <c r="I129" s="1175">
        <v>-0.50497284756776395</v>
      </c>
      <c r="J129" s="1175">
        <v>-0.94877576261944707</v>
      </c>
      <c r="K129" s="1175">
        <v>14.213580167471896</v>
      </c>
      <c r="L129" s="1175">
        <v>-0.27956825315343936</v>
      </c>
      <c r="M129" s="1175">
        <v>-2.1723306351449145</v>
      </c>
      <c r="N129" s="1175">
        <v>-0.50552241538734943</v>
      </c>
      <c r="O129" s="1175">
        <v>-4.0164930011638456</v>
      </c>
      <c r="P129" s="1175">
        <v>-1.643608147725828</v>
      </c>
    </row>
    <row r="130" spans="2:17" hidden="1">
      <c r="B130" s="1174" t="s">
        <v>337</v>
      </c>
      <c r="C130" s="1175">
        <v>-1.516165695874705</v>
      </c>
      <c r="D130" s="1175">
        <v>-1.2106799373869381</v>
      </c>
      <c r="E130" s="1175">
        <v>-2.167299397464495</v>
      </c>
      <c r="F130" s="1175">
        <v>-3.7718245543746254</v>
      </c>
      <c r="G130" s="1175">
        <v>-9.91195392262334E-2</v>
      </c>
      <c r="H130" s="1175">
        <v>-2.57083253960535</v>
      </c>
      <c r="I130" s="1175">
        <v>-2.0872458585060261</v>
      </c>
      <c r="J130" s="1175">
        <v>-0.77826552671869109</v>
      </c>
      <c r="K130" s="1175">
        <v>14.214545232843733</v>
      </c>
      <c r="L130" s="1175">
        <v>-0.17604730560466519</v>
      </c>
      <c r="M130" s="1175">
        <v>-2.0660949568226283</v>
      </c>
      <c r="N130" s="1175">
        <v>-0.52641813573699459</v>
      </c>
      <c r="O130" s="1175">
        <v>-4.1332853997031123</v>
      </c>
      <c r="P130" s="1175">
        <v>-1.6934803608920745</v>
      </c>
    </row>
    <row r="131" spans="2:17" hidden="1">
      <c r="B131" s="1174" t="s">
        <v>338</v>
      </c>
      <c r="C131" s="1175">
        <v>-1.8005358884230938</v>
      </c>
      <c r="D131" s="1175">
        <v>-1.3581807727597317</v>
      </c>
      <c r="E131" s="1175">
        <v>-1.5810274735538421</v>
      </c>
      <c r="F131" s="1175">
        <v>-3.6739859673503017</v>
      </c>
      <c r="G131" s="1175">
        <v>0.21360816820403805</v>
      </c>
      <c r="H131" s="1175">
        <v>-2.7125251339976342</v>
      </c>
      <c r="I131" s="1175">
        <v>-2.0981531471687909</v>
      </c>
      <c r="J131" s="1175">
        <v>-0.91821979950201804</v>
      </c>
      <c r="K131" s="1175">
        <v>17.243847954350656</v>
      </c>
      <c r="L131" s="1175">
        <v>0.20343061234926463</v>
      </c>
      <c r="M131" s="1175">
        <v>-2.0889012603049428</v>
      </c>
      <c r="N131" s="1175">
        <v>-9.4583441994389172E-2</v>
      </c>
      <c r="O131" s="1175">
        <v>-4.0369605628894796</v>
      </c>
      <c r="P131" s="1175">
        <v>-1.3662240413085613</v>
      </c>
      <c r="Q131" s="1016"/>
    </row>
    <row r="132" spans="2:17" hidden="1">
      <c r="B132" s="1174" t="s">
        <v>339</v>
      </c>
      <c r="C132" s="1175">
        <v>-1.7087091265407861</v>
      </c>
      <c r="D132" s="1175">
        <v>-1.5600545080324602</v>
      </c>
      <c r="E132" s="1175">
        <v>-0.98359792085805919</v>
      </c>
      <c r="F132" s="1175">
        <v>-2.8317471738145583</v>
      </c>
      <c r="G132" s="1175">
        <v>-8.6164619700779266E-2</v>
      </c>
      <c r="H132" s="1175">
        <v>-2.6555024894861834</v>
      </c>
      <c r="I132" s="1175">
        <v>-2.4347588051580105</v>
      </c>
      <c r="J132" s="1175">
        <v>-0.69162860804578008</v>
      </c>
      <c r="K132" s="1175">
        <v>9.0891660510366243</v>
      </c>
      <c r="L132" s="1175">
        <v>0.26914953339722825</v>
      </c>
      <c r="M132" s="1175">
        <v>-2.4191793540823792</v>
      </c>
      <c r="N132" s="1175">
        <v>-0.58947757484123509</v>
      </c>
      <c r="O132" s="1175">
        <v>-3.7649208649360166</v>
      </c>
      <c r="P132" s="1175">
        <v>-1.6049161546417334</v>
      </c>
      <c r="Q132" s="967"/>
    </row>
    <row r="133" spans="2:17" hidden="1">
      <c r="B133" s="1174" t="s">
        <v>340</v>
      </c>
      <c r="C133" s="1175">
        <v>-1.5023755908065084</v>
      </c>
      <c r="D133" s="1175">
        <v>-1.7662035820928565</v>
      </c>
      <c r="E133" s="1175">
        <v>-1.0061682421570026</v>
      </c>
      <c r="F133" s="1175">
        <v>-2.7250274490783113</v>
      </c>
      <c r="G133" s="1175">
        <v>-7.3730459413354765E-2</v>
      </c>
      <c r="H133" s="1175">
        <v>-2.4983143959421596</v>
      </c>
      <c r="I133" s="1175">
        <v>-2.3934471680443039</v>
      </c>
      <c r="J133" s="1175">
        <v>-0.53880399490812181</v>
      </c>
      <c r="K133" s="1175">
        <v>9.0892958556310504</v>
      </c>
      <c r="L133" s="1175">
        <v>0.42071235003950846</v>
      </c>
      <c r="M133" s="1175">
        <v>-2.2060908364925069</v>
      </c>
      <c r="N133" s="1175">
        <v>-0.53762199279447032</v>
      </c>
      <c r="O133" s="1175">
        <v>-3.3378271668063775</v>
      </c>
      <c r="P133" s="1175">
        <v>-1.4290585700596523</v>
      </c>
      <c r="Q133" s="967"/>
    </row>
    <row r="134" spans="2:17" hidden="1">
      <c r="B134" s="1176" t="s">
        <v>341</v>
      </c>
      <c r="C134" s="1175">
        <v>-1.3557479709798901</v>
      </c>
      <c r="D134" s="1175">
        <v>-1.7942701232611213</v>
      </c>
      <c r="E134" s="1175">
        <v>-1.496957584045655</v>
      </c>
      <c r="F134" s="1175">
        <v>-2.478770684395426</v>
      </c>
      <c r="G134" s="1175">
        <v>-0.13666453898737441</v>
      </c>
      <c r="H134" s="1175">
        <v>-2.1696729484850685</v>
      </c>
      <c r="I134" s="1175">
        <v>-2.104885521323463</v>
      </c>
      <c r="J134" s="1175">
        <v>-0.78297244272628186</v>
      </c>
      <c r="K134" s="1175">
        <v>9.0892958556310521</v>
      </c>
      <c r="L134" s="1175">
        <v>-0.83999333945399268</v>
      </c>
      <c r="M134" s="1175">
        <v>-1.8207723778505214</v>
      </c>
      <c r="N134" s="1175">
        <v>-0.57523375427971368</v>
      </c>
      <c r="O134" s="1175">
        <v>-2.9376953591650046</v>
      </c>
      <c r="P134" s="1175">
        <v>-1.3264628713672844</v>
      </c>
      <c r="Q134" s="967"/>
    </row>
    <row r="135" spans="2:17" hidden="1">
      <c r="B135" s="1177" t="s">
        <v>342</v>
      </c>
      <c r="C135" s="1178">
        <v>-0.97452482594880818</v>
      </c>
      <c r="D135" s="1178">
        <v>-1.7265458950171508</v>
      </c>
      <c r="E135" s="1178">
        <v>-1.5405280532731047</v>
      </c>
      <c r="F135" s="1178">
        <v>-2.1007953044542838</v>
      </c>
      <c r="G135" s="1178">
        <v>-0.76491532426634645</v>
      </c>
      <c r="H135" s="1178">
        <v>-1.7719613285796521</v>
      </c>
      <c r="I135" s="1178">
        <v>-2.1277354504574242</v>
      </c>
      <c r="J135" s="1178">
        <v>-0.65274120523570733</v>
      </c>
      <c r="K135" s="1178">
        <v>9.0892958556310521</v>
      </c>
      <c r="L135" s="1178">
        <v>-0.72472974781248034</v>
      </c>
      <c r="M135" s="1178">
        <v>-1.7736090824508888</v>
      </c>
      <c r="N135" s="1178">
        <v>-0.45261565732720443</v>
      </c>
      <c r="O135" s="1178">
        <v>-2.0277201400805023</v>
      </c>
      <c r="P135" s="1175">
        <v>-0.95224894037204688</v>
      </c>
      <c r="Q135" s="967"/>
    </row>
    <row r="136" spans="2:17" hidden="1">
      <c r="B136" s="1177" t="s">
        <v>343</v>
      </c>
      <c r="C136" s="1178">
        <v>-0.77337059215057957</v>
      </c>
      <c r="D136" s="1178">
        <v>-1.6256106923006164</v>
      </c>
      <c r="E136" s="1178">
        <v>-1.5273386055877691</v>
      </c>
      <c r="F136" s="1178">
        <v>-1.7731349055132961</v>
      </c>
      <c r="G136" s="1178">
        <v>-0.83222091416178534</v>
      </c>
      <c r="H136" s="1178">
        <v>-1.3687447253952212</v>
      </c>
      <c r="I136" s="1178">
        <v>-1.905495405062263</v>
      </c>
      <c r="J136" s="1178">
        <v>-0.44527029167191756</v>
      </c>
      <c r="K136" s="1178">
        <v>3.4814108541472821</v>
      </c>
      <c r="L136" s="1178">
        <v>-0.70278137846102595</v>
      </c>
      <c r="M136" s="1178">
        <v>-1.6221582479338137</v>
      </c>
      <c r="N136" s="1178">
        <v>-0.88820314577874315</v>
      </c>
      <c r="O136" s="1178">
        <v>-1.5379830315939036</v>
      </c>
      <c r="P136" s="1175">
        <v>-1.0940652788886118</v>
      </c>
      <c r="Q136" s="967"/>
    </row>
    <row r="137" spans="2:17" hidden="1">
      <c r="B137" s="1177" t="s">
        <v>344</v>
      </c>
      <c r="C137" s="1178">
        <v>-0.41790647206750853</v>
      </c>
      <c r="D137" s="1178">
        <v>-1.3907871662974469</v>
      </c>
      <c r="E137" s="1178">
        <v>-2.2925269063852283</v>
      </c>
      <c r="F137" s="1178">
        <v>-1.253771503784451</v>
      </c>
      <c r="G137" s="1178">
        <v>-0.67467652781884047</v>
      </c>
      <c r="H137" s="1178">
        <v>-1.3877264696130709</v>
      </c>
      <c r="I137" s="1178">
        <v>-1.8742044327763274</v>
      </c>
      <c r="J137" s="1178">
        <v>-0.24369746717026741</v>
      </c>
      <c r="K137" s="1178">
        <v>3.4863412984735831</v>
      </c>
      <c r="L137" s="1178">
        <v>-0.47194801147952825</v>
      </c>
      <c r="M137" s="1178">
        <v>-0.98530597238053463</v>
      </c>
      <c r="N137" s="1178">
        <v>-0.9205316561429755</v>
      </c>
      <c r="O137" s="1178">
        <v>-0.95478836771126785</v>
      </c>
      <c r="P137" s="1179">
        <v>-0.93137364059368011</v>
      </c>
      <c r="Q137" s="967"/>
    </row>
    <row r="138" spans="2:17" hidden="1">
      <c r="B138" s="1177"/>
      <c r="C138" s="1178"/>
      <c r="D138" s="1178"/>
      <c r="E138" s="1178"/>
      <c r="F138" s="1178"/>
      <c r="G138" s="1178"/>
      <c r="H138" s="1178"/>
      <c r="I138" s="1178"/>
      <c r="J138" s="1178"/>
      <c r="K138" s="1178"/>
      <c r="L138" s="1178"/>
      <c r="M138" s="1178"/>
      <c r="N138" s="1178"/>
      <c r="O138" s="1178"/>
      <c r="P138" s="1175"/>
      <c r="Q138" s="967"/>
    </row>
    <row r="139" spans="2:17">
      <c r="B139" s="1168">
        <v>2017</v>
      </c>
      <c r="C139" s="1178"/>
      <c r="D139" s="1178"/>
      <c r="E139" s="1178"/>
      <c r="F139" s="1178"/>
      <c r="G139" s="1178"/>
      <c r="H139" s="1178"/>
      <c r="I139" s="1178"/>
      <c r="J139" s="1178"/>
      <c r="K139" s="1178"/>
      <c r="L139" s="1178"/>
      <c r="M139" s="1178"/>
      <c r="N139" s="1178"/>
      <c r="O139" s="1178"/>
      <c r="P139" s="1179"/>
      <c r="Q139" s="967"/>
    </row>
    <row r="140" spans="2:17">
      <c r="B140" s="1177" t="s">
        <v>345</v>
      </c>
      <c r="C140" s="1178">
        <v>-0.6098891943925655</v>
      </c>
      <c r="D140" s="1178">
        <v>-1.5157386623173341</v>
      </c>
      <c r="E140" s="1178">
        <v>-2.1626006406212817</v>
      </c>
      <c r="F140" s="1178">
        <v>-0.62251798649920476</v>
      </c>
      <c r="G140" s="1178">
        <v>-0.67599333302897913</v>
      </c>
      <c r="H140" s="1178">
        <v>-1.7590654897776337</v>
      </c>
      <c r="I140" s="1178">
        <v>-1.4424545250849241</v>
      </c>
      <c r="J140" s="1178">
        <v>0.20419851273130174</v>
      </c>
      <c r="K140" s="1178">
        <v>3.4863821118612748</v>
      </c>
      <c r="L140" s="1178">
        <v>-1.7098598140541377E-2</v>
      </c>
      <c r="M140" s="1178">
        <v>-0.61948138019666255</v>
      </c>
      <c r="N140" s="1178">
        <v>-0.79262734550809011</v>
      </c>
      <c r="O140" s="1178">
        <v>-0.29690145711607219</v>
      </c>
      <c r="P140" s="1175">
        <v>-0.65075635174998148</v>
      </c>
      <c r="Q140" s="967"/>
    </row>
    <row r="141" spans="2:17">
      <c r="B141" s="1177" t="s">
        <v>334</v>
      </c>
      <c r="C141" s="1178">
        <v>-0.42458646050109738</v>
      </c>
      <c r="D141" s="1178">
        <v>-1.6574485151077734</v>
      </c>
      <c r="E141" s="1178">
        <v>-1.9086657487373149</v>
      </c>
      <c r="F141" s="1178">
        <v>0.26277583971474616</v>
      </c>
      <c r="G141" s="1178">
        <v>-0.5349567426410351</v>
      </c>
      <c r="H141" s="1178">
        <v>-1.2936549744497983</v>
      </c>
      <c r="I141" s="1178">
        <v>-1.3121521121865598</v>
      </c>
      <c r="J141" s="1178">
        <v>0.1789451022630173</v>
      </c>
      <c r="K141" s="1178">
        <v>3.4863821118612748</v>
      </c>
      <c r="L141" s="1178">
        <v>0.23527997196464145</v>
      </c>
      <c r="M141" s="1178">
        <v>-4.5930967643592613E-2</v>
      </c>
      <c r="N141" s="1178">
        <v>-0.43013431785036138</v>
      </c>
      <c r="O141" s="1178">
        <v>1.2886429328101467</v>
      </c>
      <c r="P141" s="1175">
        <v>6.2131183174196636E-2</v>
      </c>
      <c r="Q141" s="967"/>
    </row>
    <row r="142" spans="2:17">
      <c r="B142" s="1177" t="s">
        <v>335</v>
      </c>
      <c r="C142" s="1178">
        <v>-0.12540970725649636</v>
      </c>
      <c r="D142" s="1178">
        <v>-1.4531393562938533</v>
      </c>
      <c r="E142" s="1178">
        <v>-0.94787545189077838</v>
      </c>
      <c r="F142" s="1178">
        <v>1.6406393016820564</v>
      </c>
      <c r="G142" s="1178">
        <v>-0.29531186660880504</v>
      </c>
      <c r="H142" s="1178">
        <v>-0.78782807553089418</v>
      </c>
      <c r="I142" s="1178">
        <v>-1.7403593196690048</v>
      </c>
      <c r="J142" s="1178">
        <v>0.40043630138737463</v>
      </c>
      <c r="K142" s="1178">
        <v>0.11921054260159991</v>
      </c>
      <c r="L142" s="1178">
        <v>0.87119259496577506</v>
      </c>
      <c r="M142" s="1178">
        <v>0.92251716475375556</v>
      </c>
      <c r="N142" s="1178">
        <v>-0.1890731116758082</v>
      </c>
      <c r="O142" s="1178">
        <v>1.2069432111972755</v>
      </c>
      <c r="P142" s="1175">
        <v>0.2106878642899046</v>
      </c>
      <c r="Q142" s="967"/>
    </row>
    <row r="143" spans="2:17">
      <c r="B143" s="1177" t="s">
        <v>336</v>
      </c>
      <c r="C143" s="1178">
        <v>-0.26482793174281705</v>
      </c>
      <c r="D143" s="1178">
        <v>-1.2890798117727087</v>
      </c>
      <c r="E143" s="1178">
        <v>-0.88709051616751022</v>
      </c>
      <c r="F143" s="1178">
        <v>2.0343887387261228</v>
      </c>
      <c r="G143" s="1178">
        <v>-0.33185243854264579</v>
      </c>
      <c r="H143" s="1178">
        <v>-0.85673235425186567</v>
      </c>
      <c r="I143" s="1178">
        <v>-1.6118845111242175</v>
      </c>
      <c r="J143" s="1178">
        <v>0.44465193284339843</v>
      </c>
      <c r="K143" s="1178">
        <v>2.1573248122062072</v>
      </c>
      <c r="L143" s="1178">
        <v>1.3023818684054556</v>
      </c>
      <c r="M143" s="1178">
        <v>1.213669800376227</v>
      </c>
      <c r="N143" s="1178">
        <v>0.13178292733866392</v>
      </c>
      <c r="O143" s="1178">
        <v>1.3548563040144179</v>
      </c>
      <c r="P143" s="1175">
        <v>0.48099937193064601</v>
      </c>
      <c r="Q143" s="967"/>
    </row>
    <row r="144" spans="2:17">
      <c r="B144" s="1186" t="s">
        <v>337</v>
      </c>
      <c r="C144" s="1178">
        <v>0.14929259752569646</v>
      </c>
      <c r="D144" s="1178">
        <v>-0.97887830566580902</v>
      </c>
      <c r="E144" s="1178">
        <v>-1.0146527528077209</v>
      </c>
      <c r="F144" s="1178">
        <v>2.1640951010880149</v>
      </c>
      <c r="G144" s="1178">
        <v>-1.4621395046865437E-2</v>
      </c>
      <c r="H144" s="1178">
        <v>-0.71028544718094722</v>
      </c>
      <c r="I144" s="1178">
        <v>-3.486506099026343E-3</v>
      </c>
      <c r="J144" s="1178">
        <v>0.1732494055368905</v>
      </c>
      <c r="K144" s="1178">
        <v>2.1588137733888679</v>
      </c>
      <c r="L144" s="1178">
        <v>0.88285487589649936</v>
      </c>
      <c r="M144" s="1178">
        <v>1.4591577176836346</v>
      </c>
      <c r="N144" s="1178">
        <v>0.28060286284434799</v>
      </c>
      <c r="O144" s="1178">
        <v>1.9188402821589623</v>
      </c>
      <c r="P144" s="1175">
        <v>0.7471833554252294</v>
      </c>
      <c r="Q144" s="1187"/>
    </row>
    <row r="145" spans="1:18">
      <c r="B145" s="1177" t="s">
        <v>338</v>
      </c>
      <c r="C145" s="1178">
        <v>0.29043811869424729</v>
      </c>
      <c r="D145" s="1178">
        <v>-0.74180082460812979</v>
      </c>
      <c r="E145" s="1178">
        <v>-2.3922872439758991</v>
      </c>
      <c r="F145" s="1178">
        <v>2.5209627311517879</v>
      </c>
      <c r="G145" s="1178">
        <v>-0.19407536155273686</v>
      </c>
      <c r="H145" s="1178">
        <v>-0.80710876759166883</v>
      </c>
      <c r="I145" s="1178">
        <v>-1.6641739848832771E-3</v>
      </c>
      <c r="J145" s="1178">
        <v>0.58713889476871284</v>
      </c>
      <c r="K145" s="1178">
        <v>-0.48072747324556797</v>
      </c>
      <c r="L145" s="1178">
        <v>0.8645257242017701</v>
      </c>
      <c r="M145" s="1178">
        <v>1.7028469367906363</v>
      </c>
      <c r="N145" s="1178">
        <v>-0.28148361706005209</v>
      </c>
      <c r="O145" s="1178">
        <v>1.8169555946980331</v>
      </c>
      <c r="P145" s="1175">
        <v>0.31291981489651732</v>
      </c>
    </row>
    <row r="146" spans="1:18">
      <c r="B146" s="1186" t="s">
        <v>339</v>
      </c>
      <c r="C146" s="1178">
        <v>0.46958574797553165</v>
      </c>
      <c r="D146" s="1178">
        <v>-0.58359930973775898</v>
      </c>
      <c r="E146" s="1178">
        <v>-2.4278453239750974</v>
      </c>
      <c r="F146" s="1178">
        <v>2.4071745743014406</v>
      </c>
      <c r="G146" s="1178">
        <v>-3.1579663013259207E-2</v>
      </c>
      <c r="H146" s="1178">
        <v>-1.0082022767048171</v>
      </c>
      <c r="I146" s="1178">
        <v>0.28512917488716649</v>
      </c>
      <c r="J146" s="1178">
        <v>0.54599412752973642</v>
      </c>
      <c r="K146" s="1178">
        <v>-3.2770280256751216</v>
      </c>
      <c r="L146" s="1178">
        <v>1.928462451184787</v>
      </c>
      <c r="M146" s="1178">
        <v>2.1205300713001529</v>
      </c>
      <c r="N146" s="1178">
        <v>-0.56095165555534177</v>
      </c>
      <c r="O146" s="1178">
        <v>1.9227320766593836</v>
      </c>
      <c r="P146" s="1175">
        <v>0.1401903061483134</v>
      </c>
    </row>
    <row r="147" spans="1:18">
      <c r="B147" s="1177" t="s">
        <v>340</v>
      </c>
      <c r="C147" s="1178">
        <v>0.35019687016490941</v>
      </c>
      <c r="D147" s="1178">
        <v>-0.26441208810781269</v>
      </c>
      <c r="E147" s="1178">
        <v>-2.3735476223905372</v>
      </c>
      <c r="F147" s="1178">
        <v>2.4954490251242856</v>
      </c>
      <c r="G147" s="1178">
        <v>2.1859869874440996E-2</v>
      </c>
      <c r="H147" s="1178">
        <v>-0.88477283841417176</v>
      </c>
      <c r="I147" s="1178">
        <v>0.33416508564168002</v>
      </c>
      <c r="J147" s="1178">
        <v>0.77683810731212777</v>
      </c>
      <c r="K147" s="1178">
        <v>-3.2770280256751216</v>
      </c>
      <c r="L147" s="1178">
        <v>1.9197490354007529</v>
      </c>
      <c r="M147" s="1178">
        <v>2.0487957083452191</v>
      </c>
      <c r="N147" s="1178">
        <v>-0.50017481394584173</v>
      </c>
      <c r="O147" s="1178">
        <v>1.7602330723819781</v>
      </c>
      <c r="P147" s="1175">
        <v>0.13676063356249379</v>
      </c>
    </row>
    <row r="148" spans="1:18">
      <c r="B148" s="1177" t="s">
        <v>341</v>
      </c>
      <c r="C148" s="1178">
        <v>0.26798166994410622</v>
      </c>
      <c r="D148" s="1178">
        <v>0.21750417941999167</v>
      </c>
      <c r="E148" s="1178">
        <v>-1.0472636839617522</v>
      </c>
      <c r="F148" s="1178">
        <v>3.905000187467178</v>
      </c>
      <c r="G148" s="1178">
        <v>0.11984658999000253</v>
      </c>
      <c r="H148" s="1178">
        <v>-1.1087974143197843</v>
      </c>
      <c r="I148" s="1178">
        <v>0.5650970690398216</v>
      </c>
      <c r="J148" s="1178">
        <v>1.6898011155956016</v>
      </c>
      <c r="K148" s="1178">
        <v>-3.2770280256751216</v>
      </c>
      <c r="L148" s="1178">
        <v>1.9653811842768931</v>
      </c>
      <c r="M148" s="1178">
        <v>2.072252533144181</v>
      </c>
      <c r="N148" s="1178">
        <v>9.9956207396045826E-2</v>
      </c>
      <c r="O148" s="1178">
        <v>2.4913894818383797</v>
      </c>
      <c r="P148" s="1175">
        <v>0.77513094473729005</v>
      </c>
    </row>
    <row r="149" spans="1:18">
      <c r="B149" s="1177" t="s">
        <v>342</v>
      </c>
      <c r="C149" s="1178">
        <v>0.94749907175859516</v>
      </c>
      <c r="D149" s="1178">
        <v>1.9077508299046642</v>
      </c>
      <c r="E149" s="1178">
        <v>-0.6788562818437649</v>
      </c>
      <c r="F149" s="1178">
        <v>7.4672775221643173</v>
      </c>
      <c r="G149" s="1178">
        <v>1.2159209364138279</v>
      </c>
      <c r="H149" s="1178">
        <v>1.8531159791224106E-2</v>
      </c>
      <c r="I149" s="1178">
        <v>0.93648526690823797</v>
      </c>
      <c r="J149" s="1178">
        <v>4.8360873436512186</v>
      </c>
      <c r="K149" s="1178">
        <v>-3.2770280256751216</v>
      </c>
      <c r="L149" s="1178">
        <v>2.4921573470209069</v>
      </c>
      <c r="M149" s="1178">
        <v>4.609237786846121</v>
      </c>
      <c r="N149" s="1178">
        <v>1.3822970299529169</v>
      </c>
      <c r="O149" s="1178">
        <v>4.3963648741029093</v>
      </c>
      <c r="P149" s="1175">
        <v>2.2358961784492815</v>
      </c>
      <c r="Q149" s="967"/>
    </row>
    <row r="150" spans="1:18">
      <c r="B150" s="1177" t="s">
        <v>343</v>
      </c>
      <c r="C150" s="1178">
        <v>1.1693940457043528</v>
      </c>
      <c r="D150" s="1178">
        <v>2.6237955188826101</v>
      </c>
      <c r="E150" s="1178">
        <v>-0.61621478573175015</v>
      </c>
      <c r="F150" s="1178">
        <v>8.7786979427772813</v>
      </c>
      <c r="G150" s="1178">
        <v>1.6656570179858443</v>
      </c>
      <c r="H150" s="1178">
        <v>-1.7829122514401163E-2</v>
      </c>
      <c r="I150" s="1178">
        <v>0.8936284772890879</v>
      </c>
      <c r="J150" s="1178">
        <v>5.8323917201453135</v>
      </c>
      <c r="K150" s="1178">
        <v>-2.2537005994401227</v>
      </c>
      <c r="L150" s="1178">
        <v>1.7590081394226909</v>
      </c>
      <c r="M150" s="1178">
        <v>5.6190184818697642</v>
      </c>
      <c r="N150" s="1178">
        <v>1.9065022710966328</v>
      </c>
      <c r="O150" s="1178">
        <v>5.6476879886282916</v>
      </c>
      <c r="P150" s="1175">
        <v>2.9715429836730589</v>
      </c>
      <c r="Q150" s="967"/>
    </row>
    <row r="151" spans="1:18">
      <c r="B151" s="1177" t="s">
        <v>344</v>
      </c>
      <c r="C151" s="1178">
        <v>1.5095408009856204</v>
      </c>
      <c r="D151" s="1178">
        <v>3.2705432509426258</v>
      </c>
      <c r="E151" s="1178">
        <v>-0.44754881696902338</v>
      </c>
      <c r="F151" s="1178">
        <v>8.7704427365829183</v>
      </c>
      <c r="G151" s="1178">
        <v>1.5745170068308889</v>
      </c>
      <c r="H151" s="1178">
        <v>0.54820903128984799</v>
      </c>
      <c r="I151" s="1178">
        <v>0.88843899322186282</v>
      </c>
      <c r="J151" s="1178">
        <v>6.3492923051254646</v>
      </c>
      <c r="K151" s="1178">
        <v>-2.2558528499432517</v>
      </c>
      <c r="L151" s="1178">
        <v>2.0920978184415295</v>
      </c>
      <c r="M151" s="1178">
        <v>6.0402897455926974</v>
      </c>
      <c r="N151" s="1178">
        <v>2.1969633693236679</v>
      </c>
      <c r="O151" s="1178">
        <v>6.604787317277494</v>
      </c>
      <c r="P151" s="1175">
        <v>3.4558454527203519</v>
      </c>
      <c r="Q151" s="967"/>
    </row>
    <row r="152" spans="1:18">
      <c r="B152" s="1177"/>
      <c r="C152" s="1178"/>
      <c r="D152" s="1178"/>
      <c r="E152" s="1178"/>
      <c r="F152" s="1178"/>
      <c r="G152" s="1178"/>
      <c r="H152" s="1178"/>
      <c r="I152" s="1178"/>
      <c r="J152" s="1178"/>
      <c r="K152" s="1178"/>
      <c r="L152" s="1178"/>
      <c r="M152" s="1178"/>
      <c r="N152" s="1178"/>
      <c r="O152" s="1178"/>
      <c r="P152" s="1175"/>
      <c r="Q152" s="967"/>
    </row>
    <row r="153" spans="1:18">
      <c r="B153" s="930">
        <v>2018</v>
      </c>
      <c r="C153" s="1178"/>
      <c r="D153" s="1178"/>
      <c r="E153" s="1178"/>
      <c r="F153" s="1178"/>
      <c r="G153" s="1178"/>
      <c r="H153" s="1178"/>
      <c r="I153" s="1178"/>
      <c r="J153" s="1178"/>
      <c r="K153" s="1178"/>
      <c r="L153" s="1178"/>
      <c r="M153" s="1178"/>
      <c r="N153" s="1178"/>
      <c r="O153" s="1178"/>
      <c r="P153" s="1175"/>
      <c r="Q153" s="967"/>
    </row>
    <row r="154" spans="1:18">
      <c r="B154" s="930" t="s">
        <v>345</v>
      </c>
      <c r="C154" s="1178">
        <v>1.826950289161533</v>
      </c>
      <c r="D154" s="1178">
        <v>4.1180172964605077</v>
      </c>
      <c r="E154" s="1178">
        <v>-0.5249330395574292</v>
      </c>
      <c r="F154" s="1178">
        <v>8.9990082438645036</v>
      </c>
      <c r="G154" s="1178">
        <v>1.8222126652010617</v>
      </c>
      <c r="H154" s="1178">
        <v>1.3023749991433631</v>
      </c>
      <c r="I154" s="1178">
        <v>0.40915309820370727</v>
      </c>
      <c r="J154" s="1178">
        <v>7.9504640052405762</v>
      </c>
      <c r="K154" s="1178">
        <v>-2.2519873468709095</v>
      </c>
      <c r="L154" s="1178">
        <v>1.6258416734785452</v>
      </c>
      <c r="M154" s="1178">
        <v>6.6370191644509191</v>
      </c>
      <c r="N154" s="1178">
        <v>2.4544014779365186</v>
      </c>
      <c r="O154" s="1178">
        <v>6.1728081573455107</v>
      </c>
      <c r="P154" s="1175">
        <v>3.5223565626566256</v>
      </c>
      <c r="Q154" s="967"/>
    </row>
    <row r="155" spans="1:18">
      <c r="A155" s="1316"/>
      <c r="B155" s="1177" t="s">
        <v>334</v>
      </c>
      <c r="C155" s="1178">
        <v>2.0404303984023153</v>
      </c>
      <c r="D155" s="1178">
        <v>5.2088280201286308</v>
      </c>
      <c r="E155" s="1178">
        <v>-0.65336840331123858</v>
      </c>
      <c r="F155" s="1178">
        <v>8.7081264201375408</v>
      </c>
      <c r="G155" s="1178">
        <v>1.8444433352270195</v>
      </c>
      <c r="H155" s="1178">
        <v>1.1722886624979667</v>
      </c>
      <c r="I155" s="1178">
        <v>0.56005602982498459</v>
      </c>
      <c r="J155" s="1178">
        <v>8.9612253272443265</v>
      </c>
      <c r="K155" s="1178">
        <v>-2.2500369098192419</v>
      </c>
      <c r="L155" s="1178">
        <v>1.4507217984059073</v>
      </c>
      <c r="M155" s="1178">
        <v>6.3139511784823688</v>
      </c>
      <c r="N155" s="1178">
        <v>2.414355080938213</v>
      </c>
      <c r="O155" s="1178">
        <v>4.3490176283625059</v>
      </c>
      <c r="P155" s="1178">
        <v>2.9752429305622163</v>
      </c>
      <c r="Q155" s="1178"/>
    </row>
    <row r="156" spans="1:18">
      <c r="A156" s="1316"/>
      <c r="B156" s="1186" t="s">
        <v>335</v>
      </c>
      <c r="C156" s="1178">
        <v>2.0160062107702936</v>
      </c>
      <c r="D156" s="1178">
        <v>4.8126532048146764</v>
      </c>
      <c r="E156" s="1178">
        <v>-1.320659400942259</v>
      </c>
      <c r="F156" s="1178">
        <v>8.5175973143164043</v>
      </c>
      <c r="G156" s="1178">
        <v>1.9146225076926093</v>
      </c>
      <c r="H156" s="1178">
        <v>-0.35025399516848132</v>
      </c>
      <c r="I156" s="1178">
        <v>-1.0270891606043664</v>
      </c>
      <c r="J156" s="1178">
        <v>10.484348110801278</v>
      </c>
      <c r="K156" s="1178">
        <v>-2.2449025197026962</v>
      </c>
      <c r="L156" s="1178">
        <v>1.3049355274595387</v>
      </c>
      <c r="M156" s="1178">
        <v>5.3529935081664703</v>
      </c>
      <c r="N156" s="1178">
        <v>2.3715929434782179</v>
      </c>
      <c r="O156" s="1178">
        <v>4.5388795082621947</v>
      </c>
      <c r="P156" s="1178">
        <v>2.6827512055836999</v>
      </c>
      <c r="Q156" s="1178"/>
    </row>
    <row r="157" spans="1:18">
      <c r="A157" s="1316"/>
      <c r="B157" s="930" t="s">
        <v>336</v>
      </c>
      <c r="C157" s="1178">
        <v>2.3375337716200928</v>
      </c>
      <c r="D157" s="1178">
        <v>5.14312998159423</v>
      </c>
      <c r="E157" s="1178">
        <v>-1.3632601613703277</v>
      </c>
      <c r="F157" s="1178">
        <v>8.4492051329260178</v>
      </c>
      <c r="G157" s="1178">
        <v>2.0630443446633562</v>
      </c>
      <c r="H157" s="1178">
        <v>-0.67290091900196192</v>
      </c>
      <c r="I157" s="1178">
        <v>-1.2848318272660419</v>
      </c>
      <c r="J157" s="1178">
        <v>10.355931824079633</v>
      </c>
      <c r="K157" s="1178">
        <v>-3.5816642644284413</v>
      </c>
      <c r="L157" s="1178">
        <v>2.8353997787630369</v>
      </c>
      <c r="M157" s="1178">
        <v>5.6988678716974439</v>
      </c>
      <c r="N157" s="1178">
        <v>2.2596952810482795</v>
      </c>
      <c r="O157" s="1178">
        <v>4.9378997096490629</v>
      </c>
      <c r="P157" s="1178">
        <v>2.7121713620765764</v>
      </c>
      <c r="Q157" s="1178"/>
    </row>
    <row r="158" spans="1:18">
      <c r="A158" s="1316"/>
      <c r="B158" s="930" t="s">
        <v>337</v>
      </c>
      <c r="C158" s="1178">
        <v>2.1815970089018144</v>
      </c>
      <c r="D158" s="1178">
        <v>5.1520253388234183</v>
      </c>
      <c r="E158" s="1178">
        <v>-1.361303272675296</v>
      </c>
      <c r="F158" s="1178">
        <v>8.296163304948978</v>
      </c>
      <c r="G158" s="1178">
        <v>1.9589186794603419</v>
      </c>
      <c r="H158" s="1178">
        <v>-0.57771499066076037</v>
      </c>
      <c r="I158" s="1178">
        <v>-1.2953152365678511</v>
      </c>
      <c r="J158" s="1178">
        <v>10.671569870228058</v>
      </c>
      <c r="K158" s="1178">
        <v>-3.58453358626315</v>
      </c>
      <c r="L158" s="1178">
        <v>3.2919554384670979</v>
      </c>
      <c r="M158" s="1178">
        <v>6.140475713623661</v>
      </c>
      <c r="N158" s="1178">
        <v>2.2797407225455757</v>
      </c>
      <c r="O158" s="1178">
        <v>4.8874234736943301</v>
      </c>
      <c r="P158" s="1178">
        <v>2.7117541946855006</v>
      </c>
      <c r="Q158" s="1178"/>
      <c r="R158" s="1387"/>
    </row>
    <row r="159" spans="1:18">
      <c r="A159" s="1316"/>
      <c r="B159" s="930" t="s">
        <v>338</v>
      </c>
      <c r="C159" s="1178">
        <v>2.5779272597735492</v>
      </c>
      <c r="D159" s="1178">
        <v>5.2666109171500608</v>
      </c>
      <c r="E159" s="1178">
        <v>-0.70182186774839783</v>
      </c>
      <c r="F159" s="1178">
        <v>7.3644174625414394</v>
      </c>
      <c r="G159" s="1178">
        <v>2.3787520964667852</v>
      </c>
      <c r="H159" s="1178">
        <v>-0.20437389790421978</v>
      </c>
      <c r="I159" s="1178">
        <v>-1.1958648527093496</v>
      </c>
      <c r="J159" s="1178">
        <v>10.198400040583454</v>
      </c>
      <c r="K159" s="1178">
        <v>-3.58453358626315</v>
      </c>
      <c r="L159" s="1178">
        <v>3.2647437508397159</v>
      </c>
      <c r="M159" s="1178">
        <v>6.8462555153869342</v>
      </c>
      <c r="N159" s="1178">
        <v>2.4786225911234805</v>
      </c>
      <c r="O159" s="1178">
        <v>5.1188801765728487</v>
      </c>
      <c r="P159" s="1356">
        <v>2.9086189416631214</v>
      </c>
      <c r="Q159" s="1316"/>
      <c r="R159" s="1387"/>
    </row>
    <row r="160" spans="1:18">
      <c r="A160" s="1316"/>
      <c r="B160" s="930" t="s">
        <v>339</v>
      </c>
      <c r="C160" s="1178">
        <v>2.8284143111551918</v>
      </c>
      <c r="D160" s="1178">
        <v>5.6591747971503459</v>
      </c>
      <c r="E160" s="1178">
        <v>-0.71241597447400107</v>
      </c>
      <c r="F160" s="1178">
        <v>7.857307074684905</v>
      </c>
      <c r="G160" s="1178">
        <v>2.6788172829153689</v>
      </c>
      <c r="H160" s="1178">
        <v>0.19616839147675869</v>
      </c>
      <c r="I160" s="1178">
        <v>-1.0374587996770712</v>
      </c>
      <c r="J160" s="1178">
        <v>10.864873460770763</v>
      </c>
      <c r="K160" s="1178">
        <v>6.3080499253673983</v>
      </c>
      <c r="L160" s="1178">
        <v>5.4151879587170049</v>
      </c>
      <c r="M160" s="1178">
        <v>7.5302338997200069</v>
      </c>
      <c r="N160" s="1178">
        <v>3.9409835133928928</v>
      </c>
      <c r="O160" s="1178">
        <v>6.3456161304501935</v>
      </c>
      <c r="P160" s="1356">
        <v>4.2865951788096934</v>
      </c>
      <c r="Q160" s="1316"/>
      <c r="R160" s="1387"/>
    </row>
    <row r="161" spans="1:18">
      <c r="A161" s="1316"/>
      <c r="B161" s="930" t="s">
        <v>340</v>
      </c>
      <c r="C161" s="1178">
        <v>3.1501621264363955</v>
      </c>
      <c r="D161" s="1178">
        <v>6.0272839202321071</v>
      </c>
      <c r="E161" s="1178">
        <v>-0.76584948001444664</v>
      </c>
      <c r="F161" s="1178">
        <v>8.7826817878543739</v>
      </c>
      <c r="G161" s="1178">
        <v>2.8933895076432625</v>
      </c>
      <c r="H161" s="1178">
        <v>0.66549237840278774</v>
      </c>
      <c r="I161" s="1178">
        <v>-1.0667533550247299</v>
      </c>
      <c r="J161" s="1178">
        <v>10.467214656333045</v>
      </c>
      <c r="K161" s="1178">
        <v>6.3072977413363596</v>
      </c>
      <c r="L161" s="1178">
        <v>5.5327561179894902</v>
      </c>
      <c r="M161" s="1178">
        <v>7.8385718077893296</v>
      </c>
      <c r="N161" s="1178">
        <v>4.2205006459312466</v>
      </c>
      <c r="O161" s="1178">
        <v>7.5154400580179637</v>
      </c>
      <c r="P161" s="1356">
        <v>4.8288330141175173</v>
      </c>
      <c r="Q161" s="1316"/>
      <c r="R161" s="1387"/>
    </row>
    <row r="162" spans="1:18">
      <c r="A162" s="1316"/>
      <c r="B162" s="930" t="s">
        <v>341</v>
      </c>
      <c r="C162" s="1178">
        <v>3.3529688344187791</v>
      </c>
      <c r="D162" s="1178">
        <v>6.9752176174478375</v>
      </c>
      <c r="E162" s="1178">
        <v>-0.46923355391221833</v>
      </c>
      <c r="F162" s="1178">
        <v>10.600032380784597</v>
      </c>
      <c r="G162" s="1178">
        <v>4.7711265200652386</v>
      </c>
      <c r="H162" s="1178">
        <v>1.4894550121773431</v>
      </c>
      <c r="I162" s="1178">
        <v>-0.89014158866129733</v>
      </c>
      <c r="J162" s="1178">
        <v>10.003161515525893</v>
      </c>
      <c r="K162" s="1178">
        <v>6.3072977413363596</v>
      </c>
      <c r="L162" s="1178">
        <v>5.7698241836227071</v>
      </c>
      <c r="M162" s="1178">
        <v>7.7851004391922274</v>
      </c>
      <c r="N162" s="1178">
        <v>4.8279541000260551</v>
      </c>
      <c r="O162" s="1178">
        <v>7.9363236052720332</v>
      </c>
      <c r="P162" s="1356">
        <v>5.3903088775004271</v>
      </c>
      <c r="Q162" s="1316"/>
      <c r="R162" s="1387"/>
    </row>
    <row r="163" spans="1:18">
      <c r="A163" s="1316"/>
      <c r="B163" s="930" t="s">
        <v>342</v>
      </c>
      <c r="C163" s="1178">
        <v>10.809708601192058</v>
      </c>
      <c r="D163" s="1389">
        <v>53.83379801324044</v>
      </c>
      <c r="E163" s="1389">
        <v>2.2037484443481636</v>
      </c>
      <c r="F163" s="1389">
        <v>35.572268904724112</v>
      </c>
      <c r="G163" s="1390">
        <v>17.083591010573883</v>
      </c>
      <c r="H163" s="1316">
        <v>19.613588816201322</v>
      </c>
      <c r="I163" s="1389">
        <v>0.11477780396660364</v>
      </c>
      <c r="J163" s="1389">
        <v>36.237776175863459</v>
      </c>
      <c r="K163" s="1389">
        <v>6.3072977413363596</v>
      </c>
      <c r="L163" s="1390">
        <v>15.678249136387556</v>
      </c>
      <c r="M163" s="1390">
        <v>19.313262259113984</v>
      </c>
      <c r="N163" s="1316">
        <v>18.712922266244124</v>
      </c>
      <c r="O163" s="1390">
        <v>26.784060483607732</v>
      </c>
      <c r="P163" s="1356">
        <v>20.854126323373801</v>
      </c>
      <c r="Q163" s="1316"/>
      <c r="R163" s="1387"/>
    </row>
    <row r="164" spans="1:18">
      <c r="A164" s="1316"/>
      <c r="B164" s="930" t="s">
        <v>343</v>
      </c>
      <c r="C164" s="1316">
        <v>18.469290752595846</v>
      </c>
      <c r="D164" s="1389">
        <v>69.142648575357569</v>
      </c>
      <c r="E164" s="1389">
        <v>7.0447773742093878</v>
      </c>
      <c r="F164" s="1389">
        <v>46.01273130769512</v>
      </c>
      <c r="G164" s="1390">
        <v>20.562732205387825</v>
      </c>
      <c r="H164" s="1316">
        <v>22.01772057225908</v>
      </c>
      <c r="I164" s="1389">
        <v>0.33747087009889931</v>
      </c>
      <c r="J164" s="1389">
        <v>56.699045271977951</v>
      </c>
      <c r="K164" s="1389">
        <v>8.2254552673004966</v>
      </c>
      <c r="L164" s="1390">
        <v>27.340333541739636</v>
      </c>
      <c r="M164" s="1390">
        <v>36.209080578673934</v>
      </c>
      <c r="N164" s="1316">
        <v>26.017253947638697</v>
      </c>
      <c r="O164" s="1390">
        <v>42.713990834852567</v>
      </c>
      <c r="P164" s="1356">
        <v>31.005289232223141</v>
      </c>
      <c r="Q164" s="1316"/>
      <c r="R164" s="1387"/>
    </row>
    <row r="165" spans="1:18">
      <c r="A165" s="1316"/>
      <c r="B165" s="930" t="s">
        <v>344</v>
      </c>
      <c r="C165" s="1316">
        <v>30.205412569419575</v>
      </c>
      <c r="D165" s="1389">
        <v>81.480885074028294</v>
      </c>
      <c r="E165" s="1389">
        <v>10.482268648977989</v>
      </c>
      <c r="F165" s="1389">
        <v>57.082094666211901</v>
      </c>
      <c r="G165" s="1390">
        <v>30.79719369037397</v>
      </c>
      <c r="H165" s="1316">
        <v>56.465690285066117</v>
      </c>
      <c r="I165" s="1389">
        <v>1.6118748712153019</v>
      </c>
      <c r="J165" s="1389">
        <v>60.450569285214243</v>
      </c>
      <c r="K165" s="1389">
        <v>8.2226819625894834</v>
      </c>
      <c r="L165" s="1390">
        <v>44.263785278159993</v>
      </c>
      <c r="M165" s="1390">
        <v>48.820106027911827</v>
      </c>
      <c r="N165" s="1316">
        <v>37.077578415165057</v>
      </c>
      <c r="O165" s="1390">
        <v>53.681109155995685</v>
      </c>
      <c r="P165" s="1356">
        <v>42.08751642780355</v>
      </c>
      <c r="Q165" s="1316"/>
      <c r="R165" s="1387"/>
    </row>
    <row r="166" spans="1:18">
      <c r="A166" s="1316"/>
      <c r="B166" s="1181"/>
      <c r="C166" s="1316"/>
      <c r="D166" s="1441"/>
      <c r="E166" s="1441"/>
      <c r="F166" s="1441"/>
      <c r="G166" s="1442"/>
      <c r="H166" s="1316"/>
      <c r="I166" s="1441"/>
      <c r="J166" s="1441"/>
      <c r="K166" s="1441"/>
      <c r="L166" s="1442"/>
      <c r="M166" s="1442"/>
      <c r="N166" s="1316"/>
      <c r="O166" s="1442"/>
      <c r="P166" s="1443"/>
      <c r="Q166" s="1316"/>
      <c r="R166" s="1387"/>
    </row>
    <row r="167" spans="1:18">
      <c r="A167" s="1316"/>
      <c r="B167" s="1380">
        <v>2019</v>
      </c>
      <c r="C167" s="1316"/>
      <c r="D167" s="1441"/>
      <c r="E167" s="1441"/>
      <c r="F167" s="1441"/>
      <c r="G167" s="1442"/>
      <c r="H167" s="1316"/>
      <c r="I167" s="1441"/>
      <c r="J167" s="1441"/>
      <c r="K167" s="1441"/>
      <c r="L167" s="1442"/>
      <c r="M167" s="1442"/>
      <c r="N167" s="1316"/>
      <c r="O167" s="1442"/>
      <c r="P167" s="1443"/>
      <c r="Q167" s="1316"/>
      <c r="R167" s="1387"/>
    </row>
    <row r="168" spans="1:18">
      <c r="A168" s="1316"/>
      <c r="B168" s="1449" t="s">
        <v>345</v>
      </c>
      <c r="C168" s="1316">
        <v>47.34240715178413</v>
      </c>
      <c r="D168" s="1441">
        <v>82.131887759711432</v>
      </c>
      <c r="E168" s="1441">
        <v>15.269481014016574</v>
      </c>
      <c r="F168" s="1441">
        <v>70.997559168032836</v>
      </c>
      <c r="G168" s="1442">
        <v>45.883341490768892</v>
      </c>
      <c r="H168" s="1316">
        <v>130.40622423904119</v>
      </c>
      <c r="I168" s="1441">
        <v>2.7939266336878932</v>
      </c>
      <c r="J168" s="1441">
        <v>74.998839313953653</v>
      </c>
      <c r="K168" s="1441">
        <v>8.3229591442659956</v>
      </c>
      <c r="L168" s="1442">
        <v>61.449439960436678</v>
      </c>
      <c r="M168" s="1442">
        <v>57.808487624197923</v>
      </c>
      <c r="N168" s="1316">
        <v>54.262673464840042</v>
      </c>
      <c r="O168" s="1442">
        <v>63.706776885902293</v>
      </c>
      <c r="P168" s="1443">
        <v>56.896928597494821</v>
      </c>
      <c r="Q168" s="1316"/>
      <c r="R168" s="1387"/>
    </row>
    <row r="169" spans="1:18">
      <c r="A169" s="1316"/>
      <c r="B169" s="1449" t="s">
        <v>334</v>
      </c>
      <c r="C169" s="1316">
        <v>51.283045060617468</v>
      </c>
      <c r="D169" s="1441">
        <v>91.221422382173657</v>
      </c>
      <c r="E169" s="1441">
        <v>18.461318691196649</v>
      </c>
      <c r="F169" s="1441">
        <v>74.91926031668379</v>
      </c>
      <c r="G169" s="1442">
        <v>50.160917176253726</v>
      </c>
      <c r="H169" s="1316">
        <v>112.71015297716316</v>
      </c>
      <c r="I169" s="1441">
        <v>2.7836030012851509</v>
      </c>
      <c r="J169" s="1441">
        <v>79.380593166113499</v>
      </c>
      <c r="K169" s="1441">
        <v>8.3444359366664944</v>
      </c>
      <c r="L169" s="1442">
        <v>64.994130139341394</v>
      </c>
      <c r="M169" s="1442">
        <v>64.306932362101364</v>
      </c>
      <c r="N169" s="1316">
        <v>55.044946449474928</v>
      </c>
      <c r="O169" s="1442">
        <v>69.840238957238824</v>
      </c>
      <c r="P169" s="1443">
        <v>59.391548726043133</v>
      </c>
      <c r="Q169" s="1316"/>
      <c r="R169" s="1387"/>
    </row>
    <row r="170" spans="1:18">
      <c r="A170" s="1316"/>
      <c r="B170" s="1449" t="s">
        <v>335</v>
      </c>
      <c r="C170" s="1316">
        <v>72.668242117626875</v>
      </c>
      <c r="D170" s="1441">
        <v>102.55005158808355</v>
      </c>
      <c r="E170" s="1441">
        <v>22.138307947270739</v>
      </c>
      <c r="F170" s="1441">
        <v>83.177646421441011</v>
      </c>
      <c r="G170" s="1442">
        <v>53.33567306890177</v>
      </c>
      <c r="H170" s="1316">
        <v>122.10401020299506</v>
      </c>
      <c r="I170" s="1441">
        <v>4.594508661154717</v>
      </c>
      <c r="J170" s="1441">
        <v>83.51072190206439</v>
      </c>
      <c r="K170" s="1441">
        <v>12.299914418859537</v>
      </c>
      <c r="L170" s="1442">
        <v>72.723746111868778</v>
      </c>
      <c r="M170" s="1442">
        <v>73.745261840172319</v>
      </c>
      <c r="N170" s="1316">
        <v>61.187733815541925</v>
      </c>
      <c r="O170" s="1442">
        <v>78.553213554199203</v>
      </c>
      <c r="P170" s="1443">
        <v>66.796172906109177</v>
      </c>
      <c r="Q170" s="1316"/>
      <c r="R170" s="1387"/>
    </row>
    <row r="171" spans="1:18">
      <c r="A171" s="1316"/>
      <c r="B171" s="1449" t="s">
        <v>336</v>
      </c>
      <c r="C171" s="1316">
        <v>93.083793369505855</v>
      </c>
      <c r="D171" s="1441">
        <v>115.12581081609055</v>
      </c>
      <c r="E171" s="1441">
        <v>22.940336758299075</v>
      </c>
      <c r="F171" s="1441">
        <v>93.883158106096445</v>
      </c>
      <c r="G171" s="1442">
        <v>83.65689637178761</v>
      </c>
      <c r="H171" s="1316">
        <v>130.40140290161557</v>
      </c>
      <c r="I171" s="1441">
        <v>8.4864799097231103</v>
      </c>
      <c r="J171" s="1441">
        <v>93.538828584451991</v>
      </c>
      <c r="K171" s="1441">
        <v>19.331314108160825</v>
      </c>
      <c r="L171" s="1442">
        <v>103.05683687004704</v>
      </c>
      <c r="M171" s="1442">
        <v>82.564765116366928</v>
      </c>
      <c r="N171" s="1316">
        <v>68.169430915232198</v>
      </c>
      <c r="O171" s="1442">
        <v>92.522632027336286</v>
      </c>
      <c r="P171" s="1443">
        <v>75.857381211294438</v>
      </c>
      <c r="Q171" s="1316"/>
      <c r="R171" s="1387"/>
    </row>
    <row r="172" spans="1:18">
      <c r="A172" s="1316"/>
      <c r="B172" s="1449" t="s">
        <v>337</v>
      </c>
      <c r="C172" s="1316">
        <v>134.80177771155292</v>
      </c>
      <c r="D172" s="1441">
        <v>140.46329011592019</v>
      </c>
      <c r="E172" s="1441">
        <v>26.073047325013647</v>
      </c>
      <c r="F172" s="1441">
        <v>116.47268100964854</v>
      </c>
      <c r="G172" s="1442">
        <v>114.53868655840108</v>
      </c>
      <c r="H172" s="1316">
        <v>167.31650014501673</v>
      </c>
      <c r="I172" s="1441">
        <v>42.357796289362369</v>
      </c>
      <c r="J172" s="1441">
        <v>151.041190839969</v>
      </c>
      <c r="K172" s="1441">
        <v>22.974944883035221</v>
      </c>
      <c r="L172" s="1442">
        <v>116.48569119962735</v>
      </c>
      <c r="M172" s="1442">
        <v>98.278050198862559</v>
      </c>
      <c r="N172" s="1316">
        <v>85.942261201590981</v>
      </c>
      <c r="O172" s="1442">
        <v>126.42512197557619</v>
      </c>
      <c r="P172" s="1443">
        <v>97.853193646198349</v>
      </c>
      <c r="Q172" s="1316"/>
      <c r="R172" s="1387"/>
    </row>
    <row r="173" spans="1:18">
      <c r="A173" s="1316"/>
      <c r="B173" s="1449" t="s">
        <v>338</v>
      </c>
      <c r="C173" s="1316">
        <v>228.95161693604234</v>
      </c>
      <c r="D173" s="1441">
        <v>283.95739251583933</v>
      </c>
      <c r="E173" s="1441">
        <v>49.134060180474172</v>
      </c>
      <c r="F173" s="1441">
        <v>256.29053530690607</v>
      </c>
      <c r="G173" s="1442">
        <v>213.17358634443266</v>
      </c>
      <c r="H173" s="1316">
        <v>278.5800620912712</v>
      </c>
      <c r="I173" s="1441">
        <v>45.524865970506958</v>
      </c>
      <c r="J173" s="1441">
        <v>240.71022899312072</v>
      </c>
      <c r="K173" s="1441">
        <v>23.053651040058632</v>
      </c>
      <c r="L173" s="1442">
        <v>177.91358384541743</v>
      </c>
      <c r="M173" s="1442">
        <v>168.23743216889486</v>
      </c>
      <c r="N173" s="1316">
        <v>142.83996337819022</v>
      </c>
      <c r="O173" s="1442">
        <v>251.93717880660981</v>
      </c>
      <c r="P173" s="1443">
        <v>175.65642478876003</v>
      </c>
      <c r="Q173" s="1316"/>
      <c r="R173" s="1387"/>
    </row>
    <row r="174" spans="1:18" ht="16.5" thickBot="1">
      <c r="B174" s="1444"/>
      <c r="C174" s="1184"/>
      <c r="D174" s="1183"/>
      <c r="E174" s="1183"/>
      <c r="F174" s="1183"/>
      <c r="G174" s="1183"/>
      <c r="H174" s="1183"/>
      <c r="I174" s="1183"/>
      <c r="J174" s="1183"/>
      <c r="K174" s="1183"/>
      <c r="L174" s="1183"/>
      <c r="M174" s="1183"/>
      <c r="N174" s="1183"/>
      <c r="O174" s="1183"/>
      <c r="P174" s="1445"/>
    </row>
    <row r="175" spans="1:18" ht="16.5" thickTop="1"/>
    <row r="176" spans="1:18">
      <c r="B176" s="964" t="s">
        <v>1774</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27" t="s">
        <v>329</v>
      </c>
      <c r="E7" s="1830"/>
      <c r="F7" s="1829"/>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27" t="s">
        <v>273</v>
      </c>
      <c r="H10" s="1829"/>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91" t="s">
        <v>1735</v>
      </c>
      <c r="D2" s="1891"/>
      <c r="E2" s="1891"/>
      <c r="F2" s="1891"/>
      <c r="G2" s="1891"/>
      <c r="H2" s="1891"/>
      <c r="I2" s="1891"/>
      <c r="J2" s="1891"/>
      <c r="K2" s="1891"/>
      <c r="L2" s="1891"/>
      <c r="M2" s="1891"/>
      <c r="N2" s="1891"/>
      <c r="O2" s="1891"/>
      <c r="P2" s="1891"/>
      <c r="Q2" s="1891"/>
      <c r="R2" s="1891"/>
      <c r="S2" s="1891"/>
      <c r="T2" s="1891"/>
      <c r="U2" s="1891"/>
      <c r="V2" s="1891"/>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77" t="s">
        <v>1134</v>
      </c>
      <c r="D4" s="1278">
        <v>1999</v>
      </c>
      <c r="E4" s="1278">
        <v>2000</v>
      </c>
      <c r="F4" s="1278">
        <v>2001</v>
      </c>
      <c r="G4" s="1278">
        <v>2002</v>
      </c>
      <c r="H4" s="1278">
        <v>2003</v>
      </c>
      <c r="I4" s="1279" t="s">
        <v>1006</v>
      </c>
      <c r="J4" s="1279" t="s">
        <v>1135</v>
      </c>
      <c r="K4" s="1278">
        <v>2006</v>
      </c>
      <c r="L4" s="1278">
        <v>2007</v>
      </c>
      <c r="M4" s="1278">
        <v>2008</v>
      </c>
      <c r="N4" s="1278">
        <v>2009</v>
      </c>
      <c r="O4" s="1278">
        <v>2010</v>
      </c>
      <c r="P4" s="1278">
        <v>2011</v>
      </c>
      <c r="Q4" s="1278">
        <v>2012</v>
      </c>
      <c r="R4" s="1278">
        <v>2013</v>
      </c>
      <c r="S4" s="1278">
        <v>2014</v>
      </c>
      <c r="T4" s="1278">
        <v>2015</v>
      </c>
      <c r="U4" s="1278">
        <v>2016</v>
      </c>
      <c r="V4" s="1278">
        <v>2017</v>
      </c>
      <c r="W4" s="1278">
        <v>2018</v>
      </c>
    </row>
    <row r="5" spans="3:24" ht="16.5" thickBot="1">
      <c r="C5" s="1280"/>
      <c r="D5" s="1280"/>
      <c r="E5" s="1281"/>
      <c r="F5" s="1282"/>
      <c r="G5" s="1282"/>
      <c r="H5" s="1282"/>
      <c r="I5" s="1282"/>
      <c r="J5" s="1282"/>
      <c r="K5" s="1282"/>
      <c r="L5" s="1282"/>
      <c r="M5" s="1282"/>
      <c r="N5" s="1282"/>
      <c r="O5" s="1282"/>
      <c r="P5" s="1282"/>
      <c r="Q5" s="1282"/>
      <c r="R5" s="1282"/>
      <c r="S5" s="1282"/>
      <c r="T5" s="1282"/>
      <c r="U5" s="1282"/>
      <c r="V5" s="1282"/>
      <c r="W5" s="1282"/>
    </row>
    <row r="6" spans="3:24">
      <c r="C6" s="1283" t="s">
        <v>1137</v>
      </c>
      <c r="D6" s="1278">
        <v>3529.6390000000001</v>
      </c>
      <c r="E6" s="1284">
        <v>3227.373</v>
      </c>
      <c r="F6" s="1284">
        <v>3255.2649999999999</v>
      </c>
      <c r="G6" s="1285">
        <v>3327.4839999999999</v>
      </c>
      <c r="H6" s="1286">
        <v>3643.5569999999998</v>
      </c>
      <c r="I6" s="1286">
        <v>3926.8720000000003</v>
      </c>
      <c r="J6" s="1286">
        <v>3804.9500000000003</v>
      </c>
      <c r="K6" s="1286">
        <v>3964.7449999999999</v>
      </c>
      <c r="L6" s="1286">
        <v>4031.5058107099999</v>
      </c>
      <c r="M6" s="1286">
        <v>4463.9754416200003</v>
      </c>
      <c r="N6" s="1286">
        <v>6326.2383165920901</v>
      </c>
      <c r="O6" s="1286">
        <v>6555.5793165920895</v>
      </c>
      <c r="P6" s="1286">
        <v>7713.317572243529</v>
      </c>
      <c r="Q6" s="1286">
        <v>8124.568725477895</v>
      </c>
      <c r="R6" s="1286">
        <v>8654.6700039860898</v>
      </c>
      <c r="S6" s="1286">
        <v>10234.209039777428</v>
      </c>
      <c r="T6" s="1286">
        <v>9340.9525407623769</v>
      </c>
      <c r="U6" s="1286">
        <v>9305.264680775841</v>
      </c>
      <c r="V6" s="1286">
        <v>9555.1085481380287</v>
      </c>
      <c r="W6" s="1286">
        <f>+W8+W13+W21</f>
        <v>9827</v>
      </c>
      <c r="X6" s="1458"/>
    </row>
    <row r="7" spans="3:24">
      <c r="C7" s="1283"/>
      <c r="D7" s="1287"/>
      <c r="E7" s="1286"/>
      <c r="F7" s="1286"/>
      <c r="G7" s="1285"/>
      <c r="H7" s="1286"/>
      <c r="I7" s="1286"/>
      <c r="J7" s="1286"/>
      <c r="K7" s="1286"/>
      <c r="L7" s="1286"/>
      <c r="M7" s="1286"/>
      <c r="N7" s="1286"/>
      <c r="O7" s="1286"/>
      <c r="P7" s="1286"/>
      <c r="Q7" s="1286"/>
      <c r="R7" s="1286"/>
      <c r="S7" s="1286"/>
      <c r="T7" s="1286"/>
      <c r="U7" s="1286"/>
      <c r="V7" s="1286"/>
      <c r="W7" s="1286"/>
    </row>
    <row r="8" spans="3:24">
      <c r="C8" s="1283" t="s">
        <v>64</v>
      </c>
      <c r="D8" s="1289">
        <v>3368.0230000000001</v>
      </c>
      <c r="E8" s="1286">
        <v>3075.3420000000001</v>
      </c>
      <c r="F8" s="1286">
        <v>3187.8150000000001</v>
      </c>
      <c r="G8" s="1285">
        <v>3271.384</v>
      </c>
      <c r="H8" s="1286">
        <v>3602.683</v>
      </c>
      <c r="I8" s="1286">
        <v>3848.9790000000003</v>
      </c>
      <c r="J8" s="1286">
        <v>3747.9500000000003</v>
      </c>
      <c r="K8" s="1286">
        <v>3919.645</v>
      </c>
      <c r="L8" s="1286">
        <v>3980.61645086</v>
      </c>
      <c r="M8" s="1286">
        <v>4428.9754416200003</v>
      </c>
      <c r="N8" s="1286">
        <v>5304.4788749720901</v>
      </c>
      <c r="O8" s="1286">
        <v>5038.9198749720899</v>
      </c>
      <c r="P8" s="1286">
        <v>6127.6809362135282</v>
      </c>
      <c r="Q8" s="1286">
        <v>6321.4870540308957</v>
      </c>
      <c r="R8" s="1286">
        <v>6171.6043938740904</v>
      </c>
      <c r="S8" s="1286">
        <v>6192.10924927209</v>
      </c>
      <c r="T8" s="1286">
        <v>6096.8697411102075</v>
      </c>
      <c r="U8" s="1286">
        <v>6014.5022372960902</v>
      </c>
      <c r="V8" s="1286">
        <v>6200.2500662318707</v>
      </c>
      <c r="W8" s="1286">
        <f>W9+W10</f>
        <v>6306</v>
      </c>
      <c r="X8" s="1458"/>
    </row>
    <row r="9" spans="3:24">
      <c r="C9" s="1290" t="s">
        <v>1138</v>
      </c>
      <c r="D9" s="1287">
        <v>1251</v>
      </c>
      <c r="E9" s="1291">
        <v>1351</v>
      </c>
      <c r="F9" s="1291">
        <v>1430</v>
      </c>
      <c r="G9" s="1292">
        <v>1458</v>
      </c>
      <c r="H9" s="1291">
        <v>1658</v>
      </c>
      <c r="I9" s="1291">
        <v>1896.979</v>
      </c>
      <c r="J9" s="1291">
        <v>1876.9</v>
      </c>
      <c r="K9" s="1291">
        <v>1983.65</v>
      </c>
      <c r="L9" s="1291">
        <v>1994.0943255999998</v>
      </c>
      <c r="M9" s="1291">
        <v>2360.1944416200004</v>
      </c>
      <c r="N9" s="1291">
        <v>3703.13687497209</v>
      </c>
      <c r="O9" s="1291">
        <v>3401.5368749720901</v>
      </c>
      <c r="P9" s="1291">
        <v>4086.5368749720901</v>
      </c>
      <c r="Q9" s="1291">
        <v>4086.5368749720901</v>
      </c>
      <c r="R9" s="1291">
        <v>4087.5368749720901</v>
      </c>
      <c r="S9" s="1291">
        <v>4114.5368749720901</v>
      </c>
      <c r="T9" s="1291">
        <v>4114.5368749720901</v>
      </c>
      <c r="U9" s="1291">
        <v>4128.5368749720901</v>
      </c>
      <c r="V9" s="1291">
        <v>4194.2987834320902</v>
      </c>
      <c r="W9" s="1291">
        <v>4261</v>
      </c>
    </row>
    <row r="10" spans="3:24">
      <c r="C10" s="1290" t="s">
        <v>1139</v>
      </c>
      <c r="D10" s="1287">
        <v>1822.902</v>
      </c>
      <c r="E10" s="1291">
        <v>1724.3420000000001</v>
      </c>
      <c r="F10" s="1291">
        <v>1757.8150000000001</v>
      </c>
      <c r="G10" s="1292">
        <v>1813.384</v>
      </c>
      <c r="H10" s="1291">
        <v>1944.683</v>
      </c>
      <c r="I10" s="1291">
        <v>1952</v>
      </c>
      <c r="J10" s="1291">
        <v>1871.0500000000002</v>
      </c>
      <c r="K10" s="1291">
        <v>1935.9949999999999</v>
      </c>
      <c r="L10" s="1291">
        <v>1976.4801252600002</v>
      </c>
      <c r="M10" s="1291">
        <v>2058.739</v>
      </c>
      <c r="N10" s="1291">
        <v>1591.3</v>
      </c>
      <c r="O10" s="1291">
        <v>1627.3409999999999</v>
      </c>
      <c r="P10" s="1291">
        <v>2041.1440612414383</v>
      </c>
      <c r="Q10" s="1291">
        <v>2234.9501790588056</v>
      </c>
      <c r="R10" s="1291">
        <v>2084.0675189020003</v>
      </c>
      <c r="S10" s="1291">
        <v>2077.5723742999999</v>
      </c>
      <c r="T10" s="1291">
        <v>1982.3328661381179</v>
      </c>
      <c r="U10" s="1291">
        <v>1885.9653623239999</v>
      </c>
      <c r="V10" s="1291">
        <v>2005.951282799781</v>
      </c>
      <c r="W10" s="1291">
        <v>2045</v>
      </c>
    </row>
    <row r="11" spans="3:24">
      <c r="C11" s="1290" t="s">
        <v>1140</v>
      </c>
      <c r="D11" s="1287">
        <v>294.12099999999998</v>
      </c>
      <c r="E11" s="1291">
        <v>0</v>
      </c>
      <c r="F11" s="1291">
        <v>0</v>
      </c>
      <c r="G11" s="1292">
        <v>0</v>
      </c>
      <c r="H11" s="1291">
        <v>0</v>
      </c>
      <c r="I11" s="1291">
        <v>0</v>
      </c>
      <c r="J11" s="1291">
        <v>0</v>
      </c>
      <c r="K11" s="1291">
        <v>0</v>
      </c>
      <c r="L11" s="1291">
        <v>10.042</v>
      </c>
      <c r="M11" s="1291">
        <v>10.042</v>
      </c>
      <c r="N11" s="1291">
        <v>10.042</v>
      </c>
      <c r="O11" s="1291">
        <v>10.042</v>
      </c>
      <c r="P11" s="1291">
        <v>0</v>
      </c>
      <c r="Q11" s="1291">
        <v>0</v>
      </c>
      <c r="R11" s="1291">
        <v>0</v>
      </c>
      <c r="S11" s="1291">
        <v>0</v>
      </c>
      <c r="T11" s="1291">
        <v>0</v>
      </c>
      <c r="U11" s="1291">
        <v>0</v>
      </c>
      <c r="V11" s="1291">
        <v>0</v>
      </c>
      <c r="W11" s="1291">
        <v>0</v>
      </c>
      <c r="X11" s="1458"/>
    </row>
    <row r="12" spans="3:24">
      <c r="C12" s="1290"/>
      <c r="D12" s="1290"/>
      <c r="E12" s="1286"/>
      <c r="F12" s="1286"/>
      <c r="G12" s="1285"/>
      <c r="H12" s="1286"/>
      <c r="I12" s="1286"/>
      <c r="J12" s="1286"/>
      <c r="K12" s="1286"/>
      <c r="L12" s="1286"/>
      <c r="M12" s="1286"/>
      <c r="N12" s="1286"/>
      <c r="O12" s="1286"/>
      <c r="P12" s="1288"/>
      <c r="Q12" s="1288"/>
      <c r="R12" s="1288"/>
      <c r="S12" s="1288"/>
      <c r="T12" s="1288"/>
      <c r="U12" s="1288"/>
      <c r="V12" s="1308"/>
      <c r="W12" s="1308"/>
    </row>
    <row r="13" spans="3:24">
      <c r="C13" s="1283" t="s">
        <v>1141</v>
      </c>
      <c r="D13" s="1289">
        <v>543.02300000000002</v>
      </c>
      <c r="E13" s="1286">
        <v>534.34199999999998</v>
      </c>
      <c r="F13" s="1286">
        <v>567.81500000000005</v>
      </c>
      <c r="G13" s="1285">
        <v>616.38400000000001</v>
      </c>
      <c r="H13" s="1286">
        <v>697.68299999999999</v>
      </c>
      <c r="I13" s="1286">
        <v>713.97900000000004</v>
      </c>
      <c r="J13" s="1286">
        <v>708.55</v>
      </c>
      <c r="K13" s="1286">
        <v>765.65</v>
      </c>
      <c r="L13" s="1286">
        <v>790.06940725000004</v>
      </c>
      <c r="M13" s="1286">
        <v>824.52344161999997</v>
      </c>
      <c r="N13" s="1286">
        <v>824.75944161999996</v>
      </c>
      <c r="O13" s="1286">
        <v>824.75944161999996</v>
      </c>
      <c r="P13" s="1286">
        <v>1092.2506360300001</v>
      </c>
      <c r="Q13" s="1286">
        <v>1198.0816714469997</v>
      </c>
      <c r="R13" s="1286">
        <v>1356.218110972</v>
      </c>
      <c r="S13" s="1286">
        <v>1660.8163985761887</v>
      </c>
      <c r="T13" s="1286">
        <v>1220.2047607631685</v>
      </c>
      <c r="U13" s="1286">
        <v>1370.4711682697503</v>
      </c>
      <c r="V13" s="1286">
        <v>1405.5672066961574</v>
      </c>
      <c r="W13" s="1286">
        <v>1426</v>
      </c>
    </row>
    <row r="14" spans="3:24">
      <c r="C14" s="1290" t="s">
        <v>1138</v>
      </c>
      <c r="D14" s="1287">
        <v>316</v>
      </c>
      <c r="E14" s="1291">
        <v>301</v>
      </c>
      <c r="F14" s="1291">
        <v>315</v>
      </c>
      <c r="G14" s="1292">
        <v>351</v>
      </c>
      <c r="H14" s="1291">
        <v>403</v>
      </c>
      <c r="I14" s="1291">
        <v>441.97899999999998</v>
      </c>
      <c r="J14" s="1291">
        <v>438.90000000000003</v>
      </c>
      <c r="K14" s="1291">
        <v>463.65</v>
      </c>
      <c r="L14" s="1291">
        <v>474.05451612999997</v>
      </c>
      <c r="M14" s="1291">
        <v>497.45944162000001</v>
      </c>
      <c r="N14" s="1291">
        <v>497.45944162000001</v>
      </c>
      <c r="O14" s="1291">
        <v>497.45944162000001</v>
      </c>
      <c r="P14" s="1291">
        <v>710.58406663000017</v>
      </c>
      <c r="Q14" s="1291">
        <v>703.24752300699993</v>
      </c>
      <c r="R14" s="1291">
        <v>858.23052341200014</v>
      </c>
      <c r="S14" s="1291">
        <v>1154.8163985761887</v>
      </c>
      <c r="T14" s="1291">
        <v>760.47771002916852</v>
      </c>
      <c r="U14" s="1291">
        <v>779.00369302775039</v>
      </c>
      <c r="V14" s="1291">
        <v>843.23365306761491</v>
      </c>
      <c r="W14" s="1291">
        <v>898</v>
      </c>
    </row>
    <row r="15" spans="3:24">
      <c r="C15" s="1290" t="s">
        <v>1139</v>
      </c>
      <c r="D15" s="1287">
        <v>223.90199999999999</v>
      </c>
      <c r="E15" s="1291">
        <v>233.34200000000001</v>
      </c>
      <c r="F15" s="1291">
        <v>252.815</v>
      </c>
      <c r="G15" s="1292">
        <v>265.38400000000001</v>
      </c>
      <c r="H15" s="1291">
        <v>294.68299999999999</v>
      </c>
      <c r="I15" s="1291">
        <v>272</v>
      </c>
      <c r="J15" s="1291">
        <v>269.64999999999998</v>
      </c>
      <c r="K15" s="1291">
        <v>302</v>
      </c>
      <c r="L15" s="1291">
        <v>316.01489112000002</v>
      </c>
      <c r="M15" s="1291">
        <v>327.06399999999996</v>
      </c>
      <c r="N15" s="1291">
        <v>327.3</v>
      </c>
      <c r="O15" s="1291">
        <v>327.3</v>
      </c>
      <c r="P15" s="1291">
        <v>381.66656939999996</v>
      </c>
      <c r="Q15" s="1291">
        <v>494.83414843999992</v>
      </c>
      <c r="R15" s="1291">
        <v>497.98758755999995</v>
      </c>
      <c r="S15" s="1291">
        <v>506</v>
      </c>
      <c r="T15" s="1291">
        <v>459.72705073400004</v>
      </c>
      <c r="U15" s="1291">
        <v>591.46747524199998</v>
      </c>
      <c r="V15" s="1291">
        <v>562.33355362854263</v>
      </c>
      <c r="W15" s="1291">
        <v>528</v>
      </c>
    </row>
    <row r="16" spans="3:24">
      <c r="C16" s="1290" t="s">
        <v>1140</v>
      </c>
      <c r="D16" s="1287">
        <v>3.121</v>
      </c>
      <c r="E16" s="1291">
        <v>0</v>
      </c>
      <c r="F16" s="1291">
        <v>0</v>
      </c>
      <c r="G16" s="1292">
        <v>0</v>
      </c>
      <c r="H16" s="1291">
        <v>0</v>
      </c>
      <c r="I16" s="1291">
        <v>0</v>
      </c>
      <c r="J16" s="1291">
        <v>0</v>
      </c>
      <c r="K16" s="1291">
        <v>0</v>
      </c>
      <c r="L16" s="1291">
        <v>0</v>
      </c>
      <c r="M16" s="1291">
        <v>0</v>
      </c>
      <c r="N16" s="1291">
        <v>0</v>
      </c>
      <c r="O16" s="1291">
        <v>0</v>
      </c>
      <c r="P16" s="1291">
        <v>0</v>
      </c>
      <c r="Q16" s="1291">
        <v>0</v>
      </c>
      <c r="R16" s="1291">
        <v>0</v>
      </c>
      <c r="S16" s="1291">
        <v>0</v>
      </c>
      <c r="T16" s="1291">
        <v>0</v>
      </c>
      <c r="U16" s="1291">
        <v>0</v>
      </c>
      <c r="V16" s="1291">
        <v>0</v>
      </c>
      <c r="W16" s="1291">
        <v>0</v>
      </c>
    </row>
    <row r="17" spans="3:23">
      <c r="C17" s="1290"/>
      <c r="D17" s="1290"/>
      <c r="E17" s="1286"/>
      <c r="F17" s="1286"/>
      <c r="G17" s="1285"/>
      <c r="H17" s="1286"/>
      <c r="I17" s="1286"/>
      <c r="J17" s="1286"/>
      <c r="K17" s="1286"/>
      <c r="L17" s="1286"/>
      <c r="M17" s="1286"/>
      <c r="N17" s="1286"/>
      <c r="O17" s="1286"/>
      <c r="P17" s="1288"/>
      <c r="Q17" s="1288"/>
      <c r="R17" s="1288"/>
      <c r="S17" s="1288"/>
      <c r="T17" s="1288"/>
      <c r="U17" s="1288"/>
      <c r="V17" s="1308"/>
      <c r="W17" s="1308"/>
    </row>
    <row r="18" spans="3:23">
      <c r="C18" s="1283" t="s">
        <v>1142</v>
      </c>
      <c r="D18" s="1287">
        <v>364</v>
      </c>
      <c r="E18" s="1286">
        <v>292</v>
      </c>
      <c r="F18" s="1286">
        <v>292</v>
      </c>
      <c r="G18" s="1285">
        <v>279</v>
      </c>
      <c r="H18" s="1286">
        <v>288</v>
      </c>
      <c r="I18" s="1286">
        <v>291</v>
      </c>
      <c r="J18" s="1286">
        <v>144.4</v>
      </c>
      <c r="K18" s="1286">
        <v>130</v>
      </c>
      <c r="L18" s="1286">
        <v>136.69999999999999</v>
      </c>
      <c r="M18" s="1286">
        <v>140</v>
      </c>
      <c r="N18" s="1286">
        <v>140</v>
      </c>
      <c r="O18" s="1286">
        <v>550</v>
      </c>
      <c r="P18" s="1286">
        <v>127</v>
      </c>
      <c r="Q18" s="1286">
        <v>125</v>
      </c>
      <c r="R18" s="1286">
        <v>125.14749914000001</v>
      </c>
      <c r="S18" s="1286">
        <v>120</v>
      </c>
      <c r="T18" s="1286">
        <v>110.456301889</v>
      </c>
      <c r="U18" s="1286">
        <v>0</v>
      </c>
      <c r="V18" s="1286">
        <v>0</v>
      </c>
      <c r="W18" s="1286">
        <v>0</v>
      </c>
    </row>
    <row r="19" spans="3:23">
      <c r="C19" s="1290" t="s">
        <v>1143</v>
      </c>
      <c r="D19" s="1287">
        <v>364</v>
      </c>
      <c r="E19" s="1291">
        <v>292</v>
      </c>
      <c r="F19" s="1291">
        <v>292</v>
      </c>
      <c r="G19" s="1292">
        <v>279</v>
      </c>
      <c r="H19" s="1291">
        <v>288</v>
      </c>
      <c r="I19" s="1291">
        <v>291</v>
      </c>
      <c r="J19" s="1291">
        <v>144.4</v>
      </c>
      <c r="K19" s="1291">
        <v>130</v>
      </c>
      <c r="L19" s="1291">
        <v>136.69999999999999</v>
      </c>
      <c r="M19" s="1291">
        <v>140</v>
      </c>
      <c r="N19" s="1291">
        <v>140</v>
      </c>
      <c r="O19" s="1291">
        <v>550</v>
      </c>
      <c r="P19" s="1291">
        <v>127</v>
      </c>
      <c r="Q19" s="1293">
        <v>125</v>
      </c>
      <c r="R19" s="1291">
        <v>125.14749914000001</v>
      </c>
      <c r="S19" s="1291">
        <v>120</v>
      </c>
      <c r="T19" s="1291">
        <v>110.456301889</v>
      </c>
      <c r="U19" s="1291">
        <v>0</v>
      </c>
      <c r="V19" s="1291">
        <v>0</v>
      </c>
      <c r="W19" s="1291">
        <v>0</v>
      </c>
    </row>
    <row r="20" spans="3:23">
      <c r="C20" s="1290"/>
      <c r="D20" s="1290"/>
      <c r="E20" s="1286"/>
      <c r="F20" s="1286"/>
      <c r="G20" s="1285"/>
      <c r="H20" s="1286"/>
      <c r="I20" s="1286"/>
      <c r="J20" s="1286"/>
      <c r="K20" s="1286"/>
      <c r="L20" s="1286"/>
      <c r="M20" s="1286"/>
      <c r="N20" s="1286"/>
      <c r="O20" s="1286"/>
      <c r="P20" s="1288"/>
      <c r="Q20" s="1288"/>
      <c r="R20" s="1288"/>
      <c r="S20" s="1288"/>
      <c r="T20" s="1288"/>
      <c r="U20" s="1288"/>
      <c r="V20" s="1308"/>
      <c r="W20" s="1308"/>
    </row>
    <row r="21" spans="3:23">
      <c r="C21" s="1283" t="s">
        <v>1016</v>
      </c>
      <c r="D21" s="1287">
        <v>161.61600000000001</v>
      </c>
      <c r="E21" s="1286">
        <v>152.03100000000001</v>
      </c>
      <c r="F21" s="1286">
        <v>67.45</v>
      </c>
      <c r="G21" s="1285">
        <v>56.1</v>
      </c>
      <c r="H21" s="1286">
        <v>40.874000000000002</v>
      </c>
      <c r="I21" s="1286">
        <v>77.893000000000001</v>
      </c>
      <c r="J21" s="1286">
        <v>57</v>
      </c>
      <c r="K21" s="1286">
        <v>45.1</v>
      </c>
      <c r="L21" s="1286">
        <v>50.889359850000005</v>
      </c>
      <c r="M21" s="1286">
        <v>35</v>
      </c>
      <c r="N21" s="1286">
        <v>57</v>
      </c>
      <c r="O21" s="1286">
        <v>141.9</v>
      </c>
      <c r="P21" s="1286">
        <v>366.38600000000002</v>
      </c>
      <c r="Q21" s="1294">
        <v>480</v>
      </c>
      <c r="R21" s="1286">
        <v>1001.7</v>
      </c>
      <c r="S21" s="1286">
        <v>2261.2833919291502</v>
      </c>
      <c r="T21" s="1286">
        <v>1913.4217369999999</v>
      </c>
      <c r="U21" s="1286">
        <v>1920.2912752099999</v>
      </c>
      <c r="V21" s="1286">
        <v>1949.2912752100001</v>
      </c>
      <c r="W21" s="1286">
        <v>2095</v>
      </c>
    </row>
    <row r="22" spans="3:23">
      <c r="C22" s="1283"/>
      <c r="D22" s="1283"/>
      <c r="E22" s="1286"/>
      <c r="F22" s="1286"/>
      <c r="G22" s="1285"/>
      <c r="H22" s="1286"/>
      <c r="I22" s="1286"/>
      <c r="J22" s="1286"/>
      <c r="K22" s="1286"/>
      <c r="L22" s="1286"/>
      <c r="M22" s="1286"/>
      <c r="N22" s="1286"/>
      <c r="O22" s="1286"/>
      <c r="P22" s="1288"/>
      <c r="Q22" s="1288"/>
      <c r="R22" s="1288"/>
      <c r="S22" s="1288"/>
      <c r="T22" s="1288"/>
      <c r="U22" s="1288"/>
      <c r="V22" s="1308"/>
      <c r="W22" s="1308"/>
    </row>
    <row r="23" spans="3:23">
      <c r="C23" s="1283" t="s">
        <v>1144</v>
      </c>
      <c r="D23" s="1287">
        <v>532</v>
      </c>
      <c r="E23" s="1286">
        <v>298</v>
      </c>
      <c r="F23" s="1286">
        <v>166.7</v>
      </c>
      <c r="G23" s="1285">
        <v>183</v>
      </c>
      <c r="H23" s="1286">
        <v>168.6</v>
      </c>
      <c r="I23" s="1286">
        <v>144.1</v>
      </c>
      <c r="J23" s="1286">
        <v>172.7</v>
      </c>
      <c r="K23" s="1286">
        <v>281.35599999999999</v>
      </c>
      <c r="L23" s="1286">
        <v>387.452</v>
      </c>
      <c r="M23" s="1286">
        <v>225.7</v>
      </c>
      <c r="N23" s="1286">
        <v>1347.7469999999998</v>
      </c>
      <c r="O23" s="1286">
        <v>2040.2</v>
      </c>
      <c r="P23" s="1286">
        <v>1285.9789999999998</v>
      </c>
      <c r="Q23" s="1294">
        <v>891</v>
      </c>
      <c r="R23" s="1286">
        <v>1564.2719999999999</v>
      </c>
      <c r="S23" s="1286">
        <v>2394.2231668125887</v>
      </c>
      <c r="T23" s="1286">
        <v>2257.887463</v>
      </c>
      <c r="U23" s="1286">
        <v>2304.2474969300001</v>
      </c>
      <c r="V23" s="1286">
        <v>2298.8456224000001</v>
      </c>
      <c r="W23" s="1286">
        <v>2374</v>
      </c>
    </row>
    <row r="24" spans="3:23">
      <c r="C24" s="1290" t="s">
        <v>1145</v>
      </c>
      <c r="D24" s="1287">
        <v>150</v>
      </c>
      <c r="E24" s="1291">
        <v>42</v>
      </c>
      <c r="F24" s="1291">
        <v>13</v>
      </c>
      <c r="G24" s="1292">
        <v>26</v>
      </c>
      <c r="H24" s="1291">
        <v>50.6</v>
      </c>
      <c r="I24" s="1291">
        <v>69.099999999999994</v>
      </c>
      <c r="J24" s="1291">
        <v>106.7</v>
      </c>
      <c r="K24" s="1291">
        <v>122.4</v>
      </c>
      <c r="L24" s="1291">
        <v>178.28800000000001</v>
      </c>
      <c r="M24" s="1291">
        <v>40.700000000000003</v>
      </c>
      <c r="N24" s="1291">
        <v>193.34700000000001</v>
      </c>
      <c r="O24" s="1291">
        <v>286.3</v>
      </c>
      <c r="P24" s="1291">
        <v>133.61699999999999</v>
      </c>
      <c r="Q24" s="1293">
        <v>30</v>
      </c>
      <c r="R24" s="1291">
        <v>0</v>
      </c>
      <c r="S24" s="1291">
        <v>0</v>
      </c>
      <c r="T24" s="1291">
        <v>0</v>
      </c>
      <c r="U24" s="1291">
        <v>0</v>
      </c>
      <c r="V24" s="1291">
        <v>0</v>
      </c>
      <c r="W24" s="1291">
        <v>0</v>
      </c>
    </row>
    <row r="25" spans="3:23">
      <c r="C25" s="1290" t="s">
        <v>1146</v>
      </c>
      <c r="D25" s="1291">
        <v>0</v>
      </c>
      <c r="E25" s="1291">
        <v>0</v>
      </c>
      <c r="F25" s="1291">
        <v>0</v>
      </c>
      <c r="G25" s="1291">
        <v>0</v>
      </c>
      <c r="H25" s="1291">
        <v>0</v>
      </c>
      <c r="I25" s="1291">
        <v>0</v>
      </c>
      <c r="J25" s="1291">
        <v>0</v>
      </c>
      <c r="K25" s="1291">
        <v>0</v>
      </c>
      <c r="L25" s="1291">
        <v>0</v>
      </c>
      <c r="M25" s="1291">
        <v>0</v>
      </c>
      <c r="N25" s="1291">
        <v>998.4</v>
      </c>
      <c r="O25" s="1291">
        <v>1300</v>
      </c>
      <c r="P25" s="1291">
        <v>615</v>
      </c>
      <c r="Q25" s="1293">
        <v>615</v>
      </c>
      <c r="R25" s="1291">
        <v>614</v>
      </c>
      <c r="S25" s="1291">
        <v>587</v>
      </c>
      <c r="T25" s="1291">
        <v>587</v>
      </c>
      <c r="U25" s="1291">
        <v>573</v>
      </c>
      <c r="V25" s="1291">
        <v>507.23809153999997</v>
      </c>
      <c r="W25" s="1291">
        <v>441</v>
      </c>
    </row>
    <row r="26" spans="3:23">
      <c r="C26" s="1290" t="s">
        <v>1016</v>
      </c>
      <c r="D26" s="1287">
        <v>382</v>
      </c>
      <c r="E26" s="1291">
        <v>256</v>
      </c>
      <c r="F26" s="1291">
        <v>153.69999999999999</v>
      </c>
      <c r="G26" s="1292">
        <v>157</v>
      </c>
      <c r="H26" s="1291">
        <v>118</v>
      </c>
      <c r="I26" s="1291">
        <v>75</v>
      </c>
      <c r="J26" s="1291">
        <v>66</v>
      </c>
      <c r="K26" s="1291">
        <v>158.95600000000002</v>
      </c>
      <c r="L26" s="1291">
        <v>209.16399999999999</v>
      </c>
      <c r="M26" s="1291">
        <v>185</v>
      </c>
      <c r="N26" s="1291">
        <v>156</v>
      </c>
      <c r="O26" s="1291">
        <v>453.9</v>
      </c>
      <c r="P26" s="1291">
        <v>537.36199999999997</v>
      </c>
      <c r="Q26" s="1293">
        <v>246</v>
      </c>
      <c r="R26" s="1291">
        <v>950.27200000000005</v>
      </c>
      <c r="S26" s="1291">
        <v>1807.2231668125889</v>
      </c>
      <c r="T26" s="1291">
        <v>1670.887463</v>
      </c>
      <c r="U26" s="1291">
        <v>1731.2474969300001</v>
      </c>
      <c r="V26" s="1291">
        <v>1791.6075308600002</v>
      </c>
      <c r="W26" s="1291">
        <v>1933</v>
      </c>
    </row>
    <row r="27" spans="3:23">
      <c r="C27" s="1290"/>
      <c r="D27" s="1290"/>
      <c r="E27" s="1295"/>
      <c r="F27" s="1291"/>
      <c r="G27" s="1296"/>
      <c r="H27" s="1297"/>
      <c r="I27" s="1291"/>
      <c r="J27" s="1291"/>
      <c r="K27" s="1153"/>
      <c r="L27" s="1153"/>
      <c r="M27" s="1153"/>
      <c r="N27" s="1153"/>
      <c r="O27" s="1153"/>
      <c r="P27" s="1154"/>
      <c r="Q27" s="1154"/>
      <c r="R27" s="1154"/>
      <c r="S27" s="1154"/>
      <c r="T27" s="1154"/>
      <c r="U27" s="1154"/>
      <c r="V27" s="1153"/>
      <c r="W27" s="1153"/>
    </row>
    <row r="28" spans="3:23">
      <c r="C28" s="1290"/>
      <c r="D28" s="1290"/>
      <c r="E28" s="1291"/>
      <c r="F28" s="1291"/>
      <c r="G28" s="1292"/>
      <c r="H28" s="1291"/>
      <c r="I28" s="1291"/>
      <c r="J28" s="1291"/>
      <c r="K28" s="1291"/>
      <c r="L28" s="1291"/>
      <c r="M28" s="1291"/>
      <c r="N28" s="1291"/>
      <c r="O28" s="1291"/>
      <c r="P28" s="1298"/>
      <c r="Q28" s="1298"/>
      <c r="R28" s="1298"/>
      <c r="S28" s="1298"/>
      <c r="T28" s="1299"/>
      <c r="U28" s="1299"/>
      <c r="V28" s="1290"/>
      <c r="W28" s="1290"/>
    </row>
    <row r="29" spans="3:23" ht="16.5" thickBot="1">
      <c r="C29" s="1280" t="s">
        <v>1147</v>
      </c>
      <c r="D29" s="1300">
        <v>4061.6390000000001</v>
      </c>
      <c r="E29" s="1301">
        <v>3525.373</v>
      </c>
      <c r="F29" s="1301">
        <v>3421.9649999999997</v>
      </c>
      <c r="G29" s="1301">
        <v>3510.4839999999999</v>
      </c>
      <c r="H29" s="1301">
        <v>3812.1569999999997</v>
      </c>
      <c r="I29" s="1301">
        <v>4070.9720000000002</v>
      </c>
      <c r="J29" s="1301">
        <v>3977.65</v>
      </c>
      <c r="K29" s="1301">
        <v>4246.1009999999997</v>
      </c>
      <c r="L29" s="1301">
        <v>4606.9578107099996</v>
      </c>
      <c r="M29" s="1301">
        <v>4689.6754416199992</v>
      </c>
      <c r="N29" s="1301">
        <v>7480.6383165920897</v>
      </c>
      <c r="O29" s="1301">
        <v>8309.4793165920892</v>
      </c>
      <c r="P29" s="1301">
        <v>8865.679572243529</v>
      </c>
      <c r="Q29" s="1301">
        <v>8985.568725477895</v>
      </c>
      <c r="R29" s="1302">
        <v>10218.942003986091</v>
      </c>
      <c r="S29" s="1302">
        <v>12628.432206590018</v>
      </c>
      <c r="T29" s="1302">
        <v>11598.840003762376</v>
      </c>
      <c r="U29" s="1302">
        <v>11609.512177705841</v>
      </c>
      <c r="V29" s="1302">
        <v>11853.954170538029</v>
      </c>
      <c r="W29" s="1302">
        <v>13134</v>
      </c>
    </row>
    <row r="30" spans="3:23">
      <c r="C30" s="1303"/>
      <c r="D30" s="1303"/>
      <c r="E30" s="1304"/>
      <c r="F30" s="1304"/>
      <c r="G30" s="1305"/>
      <c r="H30" s="1305"/>
      <c r="I30" s="1305"/>
      <c r="J30" s="1305"/>
      <c r="K30" s="1305"/>
      <c r="L30" s="1305"/>
      <c r="M30" s="1305"/>
      <c r="N30" s="1305"/>
      <c r="O30" s="1306"/>
      <c r="P30" s="1306"/>
      <c r="Q30" s="1305"/>
      <c r="R30" s="1306"/>
      <c r="S30" s="1306"/>
      <c r="T30" s="1306"/>
      <c r="U30" s="1306"/>
      <c r="V30" s="1306"/>
    </row>
    <row r="31" spans="3:23" ht="20.25">
      <c r="C31" s="1407" t="s">
        <v>1778</v>
      </c>
      <c r="D31" s="1307"/>
      <c r="E31" s="1304"/>
      <c r="F31" s="1305"/>
      <c r="G31" s="1305"/>
      <c r="H31" s="1305"/>
      <c r="I31" s="1305"/>
      <c r="J31" s="1305"/>
      <c r="K31" s="1305"/>
      <c r="L31" s="1305"/>
      <c r="M31" s="1305"/>
      <c r="N31" s="1305"/>
      <c r="O31" s="1306"/>
      <c r="P31" s="1306"/>
      <c r="Q31" s="1305"/>
      <c r="R31" s="1306"/>
      <c r="S31" s="1306"/>
      <c r="T31" s="1306"/>
      <c r="U31" s="1306"/>
      <c r="V31" s="1306"/>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92" t="s">
        <v>1159</v>
      </c>
      <c r="D1" s="1892"/>
      <c r="E1" s="1892"/>
      <c r="F1" s="1892"/>
      <c r="G1" s="1892"/>
      <c r="H1" s="189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83" t="s">
        <v>1736</v>
      </c>
      <c r="C81" s="1883"/>
      <c r="D81" s="1883"/>
      <c r="E81" s="1883"/>
      <c r="F81" s="1883"/>
      <c r="G81" s="188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1754</v>
      </c>
      <c r="D84" s="727" t="s">
        <v>1753</v>
      </c>
      <c r="E84" s="727" t="s">
        <v>762</v>
      </c>
      <c r="F84" s="727" t="s">
        <v>1755</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1742</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0" t="s">
        <v>344</v>
      </c>
      <c r="C159" s="1260">
        <v>12.4</v>
      </c>
      <c r="D159" s="1260">
        <v>9.9601593625498008</v>
      </c>
      <c r="E159" s="1260">
        <v>112.75</v>
      </c>
      <c r="F159" s="1260">
        <v>1.1944999999999999</v>
      </c>
      <c r="G159" s="1260">
        <v>1.35</v>
      </c>
    </row>
    <row r="160" spans="2:7" ht="15" customHeight="1">
      <c r="B160" s="1260"/>
      <c r="C160" s="1260"/>
      <c r="D160" s="1260"/>
      <c r="E160" s="1260"/>
      <c r="F160" s="1260"/>
      <c r="G160" s="1260"/>
    </row>
    <row r="161" spans="2:10" ht="15" customHeight="1">
      <c r="B161" s="728">
        <v>2018</v>
      </c>
      <c r="C161" s="1260"/>
      <c r="D161" s="1260"/>
      <c r="E161" s="1260"/>
      <c r="F161" s="1260"/>
      <c r="G161" s="1260"/>
    </row>
    <row r="162" spans="2:10" ht="15" customHeight="1">
      <c r="B162" s="1260" t="s">
        <v>345</v>
      </c>
      <c r="C162" s="1260">
        <v>12.272731818181818</v>
      </c>
      <c r="D162" s="1260">
        <v>9.7871329802743201</v>
      </c>
      <c r="E162" s="1260">
        <v>111.234772727273</v>
      </c>
      <c r="F162" s="1260">
        <v>1.210507</v>
      </c>
      <c r="G162" s="1260">
        <v>1.3734249999999999</v>
      </c>
      <c r="J162" s="1438"/>
    </row>
    <row r="163" spans="2:10" ht="15" customHeight="1">
      <c r="B163" s="1260" t="s">
        <v>334</v>
      </c>
      <c r="C163" s="1260">
        <v>11.829647368421051</v>
      </c>
      <c r="D163" s="1260">
        <v>9.552691315115613</v>
      </c>
      <c r="E163" s="1260">
        <v>107.88236842105265</v>
      </c>
      <c r="F163" s="1260">
        <v>1.236383</v>
      </c>
      <c r="G163" s="1260">
        <v>1.3985000000000001</v>
      </c>
    </row>
    <row r="164" spans="2:10" ht="15" customHeight="1">
      <c r="B164" s="1260" t="s">
        <v>335</v>
      </c>
      <c r="C164" s="1260">
        <v>11.837899999999999</v>
      </c>
      <c r="D164" s="1260">
        <v>9.5578000000000003</v>
      </c>
      <c r="E164" s="1260">
        <v>106.011</v>
      </c>
      <c r="F164" s="1260">
        <v>1.234</v>
      </c>
      <c r="G164" s="1260">
        <v>1.3966000000000001</v>
      </c>
    </row>
    <row r="165" spans="2:10" ht="15" customHeight="1">
      <c r="B165" s="1260" t="s">
        <v>336</v>
      </c>
      <c r="C165" s="1260">
        <v>12.077199999999999</v>
      </c>
      <c r="D165" s="1260">
        <v>9.6656999999999993</v>
      </c>
      <c r="E165" s="1260">
        <v>107.6105</v>
      </c>
      <c r="F165" s="1260">
        <v>1.228</v>
      </c>
      <c r="G165" s="1260">
        <v>1.4074</v>
      </c>
    </row>
    <row r="166" spans="2:10" ht="15" customHeight="1">
      <c r="B166" s="1260" t="s">
        <v>337</v>
      </c>
      <c r="C166" s="1260">
        <v>12.539928571428572</v>
      </c>
      <c r="D166" s="1260">
        <v>9.9233780378062626</v>
      </c>
      <c r="E166" s="1260">
        <v>109.73309523809522</v>
      </c>
      <c r="F166" s="1260">
        <v>1.1825141053045114</v>
      </c>
      <c r="G166" s="1260">
        <v>1.3476087667376826</v>
      </c>
    </row>
    <row r="167" spans="2:10" ht="15" customHeight="1">
      <c r="B167" s="1260" t="s">
        <v>338</v>
      </c>
      <c r="C167" s="1260">
        <v>13.281404761904762</v>
      </c>
      <c r="D167" s="1260">
        <v>10.214600147479119</v>
      </c>
      <c r="E167" s="1260">
        <v>109.98904761904764</v>
      </c>
      <c r="F167" s="1260">
        <v>1.1677314207635101</v>
      </c>
      <c r="G167" s="1260">
        <v>1.328745486535259</v>
      </c>
    </row>
    <row r="168" spans="2:10" ht="15" customHeight="1">
      <c r="B168" s="1260" t="s">
        <v>339</v>
      </c>
      <c r="C168" s="1388">
        <v>13.421611904761907</v>
      </c>
      <c r="D168" s="1388">
        <v>10.317854147549117</v>
      </c>
      <c r="E168" s="1388">
        <v>111.44190476190475</v>
      </c>
      <c r="F168" s="1388">
        <v>1.1686998705409841</v>
      </c>
      <c r="G168" s="1388">
        <v>1.3173564700879024</v>
      </c>
    </row>
    <row r="169" spans="2:10" ht="15" customHeight="1">
      <c r="B169" s="1260" t="s">
        <v>340</v>
      </c>
      <c r="C169" s="1388">
        <v>14.037390476190472</v>
      </c>
      <c r="D169" s="1388">
        <v>10.561541807417424</v>
      </c>
      <c r="E169" s="1388">
        <v>111.12952380952382</v>
      </c>
      <c r="F169" s="1388">
        <v>1.1560939693338113</v>
      </c>
      <c r="G169" s="1388">
        <v>1.2891940188501041</v>
      </c>
    </row>
    <row r="170" spans="2:10" ht="15" customHeight="1">
      <c r="B170" s="1260" t="s">
        <v>341</v>
      </c>
      <c r="C170" s="1388">
        <v>14.799625000000001</v>
      </c>
      <c r="D170" s="1388">
        <v>10.799704159647005</v>
      </c>
      <c r="E170" s="1388">
        <v>111.92525000000001</v>
      </c>
      <c r="F170" s="1388">
        <v>1.1659101902440381</v>
      </c>
      <c r="G170" s="1388">
        <v>1.3048720115068093</v>
      </c>
    </row>
    <row r="171" spans="2:10" ht="15" customHeight="1">
      <c r="B171" s="1260" t="s">
        <v>342</v>
      </c>
      <c r="C171" s="1388">
        <v>14.538839999999999</v>
      </c>
      <c r="D171" s="1388">
        <v>10.746558307786561</v>
      </c>
      <c r="E171" s="1388">
        <v>112.69625000000001</v>
      </c>
      <c r="F171" s="1388">
        <v>1.1216887500000001</v>
      </c>
      <c r="G171" s="1388">
        <v>1.2698187500000002</v>
      </c>
    </row>
    <row r="172" spans="2:10" ht="15" customHeight="1">
      <c r="B172" s="1260" t="s">
        <v>343</v>
      </c>
      <c r="C172" s="1388">
        <v>14.11</v>
      </c>
      <c r="D172" s="1388">
        <v>10.65</v>
      </c>
      <c r="E172" s="1388">
        <v>113.34</v>
      </c>
      <c r="F172" s="1388">
        <v>1.1368254963525204</v>
      </c>
      <c r="G172" s="1388">
        <v>1.2987012987012987</v>
      </c>
    </row>
    <row r="173" spans="2:10" ht="15" customHeight="1">
      <c r="B173" s="1260" t="s">
        <v>344</v>
      </c>
      <c r="C173" s="1388">
        <v>14.19</v>
      </c>
      <c r="D173" s="1388">
        <v>10.68</v>
      </c>
      <c r="E173" s="1388">
        <v>112.54</v>
      </c>
      <c r="F173" s="1388">
        <v>1.1363636363636365</v>
      </c>
      <c r="G173" s="1388">
        <v>1.2658227848101264</v>
      </c>
    </row>
    <row r="174" spans="2:10" ht="15" customHeight="1">
      <c r="B174" s="1437"/>
      <c r="C174" s="1437"/>
      <c r="D174" s="1437"/>
      <c r="E174" s="1437"/>
      <c r="F174" s="1437"/>
      <c r="G174" s="1437"/>
    </row>
    <row r="175" spans="2:10" ht="15" customHeight="1">
      <c r="B175" s="728">
        <v>2019</v>
      </c>
      <c r="C175" s="1437"/>
      <c r="D175" s="1437"/>
      <c r="E175" s="1437"/>
      <c r="F175" s="1437"/>
      <c r="G175" s="1437"/>
    </row>
    <row r="176" spans="2:10" ht="15" customHeight="1">
      <c r="B176" s="1448" t="s">
        <v>345</v>
      </c>
      <c r="C176" s="1437">
        <v>13.861838636363638</v>
      </c>
      <c r="D176" s="1437">
        <v>10.535963371687563</v>
      </c>
      <c r="E176" s="1437">
        <v>109.15886363636365</v>
      </c>
      <c r="F176" s="1437">
        <v>1.1381321367424213</v>
      </c>
      <c r="G176" s="1437">
        <v>1.285338058805557</v>
      </c>
    </row>
    <row r="177" spans="2:7" ht="15" customHeight="1">
      <c r="B177" s="1448" t="s">
        <v>334</v>
      </c>
      <c r="C177" s="1437">
        <v>13.778905263157894</v>
      </c>
      <c r="D177" s="1437">
        <v>10.49637613525924</v>
      </c>
      <c r="E177" s="1437">
        <v>110.31105263157896</v>
      </c>
      <c r="F177" s="1437">
        <v>1.1449157960635286</v>
      </c>
      <c r="G177" s="1437">
        <v>1.3003668154121355</v>
      </c>
    </row>
    <row r="178" spans="2:7" ht="15" customHeight="1">
      <c r="B178" s="1448" t="s">
        <v>335</v>
      </c>
      <c r="C178" s="1437">
        <v>14.355671428571426</v>
      </c>
      <c r="D178" s="1437">
        <v>10.689596083755291</v>
      </c>
      <c r="E178" s="1437">
        <v>111.1195238095238</v>
      </c>
      <c r="F178" s="1437">
        <v>1.1363636363636365</v>
      </c>
      <c r="G178" s="1437">
        <v>1.3157894736842106</v>
      </c>
    </row>
    <row r="179" spans="2:7" ht="15" customHeight="1">
      <c r="B179" s="1448" t="s">
        <v>336</v>
      </c>
      <c r="C179" s="1437">
        <v>14.3368</v>
      </c>
      <c r="D179" s="1437">
        <v>10.758472296933835</v>
      </c>
      <c r="E179" s="1437">
        <v>111.515</v>
      </c>
      <c r="F179" s="1437">
        <v>1.1188499999999999</v>
      </c>
      <c r="G179" s="1437">
        <v>1.2942</v>
      </c>
    </row>
    <row r="180" spans="2:7" ht="15" customHeight="1">
      <c r="B180" s="1448" t="s">
        <v>337</v>
      </c>
      <c r="C180" s="1437">
        <v>14.426440909090907</v>
      </c>
      <c r="D180" s="1437">
        <v>10.759583673700224</v>
      </c>
      <c r="E180" s="1437">
        <v>109.99431818181816</v>
      </c>
      <c r="F180" s="1437">
        <v>1.1185534812940348</v>
      </c>
      <c r="G180" s="1437">
        <v>1.2851910524711021</v>
      </c>
    </row>
    <row r="181" spans="2:7" ht="15" customHeight="1">
      <c r="B181" s="1448" t="s">
        <v>338</v>
      </c>
      <c r="C181" s="1437"/>
      <c r="D181" s="1437"/>
      <c r="E181" s="1437"/>
      <c r="F181" s="1437"/>
      <c r="G181" s="1437"/>
    </row>
    <row r="182" spans="2:7" ht="15" customHeight="1">
      <c r="B182" s="1448" t="s">
        <v>339</v>
      </c>
      <c r="C182" s="1437"/>
      <c r="D182" s="1437"/>
      <c r="E182" s="1437"/>
      <c r="F182" s="1437"/>
      <c r="G182" s="1437"/>
    </row>
    <row r="183" spans="2:7" ht="15" customHeight="1" thickBot="1">
      <c r="B183" s="902"/>
      <c r="C183" s="1450"/>
      <c r="D183" s="903"/>
      <c r="E183" s="902"/>
      <c r="F183" s="902"/>
      <c r="G183" s="902"/>
    </row>
    <row r="184" spans="2:7" ht="15" customHeight="1" thickTop="1">
      <c r="B184" s="898"/>
      <c r="C184" s="899"/>
      <c r="D184" s="900"/>
      <c r="E184" s="899"/>
      <c r="F184" s="899"/>
      <c r="G184" s="899"/>
    </row>
    <row r="185" spans="2:7" ht="15" customHeight="1">
      <c r="B185" s="1404" t="s">
        <v>1777</v>
      </c>
      <c r="C185" s="935"/>
      <c r="D185" s="900"/>
      <c r="E185" s="899"/>
      <c r="F185" s="899"/>
      <c r="G185" s="899"/>
    </row>
    <row r="186" spans="2:7" ht="15" customHeight="1">
      <c r="B186" s="965"/>
      <c r="C186" s="935"/>
      <c r="D186" s="900"/>
      <c r="E186" s="899"/>
      <c r="F186" s="899"/>
      <c r="G186" s="899"/>
    </row>
    <row r="187" spans="2:7" ht="12.75" customHeight="1">
      <c r="B187" s="1893" t="s">
        <v>1357</v>
      </c>
      <c r="C187" s="1893"/>
      <c r="D187" s="744"/>
      <c r="E187" s="744"/>
      <c r="F187" s="744"/>
      <c r="G187" s="744"/>
    </row>
    <row r="188" spans="2:7" ht="12.75" customHeight="1">
      <c r="B188" s="1894" t="s">
        <v>1358</v>
      </c>
      <c r="C188" s="1894"/>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92" t="s">
        <v>1159</v>
      </c>
      <c r="E1" s="1892"/>
      <c r="F1" s="1892"/>
      <c r="G1" s="1892"/>
      <c r="H1" s="1892"/>
      <c r="I1" s="1892"/>
      <c r="J1" s="189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0"/>
      <c r="J4" s="481" t="s">
        <v>760</v>
      </c>
      <c r="K4" s="162"/>
    </row>
    <row r="5" spans="4:25" ht="24" hidden="1" customHeight="1">
      <c r="D5" s="161" t="s">
        <v>263</v>
      </c>
      <c r="E5" s="481" t="s">
        <v>1160</v>
      </c>
      <c r="F5" s="481" t="s">
        <v>1161</v>
      </c>
      <c r="G5" s="481" t="s">
        <v>1162</v>
      </c>
      <c r="H5" s="481" t="s">
        <v>1190</v>
      </c>
      <c r="I5" s="1460"/>
      <c r="J5" s="481" t="s">
        <v>1191</v>
      </c>
      <c r="K5" s="162"/>
    </row>
    <row r="6" spans="4:25" ht="12.75" hidden="1" customHeight="1">
      <c r="D6" s="161"/>
      <c r="E6" s="482"/>
      <c r="F6" s="482"/>
      <c r="G6" s="482"/>
      <c r="H6" s="482"/>
      <c r="I6" s="1461"/>
      <c r="J6" s="482"/>
      <c r="K6" s="162"/>
    </row>
    <row r="7" spans="4:25" ht="12.95" hidden="1" customHeight="1" thickBot="1">
      <c r="D7" s="245"/>
      <c r="E7" s="483"/>
      <c r="F7" s="483"/>
      <c r="G7" s="483"/>
      <c r="H7" s="483"/>
      <c r="I7" s="1462"/>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63"/>
      <c r="J9" s="485"/>
      <c r="K9" s="160"/>
    </row>
    <row r="10" spans="4:25" ht="23.25" hidden="1" customHeight="1">
      <c r="D10" s="159"/>
      <c r="E10" s="485"/>
      <c r="F10" s="485"/>
      <c r="G10" s="485"/>
      <c r="H10" s="485"/>
      <c r="I10" s="1463"/>
      <c r="J10" s="485"/>
      <c r="K10" s="160"/>
    </row>
    <row r="11" spans="4:25" ht="24.75" hidden="1" customHeight="1">
      <c r="D11" s="159" t="s">
        <v>298</v>
      </c>
      <c r="E11" s="486">
        <v>10.042378096845308</v>
      </c>
      <c r="F11" s="486">
        <v>1.2885734081697975</v>
      </c>
      <c r="G11" s="486">
        <v>0.112170119336166</v>
      </c>
      <c r="H11" s="486">
        <v>1.2885734081697975</v>
      </c>
      <c r="I11" s="1464"/>
      <c r="J11" s="486">
        <v>14.275852434262701</v>
      </c>
      <c r="K11" s="160"/>
    </row>
    <row r="12" spans="4:25" ht="23.25" hidden="1" customHeight="1">
      <c r="D12" s="159" t="s">
        <v>299</v>
      </c>
      <c r="E12" s="486">
        <v>10.259999976947386</v>
      </c>
      <c r="F12" s="486">
        <v>1.2871169980786428</v>
      </c>
      <c r="G12" s="486">
        <v>0.11452810114731439</v>
      </c>
      <c r="H12" s="486">
        <v>1.2871169980786428</v>
      </c>
      <c r="I12" s="1464"/>
      <c r="J12" s="486">
        <v>14.745158969105162</v>
      </c>
      <c r="K12" s="160"/>
    </row>
    <row r="13" spans="4:25" ht="23.25" hidden="1" customHeight="1">
      <c r="D13" s="159" t="s">
        <v>300</v>
      </c>
      <c r="E13" s="486">
        <v>9.8863867799106746</v>
      </c>
      <c r="F13" s="486">
        <v>1.2478340862442787</v>
      </c>
      <c r="G13" s="486">
        <v>0.10130311595127124</v>
      </c>
      <c r="H13" s="486">
        <v>1.2478340862442787</v>
      </c>
      <c r="I13" s="1464"/>
      <c r="J13" s="486">
        <v>14.07695672207606</v>
      </c>
      <c r="K13" s="160"/>
    </row>
    <row r="14" spans="4:25" ht="23.25" hidden="1" customHeight="1">
      <c r="D14" s="159" t="s">
        <v>301</v>
      </c>
      <c r="E14" s="486">
        <v>9.0194012406724955</v>
      </c>
      <c r="F14" s="486">
        <v>1.2115256675357382</v>
      </c>
      <c r="G14" s="486">
        <v>9.1234379214240657E-2</v>
      </c>
      <c r="H14" s="486">
        <v>1.2115256675357382</v>
      </c>
      <c r="I14" s="1464"/>
      <c r="J14" s="486">
        <v>13.270916119751858</v>
      </c>
      <c r="K14" s="160"/>
    </row>
    <row r="15" spans="4:25" ht="23.25" hidden="1" customHeight="1">
      <c r="D15" s="159" t="s">
        <v>302</v>
      </c>
      <c r="E15" s="486">
        <v>8.3822835616515423</v>
      </c>
      <c r="F15" s="486">
        <v>1.1774860191139151</v>
      </c>
      <c r="G15" s="486">
        <v>8.686559833256198E-2</v>
      </c>
      <c r="H15" s="486">
        <v>1.1774860191139151</v>
      </c>
      <c r="I15" s="1464"/>
      <c r="J15" s="486">
        <v>12.919551738616239</v>
      </c>
      <c r="K15" s="160"/>
    </row>
    <row r="16" spans="4:25" ht="23.25" hidden="1" customHeight="1">
      <c r="D16" s="159" t="s">
        <v>303</v>
      </c>
      <c r="E16" s="486">
        <v>8.055873356373894</v>
      </c>
      <c r="F16" s="486">
        <v>1.1663786596750487</v>
      </c>
      <c r="G16" s="486">
        <v>8.3472371191355935E-2</v>
      </c>
      <c r="H16" s="486">
        <v>1.1663786596750487</v>
      </c>
      <c r="I16" s="1464"/>
      <c r="J16" s="486">
        <v>13.182417669725508</v>
      </c>
      <c r="K16" s="160"/>
    </row>
    <row r="17" spans="4:24" ht="23.25" hidden="1" customHeight="1">
      <c r="D17" s="159" t="s">
        <v>304</v>
      </c>
      <c r="E17" s="486">
        <v>7.9559301648155465</v>
      </c>
      <c r="F17" s="486">
        <v>1.1580124410366281</v>
      </c>
      <c r="G17" s="486">
        <v>8.4164928304298059E-2</v>
      </c>
      <c r="H17" s="486">
        <v>1.1580124410366281</v>
      </c>
      <c r="I17" s="1464"/>
      <c r="J17" s="486">
        <v>13.014263967976545</v>
      </c>
      <c r="K17" s="160"/>
    </row>
    <row r="18" spans="4:24" ht="23.25" hidden="1" customHeight="1">
      <c r="D18" s="159" t="s">
        <v>305</v>
      </c>
      <c r="E18" s="486">
        <v>7.81</v>
      </c>
      <c r="F18" s="486">
        <v>1.1499999999999999</v>
      </c>
      <c r="G18" s="486">
        <v>0.08</v>
      </c>
      <c r="H18" s="486">
        <v>11.13</v>
      </c>
      <c r="I18" s="1464"/>
      <c r="J18" s="486">
        <v>12.65</v>
      </c>
      <c r="K18" s="160"/>
    </row>
    <row r="19" spans="4:24" ht="23.25" hidden="1" customHeight="1">
      <c r="D19" s="159" t="s">
        <v>306</v>
      </c>
      <c r="E19" s="486">
        <v>7.81</v>
      </c>
      <c r="F19" s="486">
        <v>1.1499999999999999</v>
      </c>
      <c r="G19" s="486">
        <v>0.08</v>
      </c>
      <c r="H19" s="486">
        <v>11.13</v>
      </c>
      <c r="I19" s="1464"/>
      <c r="J19" s="486">
        <v>12.65</v>
      </c>
      <c r="K19" s="160"/>
    </row>
    <row r="20" spans="4:24" ht="23.25" hidden="1" customHeight="1">
      <c r="D20" s="159" t="s">
        <v>307</v>
      </c>
      <c r="E20" s="486">
        <v>7.74</v>
      </c>
      <c r="F20" s="486">
        <v>1.1499999999999999</v>
      </c>
      <c r="G20" s="486">
        <v>0.09</v>
      </c>
      <c r="H20" s="486">
        <v>11.48</v>
      </c>
      <c r="I20" s="1464"/>
      <c r="J20" s="486">
        <v>12.8</v>
      </c>
      <c r="K20" s="160"/>
    </row>
    <row r="21" spans="4:24" ht="23.25" hidden="1" customHeight="1">
      <c r="D21" s="159" t="s">
        <v>308</v>
      </c>
      <c r="E21" s="486">
        <v>7.38</v>
      </c>
      <c r="F21" s="486">
        <v>1.1100000000000001</v>
      </c>
      <c r="G21" s="486">
        <v>0.09</v>
      </c>
      <c r="H21" s="486">
        <v>11.11</v>
      </c>
      <c r="I21" s="1464"/>
      <c r="J21" s="486">
        <v>12.21</v>
      </c>
      <c r="K21" s="160"/>
    </row>
    <row r="22" spans="4:24" ht="23.25" hidden="1" customHeight="1">
      <c r="D22" s="159" t="s">
        <v>311</v>
      </c>
      <c r="E22" s="486">
        <v>7.39</v>
      </c>
      <c r="F22" s="486">
        <v>1.1100000000000001</v>
      </c>
      <c r="G22" s="486">
        <v>0.08</v>
      </c>
      <c r="H22" s="486">
        <v>10.56</v>
      </c>
      <c r="I22" s="1464"/>
      <c r="J22" s="486">
        <v>11.88</v>
      </c>
      <c r="K22" s="160"/>
    </row>
    <row r="23" spans="4:24" ht="23.25" hidden="1" customHeight="1">
      <c r="D23" s="161">
        <v>2010</v>
      </c>
      <c r="E23" s="486"/>
      <c r="F23" s="486"/>
      <c r="G23" s="486"/>
      <c r="H23" s="486"/>
      <c r="I23" s="1464"/>
      <c r="J23" s="486"/>
      <c r="K23" s="160"/>
    </row>
    <row r="24" spans="4:24" ht="9.6" hidden="1" customHeight="1">
      <c r="D24" s="161"/>
      <c r="E24" s="486"/>
      <c r="F24" s="486"/>
      <c r="G24" s="486"/>
      <c r="H24" s="486"/>
      <c r="I24" s="1464"/>
      <c r="J24" s="486"/>
      <c r="K24" s="160"/>
    </row>
    <row r="25" spans="4:24" ht="23.25" hidden="1" customHeight="1">
      <c r="D25" s="159" t="s">
        <v>298</v>
      </c>
      <c r="E25" s="486">
        <v>7.62</v>
      </c>
      <c r="F25" s="486">
        <v>6.8259385665529013</v>
      </c>
      <c r="G25" s="486">
        <v>89.84</v>
      </c>
      <c r="H25" s="486">
        <f>1/0.710732054015636</f>
        <v>1.4070000000000003</v>
      </c>
      <c r="I25" s="1464"/>
      <c r="J25" s="486">
        <f>1/0.619962802231866</f>
        <v>1.6130000000000004</v>
      </c>
      <c r="K25" s="160"/>
    </row>
    <row r="26" spans="4:24" ht="23.25" hidden="1" customHeight="1">
      <c r="D26" s="159" t="s">
        <v>299</v>
      </c>
      <c r="E26" s="486">
        <v>7.7</v>
      </c>
      <c r="F26" s="486">
        <v>6.92</v>
      </c>
      <c r="G26" s="486">
        <v>89.25</v>
      </c>
      <c r="H26" s="486">
        <f>1.36</f>
        <v>1.36</v>
      </c>
      <c r="I26" s="1464"/>
      <c r="J26" s="486">
        <f>1.51</f>
        <v>1.51</v>
      </c>
      <c r="K26" s="160"/>
    </row>
    <row r="27" spans="4:24" ht="23.25" hidden="1" customHeight="1">
      <c r="D27" s="159" t="s">
        <v>300</v>
      </c>
      <c r="E27" s="486">
        <v>7.38</v>
      </c>
      <c r="F27" s="486">
        <v>6.7842605156037994</v>
      </c>
      <c r="G27" s="486">
        <v>93.26</v>
      </c>
      <c r="H27" s="486">
        <f>1/0.74582338902148</f>
        <v>1.3407999999999993</v>
      </c>
      <c r="I27" s="1464"/>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64"/>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64"/>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64"/>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64"/>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64"/>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64"/>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64"/>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64"/>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64"/>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64"/>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64"/>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65"/>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66"/>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66"/>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66"/>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66"/>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83" t="s">
        <v>1736</v>
      </c>
      <c r="C81" s="1883"/>
      <c r="D81" s="1883"/>
      <c r="E81" s="1883"/>
      <c r="F81" s="1883"/>
      <c r="G81" s="1883"/>
      <c r="H81" s="1883"/>
      <c r="I81" s="1459"/>
    </row>
    <row r="82" spans="2:9">
      <c r="B82" s="1467"/>
      <c r="C82" s="1467"/>
      <c r="D82" s="1467"/>
      <c r="E82" s="1467"/>
      <c r="F82" s="1467"/>
      <c r="G82" s="1467"/>
      <c r="H82" s="1467"/>
      <c r="I82" s="1467"/>
    </row>
    <row r="83" spans="2:9">
      <c r="B83" s="898"/>
      <c r="C83" s="898"/>
      <c r="D83" s="898"/>
      <c r="E83" s="898"/>
      <c r="F83" s="898"/>
      <c r="G83" s="898"/>
      <c r="H83" s="898"/>
      <c r="I83" s="898"/>
    </row>
    <row r="84" spans="2:9" ht="27.75" customHeight="1">
      <c r="B84" s="1497"/>
      <c r="C84" s="1498" t="s">
        <v>1785</v>
      </c>
      <c r="D84" s="1498" t="s">
        <v>1754</v>
      </c>
      <c r="E84" s="1499" t="s">
        <v>1753</v>
      </c>
      <c r="F84" s="1498" t="s">
        <v>762</v>
      </c>
      <c r="G84" s="1498" t="s">
        <v>1755</v>
      </c>
      <c r="H84" s="1500" t="s">
        <v>760</v>
      </c>
      <c r="I84" s="1468"/>
    </row>
    <row r="85" spans="2:9">
      <c r="B85" s="1481" t="s">
        <v>263</v>
      </c>
      <c r="C85" s="1475" t="s">
        <v>1786</v>
      </c>
      <c r="D85" s="1475" t="s">
        <v>1160</v>
      </c>
      <c r="E85" s="1481" t="s">
        <v>1161</v>
      </c>
      <c r="F85" s="1475" t="s">
        <v>1162</v>
      </c>
      <c r="G85" s="1475"/>
      <c r="H85" s="1493" t="s">
        <v>1191</v>
      </c>
      <c r="I85" s="1468"/>
    </row>
    <row r="86" spans="2:9" ht="16.5" thickBot="1">
      <c r="B86" s="1482"/>
      <c r="C86" s="1476"/>
      <c r="D86" s="1488"/>
      <c r="E86" s="1490"/>
      <c r="F86" s="1476"/>
      <c r="G86" s="1476"/>
      <c r="H86" s="1494"/>
      <c r="I86" s="898"/>
    </row>
    <row r="87" spans="2:9" ht="15" customHeight="1" thickTop="1">
      <c r="B87" s="1483"/>
      <c r="C87" s="1477"/>
      <c r="D87" s="1477"/>
      <c r="E87" s="1483"/>
      <c r="F87" s="1477"/>
      <c r="G87" s="1477"/>
      <c r="H87" s="1495"/>
      <c r="I87" s="939"/>
    </row>
    <row r="88" spans="2:9" ht="15" customHeight="1">
      <c r="B88" s="1484">
        <v>2019</v>
      </c>
      <c r="C88" s="1479"/>
      <c r="D88" s="1477"/>
      <c r="E88" s="1483"/>
      <c r="F88" s="1477"/>
      <c r="G88" s="1477"/>
      <c r="H88" s="1495"/>
      <c r="I88" s="939"/>
    </row>
    <row r="89" spans="2:9" ht="15" customHeight="1">
      <c r="B89" s="1485" t="s">
        <v>335</v>
      </c>
      <c r="C89" s="1477">
        <v>3.012</v>
      </c>
      <c r="D89" s="1477">
        <v>0.20637066234664081</v>
      </c>
      <c r="E89" s="1483">
        <v>0.27889999999999998</v>
      </c>
      <c r="F89" s="1477">
        <v>2.7199671427969151E-2</v>
      </c>
      <c r="G89" s="1477">
        <v>3.3831500000000001</v>
      </c>
      <c r="H89" s="1495">
        <v>3.9363000000000001</v>
      </c>
      <c r="I89" s="939"/>
    </row>
    <row r="90" spans="2:9" ht="15" customHeight="1">
      <c r="B90" s="1485" t="s">
        <v>336</v>
      </c>
      <c r="C90" s="1477">
        <v>3.2614000000000001</v>
      </c>
      <c r="D90" s="1477">
        <v>0.22748728914771885</v>
      </c>
      <c r="E90" s="1483">
        <v>0.30309999999999998</v>
      </c>
      <c r="F90" s="1477">
        <v>2.9246308019191428E-2</v>
      </c>
      <c r="G90" s="1477">
        <v>3.6490000000000005</v>
      </c>
      <c r="H90" s="1495">
        <v>4.2208500000000004</v>
      </c>
      <c r="I90" s="939"/>
    </row>
    <row r="91" spans="2:9" ht="15" customHeight="1">
      <c r="B91" s="1485" t="s">
        <v>337</v>
      </c>
      <c r="C91" s="1477">
        <v>5.2634999999999996</v>
      </c>
      <c r="D91" s="1477">
        <v>0.35496867401451826</v>
      </c>
      <c r="E91" s="1483">
        <v>0.48310000000000003</v>
      </c>
      <c r="F91" s="1477">
        <v>4.8317931992510721E-2</v>
      </c>
      <c r="G91" s="1477">
        <v>5.8585000000000003</v>
      </c>
      <c r="H91" s="1495">
        <v>6.6390500000000001</v>
      </c>
      <c r="I91" s="939"/>
    </row>
    <row r="92" spans="2:9" ht="15" customHeight="1">
      <c r="B92" s="1485" t="s">
        <v>338</v>
      </c>
      <c r="C92" s="1477">
        <v>6.6219999999999999</v>
      </c>
      <c r="D92" s="1477">
        <v>0.46734431592475761</v>
      </c>
      <c r="E92" s="1483">
        <v>0.62309999999999999</v>
      </c>
      <c r="F92" s="1477">
        <v>6.1511018161128118E-2</v>
      </c>
      <c r="G92" s="1477">
        <v>7.5244499999999999</v>
      </c>
      <c r="H92" s="1495">
        <v>8.3905999999999992</v>
      </c>
      <c r="I92" s="939"/>
    </row>
    <row r="93" spans="2:9" ht="15" customHeight="1">
      <c r="B93" s="1485" t="s">
        <v>339</v>
      </c>
      <c r="C93" s="1477">
        <v>9.19</v>
      </c>
      <c r="D93" s="1477">
        <v>0.64935064935064934</v>
      </c>
      <c r="E93" s="1483">
        <v>0.86206896551724144</v>
      </c>
      <c r="F93" s="1477">
        <v>8.4602368866328256E-2</v>
      </c>
      <c r="G93" s="1477">
        <v>10</v>
      </c>
      <c r="H93" s="1495">
        <v>11.111111111111111</v>
      </c>
      <c r="I93" s="939"/>
    </row>
    <row r="94" spans="2:9" ht="15" customHeight="1">
      <c r="B94" s="1485" t="s">
        <v>340</v>
      </c>
      <c r="C94" s="1480">
        <v>10.512</v>
      </c>
      <c r="D94" s="1477">
        <v>0.68330000000000002</v>
      </c>
      <c r="E94" s="1491">
        <v>0.94579999999999997</v>
      </c>
      <c r="F94" s="1480">
        <v>9.4029591112323049E-2</v>
      </c>
      <c r="G94" s="1480">
        <v>11.6288</v>
      </c>
      <c r="H94" s="1487">
        <v>12.8226</v>
      </c>
      <c r="I94" s="899"/>
    </row>
    <row r="95" spans="2:9" ht="15" customHeight="1" thickBot="1">
      <c r="B95" s="1486" t="s">
        <v>341</v>
      </c>
      <c r="C95" s="1478">
        <v>13.07</v>
      </c>
      <c r="D95" s="1489">
        <v>0.87995930905545028</v>
      </c>
      <c r="E95" s="1492">
        <v>1.1937596622432576</v>
      </c>
      <c r="F95" s="1478">
        <v>0.12165198852933486</v>
      </c>
      <c r="G95" s="1478">
        <v>14.24791084499835</v>
      </c>
      <c r="H95" s="1496">
        <v>16.134816009090407</v>
      </c>
      <c r="I95" s="899"/>
    </row>
    <row r="96" spans="2:9" ht="15" customHeight="1">
      <c r="B96" s="1473"/>
      <c r="C96" s="899"/>
      <c r="D96" s="939"/>
      <c r="E96" s="900"/>
      <c r="F96" s="899"/>
      <c r="G96" s="899"/>
      <c r="H96" s="899"/>
      <c r="I96" s="899"/>
    </row>
    <row r="97" spans="2:9" ht="15" customHeight="1">
      <c r="B97" s="1404" t="s">
        <v>1777</v>
      </c>
      <c r="C97" s="1404"/>
      <c r="D97" s="935"/>
      <c r="E97" s="900"/>
      <c r="F97" s="899"/>
      <c r="G97" s="899"/>
      <c r="H97" s="899"/>
      <c r="I97" s="899" t="s">
        <v>838</v>
      </c>
    </row>
    <row r="98" spans="2:9" ht="15" customHeight="1">
      <c r="B98" s="965"/>
      <c r="C98" s="965"/>
      <c r="D98" s="935"/>
      <c r="E98" s="900"/>
      <c r="F98" s="899"/>
      <c r="G98" s="899"/>
      <c r="H98" s="899"/>
      <c r="I98" s="899"/>
    </row>
    <row r="99" spans="2:9" ht="12.75" customHeight="1">
      <c r="B99" s="1893" t="s">
        <v>1787</v>
      </c>
      <c r="C99" s="1893"/>
      <c r="D99" s="1893"/>
      <c r="E99" s="744"/>
      <c r="F99" s="744"/>
      <c r="G99" s="744"/>
      <c r="H99" s="744"/>
      <c r="I99" s="744"/>
    </row>
    <row r="100" spans="2:9" ht="12.75" customHeight="1">
      <c r="B100" s="1894"/>
      <c r="C100" s="1894"/>
      <c r="D100" s="189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96" t="s">
        <v>41</v>
      </c>
      <c r="B1" s="1896"/>
      <c r="C1" s="1896"/>
      <c r="D1" s="1896"/>
      <c r="E1" s="1896"/>
      <c r="F1" s="1896"/>
      <c r="G1" s="1896"/>
      <c r="H1" s="1896"/>
      <c r="I1" s="1896"/>
      <c r="J1" s="1896"/>
      <c r="K1" s="1896"/>
      <c r="L1" s="1896"/>
    </row>
    <row r="2" spans="1:16" ht="12.75" customHeight="1">
      <c r="A2" s="366"/>
      <c r="B2" s="367"/>
      <c r="C2" s="367"/>
      <c r="E2" s="367"/>
      <c r="F2" s="367"/>
      <c r="G2" s="367"/>
      <c r="H2" s="367"/>
      <c r="I2" s="367"/>
      <c r="J2" s="367"/>
      <c r="K2" s="367"/>
      <c r="L2" s="282"/>
    </row>
    <row r="3" spans="1:16" ht="15" customHeight="1">
      <c r="A3" s="1897" t="s">
        <v>1039</v>
      </c>
      <c r="B3" s="1897"/>
      <c r="C3" s="1897"/>
      <c r="D3" s="1897"/>
      <c r="E3" s="1897"/>
      <c r="F3" s="1897"/>
      <c r="G3" s="1897"/>
      <c r="H3" s="1897"/>
      <c r="I3" s="1897"/>
      <c r="J3" s="1897"/>
      <c r="K3" s="1897"/>
      <c r="L3" s="189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95"/>
      <c r="C278" s="1895"/>
      <c r="D278" s="189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96" t="s">
        <v>56</v>
      </c>
      <c r="C4" s="1896"/>
      <c r="D4" s="1896"/>
      <c r="E4" s="1896"/>
      <c r="F4" s="1896"/>
      <c r="G4" s="1896"/>
      <c r="H4" s="1896"/>
      <c r="I4" s="1896"/>
      <c r="J4" s="1896"/>
      <c r="K4" s="1896"/>
      <c r="L4" s="1896"/>
      <c r="M4" s="1896"/>
      <c r="N4" s="283"/>
    </row>
    <row r="5" spans="2:15" ht="15.75">
      <c r="B5" s="282"/>
      <c r="C5" s="409"/>
      <c r="D5" s="409"/>
      <c r="E5" s="283"/>
      <c r="F5" s="409"/>
      <c r="G5" s="409"/>
      <c r="H5" s="409"/>
      <c r="I5" s="409"/>
      <c r="J5" s="409"/>
      <c r="K5" s="409"/>
      <c r="L5" s="409"/>
      <c r="M5" s="283"/>
      <c r="N5" s="283"/>
    </row>
    <row r="6" spans="2:15" ht="15.75">
      <c r="B6" s="1897" t="s">
        <v>1039</v>
      </c>
      <c r="C6" s="1897"/>
      <c r="D6" s="1897"/>
      <c r="E6" s="1897"/>
      <c r="F6" s="1897"/>
      <c r="G6" s="1897"/>
      <c r="H6" s="1897"/>
      <c r="I6" s="1897"/>
      <c r="J6" s="1897"/>
      <c r="K6" s="1897"/>
      <c r="L6" s="1897"/>
      <c r="M6" s="189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98" t="s">
        <v>57</v>
      </c>
      <c r="D9" s="1895"/>
      <c r="E9" s="189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03" t="s">
        <v>1009</v>
      </c>
      <c r="B2" s="1903"/>
      <c r="C2" s="1903"/>
      <c r="D2" s="1903"/>
      <c r="E2" s="1903"/>
      <c r="F2" s="1903"/>
      <c r="G2" s="1903"/>
      <c r="H2" s="1903"/>
      <c r="I2" s="1903"/>
      <c r="J2" s="1903"/>
      <c r="K2" s="1903"/>
      <c r="L2" s="1903"/>
      <c r="M2" s="190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97" t="s">
        <v>1039</v>
      </c>
      <c r="B4" s="1897"/>
      <c r="C4" s="1897"/>
      <c r="D4" s="1897"/>
      <c r="E4" s="1897"/>
      <c r="F4" s="1897"/>
      <c r="G4" s="1897"/>
      <c r="H4" s="1897"/>
      <c r="I4" s="1897"/>
      <c r="J4" s="1897"/>
      <c r="K4" s="1897"/>
      <c r="L4" s="1897"/>
      <c r="M4" s="189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00" t="s">
        <v>1010</v>
      </c>
      <c r="C7" s="1901"/>
      <c r="D7" s="1901"/>
      <c r="E7" s="1901"/>
      <c r="F7" s="1901"/>
      <c r="G7" s="1901"/>
      <c r="H7" s="1901"/>
      <c r="I7" s="1901"/>
      <c r="J7" s="190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00" t="s">
        <v>1010</v>
      </c>
      <c r="C175" s="1901"/>
      <c r="D175" s="1901"/>
      <c r="E175" s="1901"/>
      <c r="F175" s="1901"/>
      <c r="G175" s="1901"/>
      <c r="H175" s="1901"/>
      <c r="I175" s="1901"/>
      <c r="J175" s="190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03" t="s">
        <v>1019</v>
      </c>
      <c r="C4" s="1903"/>
      <c r="D4" s="1903"/>
      <c r="E4" s="1903"/>
      <c r="F4" s="1903"/>
      <c r="G4" s="1903"/>
      <c r="H4" s="1903"/>
      <c r="I4" s="1903"/>
      <c r="J4" s="1903"/>
      <c r="K4" s="1903"/>
      <c r="L4" s="1903"/>
      <c r="M4" s="1903"/>
      <c r="N4" s="285"/>
    </row>
    <row r="5" spans="1:14" ht="18.75">
      <c r="B5" s="284"/>
      <c r="C5" s="285"/>
      <c r="D5" s="285"/>
      <c r="E5" s="285"/>
      <c r="F5" s="285"/>
      <c r="G5" s="285"/>
      <c r="H5" s="285"/>
      <c r="I5" s="285"/>
      <c r="J5" s="285"/>
      <c r="K5" s="285"/>
      <c r="L5" s="285"/>
      <c r="M5" s="285"/>
      <c r="N5" s="285"/>
    </row>
    <row r="6" spans="1:14" ht="18.75">
      <c r="B6" s="1897" t="s">
        <v>1039</v>
      </c>
      <c r="C6" s="1897"/>
      <c r="D6" s="1897"/>
      <c r="E6" s="1897"/>
      <c r="F6" s="1897"/>
      <c r="G6" s="1897"/>
      <c r="H6" s="1897"/>
      <c r="I6" s="1897"/>
      <c r="J6" s="1897"/>
      <c r="K6" s="1897"/>
      <c r="L6" s="1897"/>
      <c r="M6" s="189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04" t="s">
        <v>996</v>
      </c>
      <c r="D9" s="1905"/>
      <c r="E9" s="1905"/>
      <c r="F9" s="1905"/>
      <c r="G9" s="190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11" t="s">
        <v>1737</v>
      </c>
      <c r="C3" s="1911"/>
      <c r="D3" s="1911"/>
      <c r="E3" s="1911"/>
      <c r="F3" s="1911"/>
      <c r="G3" s="1911"/>
      <c r="H3" s="1911"/>
    </row>
    <row r="4" spans="2:8" ht="13.5" thickBot="1"/>
    <row r="5" spans="2:8" ht="14.25" thickTop="1" thickBot="1">
      <c r="B5" s="1501"/>
      <c r="C5" s="1501"/>
      <c r="D5" s="1909" t="s">
        <v>1119</v>
      </c>
      <c r="E5" s="1910"/>
      <c r="F5" s="1912"/>
      <c r="G5" s="1913"/>
      <c r="H5" s="1200" t="s">
        <v>1122</v>
      </c>
    </row>
    <row r="6" spans="2:8" ht="15.75" customHeight="1" thickBot="1">
      <c r="B6" s="1506" t="s">
        <v>263</v>
      </c>
      <c r="C6" s="1502"/>
      <c r="D6" s="1907" t="s">
        <v>1120</v>
      </c>
      <c r="E6" s="1907" t="s">
        <v>1121</v>
      </c>
      <c r="F6" s="1914" t="s">
        <v>1780</v>
      </c>
      <c r="G6" s="1907" t="s">
        <v>1318</v>
      </c>
      <c r="H6" s="1548"/>
    </row>
    <row r="7" spans="2:8" ht="15.75" customHeight="1" thickBot="1">
      <c r="B7" s="1535"/>
      <c r="C7" s="1541" t="s">
        <v>1763</v>
      </c>
      <c r="D7" s="1908"/>
      <c r="E7" s="1908"/>
      <c r="F7" s="1915"/>
      <c r="G7" s="1908"/>
      <c r="H7" s="1550" t="s">
        <v>1781</v>
      </c>
    </row>
    <row r="8" spans="2:8" ht="15.75" hidden="1" customHeight="1" thickTop="1" thickBot="1">
      <c r="B8" s="1503">
        <v>2009</v>
      </c>
      <c r="C8" s="1503"/>
      <c r="D8" s="1521"/>
      <c r="E8" s="1907"/>
      <c r="F8" s="1538"/>
      <c r="G8" s="1521"/>
      <c r="H8" s="1551"/>
    </row>
    <row r="9" spans="2:8" ht="15.75" hidden="1" customHeight="1" thickBot="1">
      <c r="B9" s="1504"/>
      <c r="C9" s="1504"/>
      <c r="D9" s="1522"/>
      <c r="E9" s="1908"/>
      <c r="F9" s="1539"/>
      <c r="G9" s="1522"/>
      <c r="H9" s="1502"/>
    </row>
    <row r="10" spans="2:8" ht="15.75" hidden="1" customHeight="1" thickTop="1" thickBot="1">
      <c r="B10" s="1505" t="s">
        <v>345</v>
      </c>
      <c r="C10" s="1505"/>
      <c r="D10" s="1523" t="s">
        <v>608</v>
      </c>
      <c r="E10" s="1907"/>
      <c r="F10" s="1540"/>
      <c r="G10" s="1523"/>
      <c r="H10" s="1523" t="s">
        <v>608</v>
      </c>
    </row>
    <row r="11" spans="2:8" ht="15.75" hidden="1" customHeight="1" thickBot="1">
      <c r="B11" s="1505" t="s">
        <v>334</v>
      </c>
      <c r="C11" s="1505"/>
      <c r="D11" s="1524">
        <v>58.56</v>
      </c>
      <c r="E11" s="1908"/>
      <c r="F11" s="1518"/>
      <c r="G11" s="1524"/>
      <c r="H11" s="1524">
        <v>1371.24</v>
      </c>
    </row>
    <row r="12" spans="2:8" ht="15.75" hidden="1" customHeight="1" thickTop="1" thickBot="1">
      <c r="B12" s="1505" t="s">
        <v>335</v>
      </c>
      <c r="C12" s="1505"/>
      <c r="D12" s="1524">
        <v>67.73</v>
      </c>
      <c r="E12" s="1907"/>
      <c r="F12" s="1518"/>
      <c r="G12" s="1524"/>
      <c r="H12" s="1524">
        <v>1666.28</v>
      </c>
    </row>
    <row r="13" spans="2:8" ht="15.75" hidden="1" customHeight="1" thickBot="1">
      <c r="B13" s="1505" t="s">
        <v>336</v>
      </c>
      <c r="C13" s="1505"/>
      <c r="D13" s="1524">
        <v>99.81</v>
      </c>
      <c r="E13" s="1908"/>
      <c r="F13" s="1518"/>
      <c r="G13" s="1524"/>
      <c r="H13" s="1524">
        <v>2996.17</v>
      </c>
    </row>
    <row r="14" spans="2:8" ht="15.75" hidden="1" customHeight="1" thickTop="1" thickBot="1">
      <c r="B14" s="1505" t="s">
        <v>337</v>
      </c>
      <c r="C14" s="1505"/>
      <c r="D14" s="1524">
        <v>139.53</v>
      </c>
      <c r="E14" s="1907"/>
      <c r="F14" s="1518"/>
      <c r="G14" s="1524"/>
      <c r="H14" s="1524">
        <v>3568.24</v>
      </c>
    </row>
    <row r="15" spans="2:8" ht="15.75" hidden="1" customHeight="1" thickBot="1">
      <c r="B15" s="1505" t="s">
        <v>338</v>
      </c>
      <c r="C15" s="1505"/>
      <c r="D15" s="1524">
        <v>154.41999999999999</v>
      </c>
      <c r="E15" s="1908"/>
      <c r="F15" s="1518"/>
      <c r="G15" s="1524"/>
      <c r="H15" s="1524">
        <v>3895.12</v>
      </c>
    </row>
    <row r="16" spans="2:8" ht="14.25" hidden="1" thickTop="1" thickBot="1">
      <c r="B16" s="1505" t="s">
        <v>339</v>
      </c>
      <c r="C16" s="1505"/>
      <c r="D16" s="1524">
        <v>148.47999999999999</v>
      </c>
      <c r="E16" s="1525">
        <v>222.55</v>
      </c>
      <c r="F16" s="1518"/>
      <c r="G16" s="1524"/>
      <c r="H16" s="1524">
        <v>3717.25</v>
      </c>
    </row>
    <row r="17" spans="2:8" ht="14.25" hidden="1" thickTop="1" thickBot="1">
      <c r="B17" s="1505" t="s">
        <v>340</v>
      </c>
      <c r="C17" s="1505"/>
      <c r="D17" s="1524">
        <v>137.06</v>
      </c>
      <c r="E17" s="1524">
        <v>192.8</v>
      </c>
      <c r="F17" s="1518"/>
      <c r="G17" s="1524"/>
      <c r="H17" s="1524">
        <v>3437.05</v>
      </c>
    </row>
    <row r="18" spans="2:8" ht="14.25" hidden="1" thickTop="1" thickBot="1">
      <c r="B18" s="1505" t="s">
        <v>341</v>
      </c>
      <c r="C18" s="1505"/>
      <c r="D18" s="1524">
        <v>158.07</v>
      </c>
      <c r="E18" s="1524">
        <v>215.23</v>
      </c>
      <c r="F18" s="1518"/>
      <c r="G18" s="1524"/>
      <c r="H18" s="1524">
        <v>3954.5</v>
      </c>
    </row>
    <row r="19" spans="2:8" ht="14.25" hidden="1" thickTop="1" thickBot="1">
      <c r="B19" s="1505" t="s">
        <v>342</v>
      </c>
      <c r="C19" s="1505"/>
      <c r="D19" s="1524">
        <v>149.03</v>
      </c>
      <c r="E19" s="1524">
        <v>182.15</v>
      </c>
      <c r="F19" s="1518"/>
      <c r="G19" s="1524"/>
      <c r="H19" s="1524">
        <v>3755.97</v>
      </c>
    </row>
    <row r="20" spans="2:8" ht="14.25" hidden="1" thickTop="1" thickBot="1">
      <c r="B20" s="1505" t="s">
        <v>343</v>
      </c>
      <c r="C20" s="1505"/>
      <c r="D20" s="1524">
        <v>149.47</v>
      </c>
      <c r="E20" s="1524">
        <v>189.51</v>
      </c>
      <c r="F20" s="1518"/>
      <c r="G20" s="1524"/>
      <c r="H20" s="1524">
        <v>3746.14</v>
      </c>
    </row>
    <row r="21" spans="2:8" ht="14.25" hidden="1" thickTop="1" thickBot="1">
      <c r="B21" s="1505" t="s">
        <v>344</v>
      </c>
      <c r="C21" s="1505"/>
      <c r="D21" s="1524">
        <v>151.99</v>
      </c>
      <c r="E21" s="1524">
        <v>185.5</v>
      </c>
      <c r="F21" s="1518"/>
      <c r="G21" s="1524"/>
      <c r="H21" s="1524">
        <v>3829.93</v>
      </c>
    </row>
    <row r="22" spans="2:8" ht="14.25" hidden="1" thickTop="1" thickBot="1">
      <c r="B22" s="1505"/>
      <c r="C22" s="1505"/>
      <c r="D22" s="1525"/>
      <c r="E22" s="1525"/>
      <c r="F22" s="1517"/>
      <c r="G22" s="1525"/>
      <c r="H22" s="1525"/>
    </row>
    <row r="23" spans="2:8" ht="14.25" hidden="1" thickTop="1" thickBot="1">
      <c r="B23" s="1536">
        <v>2010</v>
      </c>
      <c r="C23" s="1503"/>
      <c r="D23" s="1513"/>
      <c r="E23" s="1513"/>
      <c r="F23" s="1519"/>
      <c r="G23" s="1513"/>
      <c r="H23" s="1513"/>
    </row>
    <row r="24" spans="2:8" ht="14.25" hidden="1" thickTop="1" thickBot="1">
      <c r="B24" s="1506"/>
      <c r="C24" s="1506"/>
      <c r="D24" s="1513"/>
      <c r="E24" s="1513"/>
      <c r="F24" s="1519"/>
      <c r="G24" s="1513"/>
      <c r="H24" s="1513"/>
    </row>
    <row r="25" spans="2:8" ht="14.25" hidden="1" thickTop="1" thickBot="1">
      <c r="B25" s="1505" t="s">
        <v>345</v>
      </c>
      <c r="C25" s="1505"/>
      <c r="D25" s="1513">
        <v>157.36000000000001</v>
      </c>
      <c r="E25" s="1513">
        <v>212.27</v>
      </c>
      <c r="F25" s="1519"/>
      <c r="G25" s="1513"/>
      <c r="H25" s="1513">
        <v>3972.1133500000001</v>
      </c>
    </row>
    <row r="26" spans="2:8" ht="14.25" hidden="1" thickTop="1" thickBot="1">
      <c r="B26" s="1505" t="s">
        <v>334</v>
      </c>
      <c r="C26" s="1505"/>
      <c r="D26" s="1513">
        <v>140.37</v>
      </c>
      <c r="E26" s="1513">
        <v>175.08</v>
      </c>
      <c r="F26" s="1519"/>
      <c r="G26" s="1513"/>
      <c r="H26" s="1513">
        <v>3552.707793</v>
      </c>
    </row>
    <row r="27" spans="2:8" ht="14.25" hidden="1" thickTop="1" thickBot="1">
      <c r="B27" s="1505" t="s">
        <v>335</v>
      </c>
      <c r="C27" s="1505"/>
      <c r="D27" s="1513">
        <v>142.37</v>
      </c>
      <c r="E27" s="1513">
        <v>216.85</v>
      </c>
      <c r="F27" s="1519"/>
      <c r="G27" s="1513"/>
      <c r="H27" s="1513">
        <v>3636.1107510000002</v>
      </c>
    </row>
    <row r="28" spans="2:8" ht="14.25" hidden="1" thickTop="1" thickBot="1">
      <c r="B28" s="1505" t="s">
        <v>336</v>
      </c>
      <c r="C28" s="1505"/>
      <c r="D28" s="1513">
        <v>139.01</v>
      </c>
      <c r="E28" s="1513">
        <v>167.9</v>
      </c>
      <c r="F28" s="1519"/>
      <c r="G28" s="1513"/>
      <c r="H28" s="1513">
        <v>3490.2877680000001</v>
      </c>
    </row>
    <row r="29" spans="2:8" ht="14.25" hidden="1" thickTop="1" thickBot="1">
      <c r="B29" s="1505" t="s">
        <v>337</v>
      </c>
      <c r="C29" s="1505"/>
      <c r="D29" s="1513">
        <v>129.4</v>
      </c>
      <c r="E29" s="1513">
        <v>159.28</v>
      </c>
      <c r="F29" s="1519"/>
      <c r="G29" s="1513"/>
      <c r="H29" s="1513">
        <v>3251.4528439999999</v>
      </c>
    </row>
    <row r="30" spans="2:8" ht="14.25" hidden="1" thickTop="1" thickBot="1">
      <c r="B30" s="1505" t="s">
        <v>338</v>
      </c>
      <c r="C30" s="1505"/>
      <c r="D30" s="1513">
        <v>127.46</v>
      </c>
      <c r="E30" s="1513">
        <v>143.08000000000001</v>
      </c>
      <c r="F30" s="1519"/>
      <c r="G30" s="1513"/>
      <c r="H30" s="1513">
        <v>3187.046257</v>
      </c>
    </row>
    <row r="31" spans="2:8" ht="14.25" hidden="1" thickTop="1" thickBot="1">
      <c r="B31" s="1505" t="s">
        <v>339</v>
      </c>
      <c r="C31" s="1505"/>
      <c r="D31" s="1513">
        <v>130.91999999999999</v>
      </c>
      <c r="E31" s="1513">
        <v>134.87</v>
      </c>
      <c r="F31" s="1519"/>
      <c r="G31" s="1513"/>
      <c r="H31" s="1513">
        <v>3286.469317</v>
      </c>
    </row>
    <row r="32" spans="2:8" ht="14.25" hidden="1" thickTop="1" thickBot="1">
      <c r="B32" s="1505" t="s">
        <v>340</v>
      </c>
      <c r="C32" s="1505"/>
      <c r="D32" s="1513">
        <v>130.91999999999999</v>
      </c>
      <c r="E32" s="1513">
        <v>127.64</v>
      </c>
      <c r="F32" s="1519"/>
      <c r="G32" s="1513"/>
      <c r="H32" s="1513">
        <v>3299.802103</v>
      </c>
    </row>
    <row r="33" spans="2:10" ht="14.25" hidden="1" thickTop="1" thickBot="1">
      <c r="B33" s="1505" t="s">
        <v>341</v>
      </c>
      <c r="C33" s="1505"/>
      <c r="D33" s="1513">
        <v>137.04</v>
      </c>
      <c r="E33" s="1513">
        <v>145.65</v>
      </c>
      <c r="F33" s="1519"/>
      <c r="G33" s="1513"/>
      <c r="H33" s="1513">
        <v>3418.0391989999998</v>
      </c>
    </row>
    <row r="34" spans="2:10" ht="14.25" hidden="1" thickTop="1" thickBot="1">
      <c r="B34" s="1505" t="s">
        <v>342</v>
      </c>
      <c r="C34" s="1505"/>
      <c r="D34" s="1513">
        <v>157.71</v>
      </c>
      <c r="E34" s="1513">
        <v>217.07</v>
      </c>
      <c r="F34" s="1519"/>
      <c r="G34" s="1513"/>
      <c r="H34" s="1513">
        <v>3978.2882589999999</v>
      </c>
    </row>
    <row r="35" spans="2:10" ht="14.25" hidden="1" thickTop="1" thickBot="1">
      <c r="B35" s="1505" t="s">
        <v>343</v>
      </c>
      <c r="C35" s="1505"/>
      <c r="D35" s="1513">
        <v>154.6</v>
      </c>
      <c r="E35" s="1513">
        <v>230.61</v>
      </c>
      <c r="F35" s="1519"/>
      <c r="G35" s="1513"/>
      <c r="H35" s="1513">
        <v>3942.8541220000002</v>
      </c>
    </row>
    <row r="36" spans="2:10" ht="14.25" hidden="1" thickTop="1" thickBot="1">
      <c r="B36" s="1505" t="s">
        <v>344</v>
      </c>
      <c r="C36" s="1505"/>
      <c r="D36" s="1513">
        <v>151.27000000000001</v>
      </c>
      <c r="E36" s="1513">
        <v>200.4</v>
      </c>
      <c r="F36" s="1519"/>
      <c r="G36" s="1513"/>
      <c r="H36" s="1513">
        <v>3868.1405629999999</v>
      </c>
    </row>
    <row r="37" spans="2:10" ht="14.25" hidden="1" thickTop="1" thickBot="1">
      <c r="B37" s="1504"/>
      <c r="C37" s="1504"/>
      <c r="D37" s="1513"/>
      <c r="E37" s="1513"/>
      <c r="F37" s="1519"/>
      <c r="G37" s="1513"/>
      <c r="H37" s="1513"/>
    </row>
    <row r="38" spans="2:10" ht="14.25" hidden="1" thickTop="1" thickBot="1">
      <c r="B38" s="1503">
        <v>2011</v>
      </c>
      <c r="C38" s="1503"/>
      <c r="D38" s="1513"/>
      <c r="E38" s="1513"/>
      <c r="F38" s="1519"/>
      <c r="G38" s="1513"/>
      <c r="H38" s="1513"/>
    </row>
    <row r="39" spans="2:10" ht="14.25" hidden="1" thickTop="1" thickBot="1">
      <c r="B39" s="1506"/>
      <c r="C39" s="1506"/>
      <c r="D39" s="1513"/>
      <c r="E39" s="1513"/>
      <c r="F39" s="1519"/>
      <c r="G39" s="1513"/>
      <c r="H39" s="1513"/>
    </row>
    <row r="40" spans="2:10" ht="14.25" hidden="1" thickTop="1" thickBot="1">
      <c r="B40" s="1505" t="s">
        <v>345</v>
      </c>
      <c r="C40" s="1505"/>
      <c r="D40" s="1513">
        <v>161.1</v>
      </c>
      <c r="E40" s="1513">
        <v>216.82</v>
      </c>
      <c r="F40" s="1519"/>
      <c r="G40" s="1513"/>
      <c r="H40" s="1513">
        <v>4131.8185549999998</v>
      </c>
      <c r="J40" s="158">
        <v>1000000</v>
      </c>
    </row>
    <row r="41" spans="2:10" ht="14.25" hidden="1" thickTop="1" thickBot="1">
      <c r="B41" s="1505" t="s">
        <v>334</v>
      </c>
      <c r="C41" s="1505"/>
      <c r="D41" s="1513">
        <v>159.04</v>
      </c>
      <c r="E41" s="1513">
        <v>239.08</v>
      </c>
      <c r="F41" s="1519"/>
      <c r="G41" s="1513"/>
      <c r="H41" s="1513">
        <v>4100.3363749</v>
      </c>
    </row>
    <row r="42" spans="2:10" ht="14.25" hidden="1" thickTop="1" thickBot="1">
      <c r="B42" s="1505" t="s">
        <v>335</v>
      </c>
      <c r="C42" s="1505"/>
      <c r="D42" s="1513">
        <v>160.65</v>
      </c>
      <c r="E42" s="1513">
        <v>237.18</v>
      </c>
      <c r="F42" s="1519"/>
      <c r="G42" s="1513"/>
      <c r="H42" s="1513">
        <v>4156.3153629999997</v>
      </c>
    </row>
    <row r="43" spans="2:10" ht="14.25" hidden="1" thickTop="1" thickBot="1">
      <c r="B43" s="1505" t="s">
        <v>336</v>
      </c>
      <c r="C43" s="1505"/>
      <c r="D43" s="1513">
        <v>164.64</v>
      </c>
      <c r="E43" s="1513">
        <v>201.36</v>
      </c>
      <c r="F43" s="1519"/>
      <c r="G43" s="1513"/>
      <c r="H43" s="1513">
        <v>4223.24</v>
      </c>
    </row>
    <row r="44" spans="2:10" ht="14.25" hidden="1" thickTop="1" thickBot="1">
      <c r="B44" s="1505" t="s">
        <v>337</v>
      </c>
      <c r="C44" s="1505"/>
      <c r="D44" s="1513">
        <v>163.37</v>
      </c>
      <c r="E44" s="1513">
        <v>197.37</v>
      </c>
      <c r="F44" s="1519"/>
      <c r="G44" s="1513"/>
      <c r="H44" s="1513">
        <v>4191</v>
      </c>
    </row>
    <row r="45" spans="2:10" ht="14.25" hidden="1" thickTop="1" thickBot="1">
      <c r="B45" s="1505" t="s">
        <v>338</v>
      </c>
      <c r="C45" s="1505"/>
      <c r="D45" s="1513">
        <v>167.18</v>
      </c>
      <c r="E45" s="1513">
        <v>171.32</v>
      </c>
      <c r="F45" s="1519"/>
      <c r="G45" s="1513"/>
      <c r="H45" s="1513">
        <v>4267.1400000000003</v>
      </c>
    </row>
    <row r="46" spans="2:10" ht="14.25" hidden="1" thickTop="1" thickBot="1">
      <c r="B46" s="1505" t="s">
        <v>339</v>
      </c>
      <c r="C46" s="1505"/>
      <c r="D46" s="1513">
        <v>163.69</v>
      </c>
      <c r="E46" s="1513">
        <v>160.16999999999999</v>
      </c>
      <c r="F46" s="1519"/>
      <c r="G46" s="1513"/>
      <c r="H46" s="1513">
        <v>4172.7</v>
      </c>
    </row>
    <row r="47" spans="2:10" ht="14.25" hidden="1" thickTop="1" thickBot="1">
      <c r="B47" s="1505" t="s">
        <v>340</v>
      </c>
      <c r="C47" s="1505"/>
      <c r="D47" s="1513">
        <v>160.53</v>
      </c>
      <c r="E47" s="1513">
        <v>164.52</v>
      </c>
      <c r="F47" s="1519"/>
      <c r="G47" s="1513"/>
      <c r="H47" s="1513">
        <v>4145.3599999999997</v>
      </c>
    </row>
    <row r="48" spans="2:10" ht="14.25" hidden="1" thickTop="1" thickBot="1">
      <c r="B48" s="1505" t="s">
        <v>341</v>
      </c>
      <c r="C48" s="1505"/>
      <c r="D48" s="1513">
        <v>155.82</v>
      </c>
      <c r="E48" s="1513">
        <v>152.41999999999999</v>
      </c>
      <c r="F48" s="1519"/>
      <c r="G48" s="1513"/>
      <c r="H48" s="1513">
        <v>3984.47</v>
      </c>
    </row>
    <row r="49" spans="2:8" ht="14.25" hidden="1" thickTop="1" thickBot="1">
      <c r="B49" s="1505" t="s">
        <v>342</v>
      </c>
      <c r="C49" s="1505"/>
      <c r="D49" s="1513">
        <v>143.58000000000001</v>
      </c>
      <c r="E49" s="1513">
        <v>131.75</v>
      </c>
      <c r="F49" s="1519"/>
      <c r="G49" s="1513"/>
      <c r="H49" s="1513">
        <v>3656.6</v>
      </c>
    </row>
    <row r="50" spans="2:8" ht="14.25" hidden="1" thickTop="1" thickBot="1">
      <c r="B50" s="1505" t="s">
        <v>343</v>
      </c>
      <c r="C50" s="1505"/>
      <c r="D50" s="1513">
        <v>144.97999999999999</v>
      </c>
      <c r="E50" s="1513">
        <v>115.47</v>
      </c>
      <c r="F50" s="1519"/>
      <c r="G50" s="1513"/>
      <c r="H50" s="1513">
        <v>3677.6</v>
      </c>
    </row>
    <row r="51" spans="2:8" ht="14.25" hidden="1" thickTop="1" thickBot="1">
      <c r="B51" s="1505" t="s">
        <v>344</v>
      </c>
      <c r="C51" s="1505"/>
      <c r="D51" s="1513">
        <v>145.86000000000001</v>
      </c>
      <c r="E51" s="1513">
        <v>100.7</v>
      </c>
      <c r="F51" s="1519"/>
      <c r="G51" s="1513"/>
      <c r="H51" s="1513">
        <v>3689.7</v>
      </c>
    </row>
    <row r="52" spans="2:8" ht="14.25" hidden="1" thickTop="1" thickBot="1">
      <c r="B52" s="1505"/>
      <c r="C52" s="1505"/>
      <c r="D52" s="1513"/>
      <c r="E52" s="1513"/>
      <c r="F52" s="1519"/>
      <c r="G52" s="1513"/>
      <c r="H52" s="1513"/>
    </row>
    <row r="53" spans="2:8" ht="14.25" hidden="1" thickTop="1" thickBot="1">
      <c r="B53" s="1507">
        <v>2012</v>
      </c>
      <c r="C53" s="1507"/>
      <c r="D53" s="1526"/>
      <c r="E53" s="1526"/>
      <c r="F53" s="1520"/>
      <c r="G53" s="1526"/>
      <c r="H53" s="1513"/>
    </row>
    <row r="54" spans="2:8" ht="14.25" hidden="1" thickTop="1" thickBot="1">
      <c r="B54" s="1508"/>
      <c r="C54" s="1508"/>
      <c r="D54" s="1526"/>
      <c r="E54" s="1526"/>
      <c r="F54" s="1520"/>
      <c r="G54" s="1526"/>
      <c r="H54" s="1513"/>
    </row>
    <row r="55" spans="2:8" ht="14.25" hidden="1" thickTop="1" thickBot="1">
      <c r="B55" s="1509" t="s">
        <v>345</v>
      </c>
      <c r="C55" s="1509"/>
      <c r="D55" s="1526">
        <v>138.52000000000001</v>
      </c>
      <c r="E55" s="1526">
        <v>79.09</v>
      </c>
      <c r="F55" s="1520"/>
      <c r="G55" s="1526"/>
      <c r="H55" s="1526">
        <v>3422.2</v>
      </c>
    </row>
    <row r="56" spans="2:8" ht="14.25" hidden="1" thickTop="1" thickBot="1">
      <c r="B56" s="1509" t="s">
        <v>334</v>
      </c>
      <c r="C56" s="1509"/>
      <c r="D56" s="1526">
        <v>146.03</v>
      </c>
      <c r="E56" s="1526">
        <v>95.39</v>
      </c>
      <c r="F56" s="1520"/>
      <c r="G56" s="1526"/>
      <c r="H56" s="1526">
        <v>3696.6</v>
      </c>
    </row>
    <row r="57" spans="2:8" ht="14.25" hidden="1" thickTop="1" thickBot="1">
      <c r="B57" s="1509" t="s">
        <v>335</v>
      </c>
      <c r="C57" s="1509"/>
      <c r="D57" s="1526">
        <v>136.76</v>
      </c>
      <c r="E57" s="1526">
        <v>85.01</v>
      </c>
      <c r="F57" s="1520"/>
      <c r="G57" s="1526"/>
      <c r="H57" s="1526">
        <v>3458.1</v>
      </c>
    </row>
    <row r="58" spans="2:8" ht="14.25" hidden="1" thickTop="1" thickBot="1">
      <c r="B58" s="1509" t="s">
        <v>336</v>
      </c>
      <c r="C58" s="1509"/>
      <c r="D58" s="1526">
        <v>129.55000000000001</v>
      </c>
      <c r="E58" s="1526">
        <v>97.15</v>
      </c>
      <c r="F58" s="1520"/>
      <c r="G58" s="1526"/>
      <c r="H58" s="1526">
        <v>3303.4</v>
      </c>
    </row>
    <row r="59" spans="2:8" ht="14.25" hidden="1" thickTop="1" thickBot="1">
      <c r="B59" s="1509" t="s">
        <v>337</v>
      </c>
      <c r="C59" s="1509"/>
      <c r="D59" s="1526">
        <v>132.03</v>
      </c>
      <c r="E59" s="1526">
        <v>83.73</v>
      </c>
      <c r="F59" s="1520"/>
      <c r="G59" s="1526"/>
      <c r="H59" s="1526">
        <v>3351.2</v>
      </c>
    </row>
    <row r="60" spans="2:8" ht="14.25" hidden="1" thickTop="1" thickBot="1">
      <c r="B60" s="1509" t="s">
        <v>338</v>
      </c>
      <c r="C60" s="1509"/>
      <c r="D60" s="1526">
        <v>131.96</v>
      </c>
      <c r="E60" s="1526">
        <v>75.7</v>
      </c>
      <c r="F60" s="1520"/>
      <c r="G60" s="1526"/>
      <c r="H60" s="1526">
        <v>3341.46</v>
      </c>
    </row>
    <row r="61" spans="2:8" ht="14.25" hidden="1" thickTop="1" thickBot="1">
      <c r="B61" s="1509" t="s">
        <v>339</v>
      </c>
      <c r="C61" s="1509"/>
      <c r="D61" s="1526">
        <v>132.91999999999999</v>
      </c>
      <c r="E61" s="1526">
        <v>112.12</v>
      </c>
      <c r="F61" s="1520"/>
      <c r="G61" s="1526"/>
      <c r="H61" s="1526">
        <v>3445.93</v>
      </c>
    </row>
    <row r="62" spans="2:8" ht="14.25" hidden="1" thickTop="1" thickBot="1">
      <c r="B62" s="1509" t="s">
        <v>340</v>
      </c>
      <c r="C62" s="1509"/>
      <c r="D62" s="1526">
        <v>132.27000000000001</v>
      </c>
      <c r="E62" s="1526">
        <v>89.04</v>
      </c>
      <c r="F62" s="1520"/>
      <c r="G62" s="1526"/>
      <c r="H62" s="1526">
        <v>3434</v>
      </c>
    </row>
    <row r="63" spans="2:8" ht="14.25" hidden="1" thickTop="1" thickBot="1">
      <c r="B63" s="1509" t="s">
        <v>341</v>
      </c>
      <c r="C63" s="1509"/>
      <c r="D63" s="1526">
        <v>146</v>
      </c>
      <c r="E63" s="1526">
        <v>96</v>
      </c>
      <c r="F63" s="1520"/>
      <c r="G63" s="1526"/>
      <c r="H63" s="1526">
        <v>3822.8</v>
      </c>
    </row>
    <row r="64" spans="2:8" ht="14.25" hidden="1" thickTop="1" thickBot="1">
      <c r="B64" s="1509" t="s">
        <v>342</v>
      </c>
      <c r="C64" s="1509"/>
      <c r="D64" s="1526">
        <v>154.47</v>
      </c>
      <c r="E64" s="1526">
        <v>93.66</v>
      </c>
      <c r="F64" s="1520"/>
      <c r="G64" s="1526"/>
      <c r="H64" s="1526" t="s">
        <v>1266</v>
      </c>
    </row>
    <row r="65" spans="2:8" ht="14.25" hidden="1" thickTop="1" thickBot="1">
      <c r="B65" s="1509" t="s">
        <v>343</v>
      </c>
      <c r="C65" s="1509"/>
      <c r="D65" s="1526">
        <v>150.16</v>
      </c>
      <c r="E65" s="1526">
        <v>68.739999999999995</v>
      </c>
      <c r="F65" s="1520"/>
      <c r="G65" s="1526"/>
      <c r="H65" s="1526">
        <v>3890.9</v>
      </c>
    </row>
    <row r="66" spans="2:8" ht="14.25" hidden="1" thickTop="1" thickBot="1">
      <c r="B66" s="1509" t="s">
        <v>344</v>
      </c>
      <c r="C66" s="1509"/>
      <c r="D66" s="1526">
        <v>152.4</v>
      </c>
      <c r="E66" s="1526">
        <v>65.12</v>
      </c>
      <c r="F66" s="1520"/>
      <c r="G66" s="1526"/>
      <c r="H66" s="1526">
        <v>3963.5</v>
      </c>
    </row>
    <row r="67" spans="2:8" ht="14.25" hidden="1" thickTop="1" thickBot="1">
      <c r="B67" s="1509"/>
      <c r="C67" s="1509"/>
      <c r="D67" s="1526"/>
      <c r="E67" s="1526"/>
      <c r="F67" s="1520"/>
      <c r="G67" s="1526"/>
      <c r="H67" s="1526"/>
    </row>
    <row r="68" spans="2:8" ht="14.25" hidden="1" thickTop="1" thickBot="1">
      <c r="B68" s="1507">
        <v>2013</v>
      </c>
      <c r="C68" s="1507"/>
      <c r="D68" s="1526"/>
      <c r="E68" s="1526"/>
      <c r="F68" s="1520"/>
      <c r="G68" s="1526"/>
      <c r="H68" s="1526"/>
    </row>
    <row r="69" spans="2:8" ht="14.25" hidden="1" thickTop="1" thickBot="1">
      <c r="B69" s="1509"/>
      <c r="C69" s="1509"/>
      <c r="D69" s="1526"/>
      <c r="E69" s="1526"/>
      <c r="F69" s="1520"/>
      <c r="G69" s="1526"/>
      <c r="H69" s="1526"/>
    </row>
    <row r="70" spans="2:8" ht="14.25" hidden="1" thickTop="1" thickBot="1">
      <c r="B70" s="1509" t="s">
        <v>345</v>
      </c>
      <c r="C70" s="1509"/>
      <c r="D70" s="1526">
        <v>179.34</v>
      </c>
      <c r="E70" s="1526">
        <v>84.07</v>
      </c>
      <c r="F70" s="1520"/>
      <c r="G70" s="1526"/>
      <c r="H70" s="1526">
        <v>4700.33</v>
      </c>
    </row>
    <row r="71" spans="2:8" ht="14.25" hidden="1" thickTop="1" thickBot="1">
      <c r="B71" s="1509" t="s">
        <v>334</v>
      </c>
      <c r="C71" s="1509"/>
      <c r="D71" s="1526">
        <v>182.3</v>
      </c>
      <c r="E71" s="1526">
        <v>72.010000000000005</v>
      </c>
      <c r="F71" s="1520"/>
      <c r="G71" s="1526"/>
      <c r="H71" s="1526">
        <v>4748.24</v>
      </c>
    </row>
    <row r="72" spans="2:8" ht="14.25" hidden="1" thickTop="1" thickBot="1">
      <c r="B72" s="1509" t="s">
        <v>335</v>
      </c>
      <c r="C72" s="1509"/>
      <c r="D72" s="1526">
        <v>183.9</v>
      </c>
      <c r="E72" s="1526">
        <v>66.2</v>
      </c>
      <c r="F72" s="1520"/>
      <c r="G72" s="1526"/>
      <c r="H72" s="1526">
        <v>4726.34</v>
      </c>
    </row>
    <row r="73" spans="2:8" ht="14.25" hidden="1" thickTop="1" thickBot="1">
      <c r="B73" s="1509" t="s">
        <v>336</v>
      </c>
      <c r="C73" s="1509"/>
      <c r="D73" s="1526">
        <v>189.66</v>
      </c>
      <c r="E73" s="1526">
        <v>71.98</v>
      </c>
      <c r="F73" s="1520"/>
      <c r="G73" s="1526"/>
      <c r="H73" s="1530">
        <v>4894.6770960000003</v>
      </c>
    </row>
    <row r="74" spans="2:8" ht="14.25" hidden="1" thickTop="1" thickBot="1">
      <c r="B74" s="1510" t="s">
        <v>337</v>
      </c>
      <c r="C74" s="1510"/>
      <c r="D74" s="1526">
        <v>212.72</v>
      </c>
      <c r="E74" s="1526">
        <v>73.989999999999995</v>
      </c>
      <c r="F74" s="1520"/>
      <c r="G74" s="1526"/>
      <c r="H74" s="1526">
        <v>5471.22</v>
      </c>
    </row>
    <row r="75" spans="2:8" ht="14.25" hidden="1" thickTop="1" thickBot="1">
      <c r="B75" s="1510" t="s">
        <v>338</v>
      </c>
      <c r="C75" s="1510"/>
      <c r="D75" s="1526">
        <v>211.19</v>
      </c>
      <c r="E75" s="1526">
        <v>73.290000000000006</v>
      </c>
      <c r="F75" s="1520"/>
      <c r="G75" s="1526"/>
      <c r="H75" s="1526">
        <v>5436.57</v>
      </c>
    </row>
    <row r="76" spans="2:8" ht="14.25" hidden="1" thickTop="1" thickBot="1">
      <c r="B76" s="1510" t="s">
        <v>339</v>
      </c>
      <c r="C76" s="1510"/>
      <c r="D76" s="1526">
        <v>232.87</v>
      </c>
      <c r="E76" s="1526">
        <v>66.77</v>
      </c>
      <c r="F76" s="1520"/>
      <c r="G76" s="1526"/>
      <c r="H76" s="1526">
        <v>5936.78</v>
      </c>
    </row>
    <row r="77" spans="2:8" ht="14.25" hidden="1" thickTop="1" thickBot="1">
      <c r="B77" s="1510" t="s">
        <v>340</v>
      </c>
      <c r="C77" s="1510"/>
      <c r="D77" s="1526">
        <v>181.67</v>
      </c>
      <c r="E77" s="1526">
        <v>48.73</v>
      </c>
      <c r="F77" s="1520"/>
      <c r="G77" s="1526"/>
      <c r="H77" s="1526">
        <v>4682.2700000000004</v>
      </c>
    </row>
    <row r="78" spans="2:8" ht="14.25" hidden="1" thickTop="1" thickBot="1">
      <c r="B78" s="1510" t="s">
        <v>341</v>
      </c>
      <c r="C78" s="1510"/>
      <c r="D78" s="1526">
        <v>200.05</v>
      </c>
      <c r="E78" s="1526">
        <v>49.9</v>
      </c>
      <c r="F78" s="1520"/>
      <c r="G78" s="1526"/>
      <c r="H78" s="1526">
        <v>5157.2</v>
      </c>
    </row>
    <row r="79" spans="2:8" ht="14.25" hidden="1" thickTop="1" thickBot="1">
      <c r="B79" s="1510" t="s">
        <v>342</v>
      </c>
      <c r="C79" s="1510"/>
      <c r="D79" s="1526">
        <v>209.74</v>
      </c>
      <c r="E79" s="1526">
        <v>52.68</v>
      </c>
      <c r="F79" s="1520"/>
      <c r="G79" s="1526"/>
      <c r="H79" s="1526">
        <v>5407.42</v>
      </c>
    </row>
    <row r="80" spans="2:8" ht="14.25" hidden="1" thickTop="1" thickBot="1">
      <c r="B80" s="1510" t="s">
        <v>343</v>
      </c>
      <c r="C80" s="1510"/>
      <c r="D80" s="1526">
        <v>213.04</v>
      </c>
      <c r="E80" s="1526">
        <v>47.02</v>
      </c>
      <c r="F80" s="1520"/>
      <c r="G80" s="1526"/>
      <c r="H80" s="1526">
        <v>5482.03</v>
      </c>
    </row>
    <row r="81" spans="2:8" ht="14.25" hidden="1" thickTop="1" thickBot="1">
      <c r="B81" s="1510" t="s">
        <v>344</v>
      </c>
      <c r="C81" s="1510"/>
      <c r="D81" s="1526">
        <v>202.12</v>
      </c>
      <c r="E81" s="1526">
        <v>45.79</v>
      </c>
      <c r="F81" s="1520"/>
      <c r="G81" s="1526"/>
      <c r="H81" s="1526">
        <v>5203.13</v>
      </c>
    </row>
    <row r="82" spans="2:8" ht="14.25" thickTop="1" thickBot="1">
      <c r="B82" s="1510"/>
      <c r="C82" s="1510"/>
      <c r="D82" s="1527"/>
      <c r="E82" s="1527"/>
      <c r="F82" s="1546"/>
      <c r="G82" s="1527"/>
      <c r="H82" s="1527"/>
    </row>
    <row r="83" spans="2:8" ht="13.5" hidden="1" thickBot="1">
      <c r="B83" s="1511">
        <v>2014</v>
      </c>
      <c r="C83" s="1511"/>
      <c r="D83" s="1527"/>
      <c r="E83" s="1527"/>
      <c r="F83" s="1527"/>
      <c r="G83" s="1527"/>
      <c r="H83" s="1527"/>
    </row>
    <row r="84" spans="2:8" ht="13.5" hidden="1" thickBot="1">
      <c r="B84" s="1512"/>
      <c r="C84" s="1512"/>
      <c r="D84" s="1527"/>
      <c r="E84" s="1527"/>
      <c r="F84" s="1527"/>
      <c r="G84" s="1527"/>
      <c r="H84" s="1527"/>
    </row>
    <row r="85" spans="2:8" ht="13.5" hidden="1" thickBot="1">
      <c r="B85" s="1510" t="s">
        <v>345</v>
      </c>
      <c r="C85" s="1510"/>
      <c r="D85" s="1526">
        <v>189.25</v>
      </c>
      <c r="E85" s="1526">
        <v>35.4</v>
      </c>
      <c r="F85" s="1529">
        <v>63972387.030000001</v>
      </c>
      <c r="G85" s="1549">
        <v>170104078</v>
      </c>
      <c r="H85" s="1529">
        <v>4882.1099999999997</v>
      </c>
    </row>
    <row r="86" spans="2:8" ht="13.5" hidden="1" thickBot="1">
      <c r="B86" s="1510" t="s">
        <v>334</v>
      </c>
      <c r="C86" s="1510"/>
      <c r="D86" s="1526">
        <v>189.45</v>
      </c>
      <c r="E86" s="1526">
        <v>39.24</v>
      </c>
      <c r="F86" s="1529">
        <v>25811746.890000001</v>
      </c>
      <c r="G86" s="1549">
        <v>135455029</v>
      </c>
      <c r="H86" s="1529">
        <v>4906.9399999999996</v>
      </c>
    </row>
    <row r="87" spans="2:8" ht="13.5" hidden="1" thickBot="1">
      <c r="B87" s="1510" t="s">
        <v>335</v>
      </c>
      <c r="C87" s="1510"/>
      <c r="D87" s="1526">
        <v>176.32</v>
      </c>
      <c r="E87" s="1526">
        <v>29.51</v>
      </c>
      <c r="F87" s="1529">
        <v>28884400.23</v>
      </c>
      <c r="G87" s="1549">
        <v>381649234</v>
      </c>
      <c r="H87" s="1529">
        <v>4560.29</v>
      </c>
    </row>
    <row r="88" spans="2:8" ht="13.5" hidden="1" thickBot="1">
      <c r="B88" s="1510" t="s">
        <v>336</v>
      </c>
      <c r="C88" s="1510"/>
      <c r="D88" s="1526">
        <v>172.91</v>
      </c>
      <c r="E88" s="1526">
        <v>29.64</v>
      </c>
      <c r="F88" s="1529">
        <v>51346054.520000003</v>
      </c>
      <c r="G88" s="1549">
        <v>429085166</v>
      </c>
      <c r="H88" s="1529">
        <v>4473.51</v>
      </c>
    </row>
    <row r="89" spans="2:8" ht="13.5" hidden="1" thickBot="1">
      <c r="B89" s="1510" t="s">
        <v>337</v>
      </c>
      <c r="C89" s="1510"/>
      <c r="D89" s="1526">
        <v>174.89</v>
      </c>
      <c r="E89" s="1526">
        <v>35.450000000000003</v>
      </c>
      <c r="F89" s="1529">
        <v>35903574.770000003</v>
      </c>
      <c r="G89" s="1549">
        <v>235704129</v>
      </c>
      <c r="H89" s="1529">
        <v>4485.1099999999997</v>
      </c>
    </row>
    <row r="90" spans="2:8" ht="13.5" hidden="1" thickBot="1">
      <c r="B90" s="1510" t="s">
        <v>338</v>
      </c>
      <c r="C90" s="1510"/>
      <c r="D90" s="1526">
        <v>186.57</v>
      </c>
      <c r="E90" s="1526">
        <v>61.32</v>
      </c>
      <c r="F90" s="1529">
        <v>28544304.66</v>
      </c>
      <c r="G90" s="1549">
        <v>178469676</v>
      </c>
      <c r="H90" s="1529">
        <v>4873.3999999999996</v>
      </c>
    </row>
    <row r="91" spans="2:8" ht="13.5" hidden="1" thickBot="1">
      <c r="B91" s="1510" t="s">
        <v>347</v>
      </c>
      <c r="C91" s="1510"/>
      <c r="D91" s="1526">
        <v>188.07</v>
      </c>
      <c r="E91" s="1530">
        <v>95</v>
      </c>
      <c r="F91" s="1529">
        <v>25224550.43</v>
      </c>
      <c r="G91" s="1549">
        <v>322407141</v>
      </c>
      <c r="H91" s="1529">
        <v>4959.21</v>
      </c>
    </row>
    <row r="92" spans="2:8" ht="13.5" hidden="1" thickBot="1">
      <c r="B92" s="1510" t="s">
        <v>340</v>
      </c>
      <c r="C92" s="1510"/>
      <c r="D92" s="1526">
        <v>196.43</v>
      </c>
      <c r="E92" s="1526">
        <v>104.8</v>
      </c>
      <c r="F92" s="1529">
        <v>66399632.850000001</v>
      </c>
      <c r="G92" s="1549">
        <v>328161452</v>
      </c>
      <c r="H92" s="1529">
        <v>5186.63</v>
      </c>
    </row>
    <row r="93" spans="2:8" ht="13.5" hidden="1" thickBot="1">
      <c r="B93" s="1510" t="s">
        <v>341</v>
      </c>
      <c r="C93" s="1510"/>
      <c r="D93" s="1513">
        <v>195.25</v>
      </c>
      <c r="E93" s="1513">
        <v>92.75</v>
      </c>
      <c r="F93" s="1529">
        <v>34056010.689999998</v>
      </c>
      <c r="G93" s="1549">
        <v>210942393</v>
      </c>
      <c r="H93" s="1516">
        <v>5140.2</v>
      </c>
    </row>
    <row r="94" spans="2:8" ht="13.5" hidden="1" thickBot="1">
      <c r="B94" s="1510" t="s">
        <v>342</v>
      </c>
      <c r="C94" s="1510"/>
      <c r="D94" s="1513">
        <v>177.88</v>
      </c>
      <c r="E94" s="1513">
        <v>70.38</v>
      </c>
      <c r="F94" s="1529">
        <v>28256642.489999998</v>
      </c>
      <c r="G94" s="1549">
        <v>156444539</v>
      </c>
      <c r="H94" s="1516">
        <v>4664.7969999999996</v>
      </c>
    </row>
    <row r="95" spans="2:8" ht="13.5" hidden="1" thickBot="1">
      <c r="B95" s="1510" t="s">
        <v>343</v>
      </c>
      <c r="C95" s="1510"/>
      <c r="D95" s="1513">
        <v>171.45</v>
      </c>
      <c r="E95" s="1513">
        <v>64.39</v>
      </c>
      <c r="F95" s="1529">
        <v>34765242.770000003</v>
      </c>
      <c r="G95" s="1549">
        <v>155854066</v>
      </c>
      <c r="H95" s="1516">
        <v>4517.9260000000004</v>
      </c>
    </row>
    <row r="96" spans="2:8" ht="13.5" hidden="1" thickBot="1">
      <c r="B96" s="1510" t="s">
        <v>344</v>
      </c>
      <c r="C96" s="1510"/>
      <c r="D96" s="1513">
        <v>162.79</v>
      </c>
      <c r="E96" s="1513">
        <v>71.709999999999994</v>
      </c>
      <c r="F96" s="1529">
        <v>29701204.84</v>
      </c>
      <c r="G96" s="1549">
        <v>475024051</v>
      </c>
      <c r="H96" s="1516">
        <v>4327.01</v>
      </c>
    </row>
    <row r="97" spans="2:8" ht="13.5" hidden="1" thickBot="1">
      <c r="B97" s="1510"/>
      <c r="C97" s="1510"/>
      <c r="D97" s="1526"/>
      <c r="E97" s="1530"/>
      <c r="F97" s="1530"/>
      <c r="G97" s="1534"/>
      <c r="H97" s="1529"/>
    </row>
    <row r="98" spans="2:8" ht="13.5" hidden="1" thickBot="1">
      <c r="B98" s="1511">
        <v>2015</v>
      </c>
      <c r="C98" s="1511"/>
      <c r="D98" s="1526"/>
      <c r="E98" s="1526"/>
      <c r="F98" s="1526"/>
      <c r="G98" s="1534"/>
      <c r="H98" s="1529"/>
    </row>
    <row r="99" spans="2:8" ht="13.5" hidden="1" thickBot="1">
      <c r="B99" s="1510"/>
      <c r="C99" s="1510"/>
      <c r="D99" s="1513"/>
      <c r="E99" s="1513"/>
      <c r="F99" s="1513"/>
      <c r="G99" s="1549"/>
      <c r="H99" s="1516"/>
    </row>
    <row r="100" spans="2:8" ht="13.5" hidden="1" thickBot="1">
      <c r="B100" s="1510" t="s">
        <v>345</v>
      </c>
      <c r="C100" s="1510"/>
      <c r="D100" s="1513">
        <v>164.9</v>
      </c>
      <c r="E100" s="1514">
        <v>58.13</v>
      </c>
      <c r="F100" s="1529">
        <v>16.062740829999999</v>
      </c>
      <c r="G100" s="1549">
        <v>57390451</v>
      </c>
      <c r="H100" s="1516">
        <v>4365.1400000000003</v>
      </c>
    </row>
    <row r="101" spans="2:8" ht="13.5" hidden="1" thickBot="1">
      <c r="B101" s="1510" t="s">
        <v>334</v>
      </c>
      <c r="C101" s="1510"/>
      <c r="D101" s="1514">
        <v>167.16</v>
      </c>
      <c r="E101" s="1514">
        <v>55.38</v>
      </c>
      <c r="F101" s="1529">
        <v>34.775616240000005</v>
      </c>
      <c r="G101" s="1549">
        <v>119324114</v>
      </c>
      <c r="H101" s="1516">
        <v>4353.38</v>
      </c>
    </row>
    <row r="102" spans="2:8" ht="13.5" hidden="1" thickBot="1">
      <c r="B102" s="1510" t="s">
        <v>335</v>
      </c>
      <c r="C102" s="1510"/>
      <c r="D102" s="1514">
        <v>158.22</v>
      </c>
      <c r="E102" s="1514">
        <v>43.92</v>
      </c>
      <c r="F102" s="1529">
        <v>18.903880999999998</v>
      </c>
      <c r="G102" s="1549">
        <v>405884918</v>
      </c>
      <c r="H102" s="1516">
        <v>4117.08</v>
      </c>
    </row>
    <row r="103" spans="2:8" ht="13.5" hidden="1" thickBot="1">
      <c r="B103" s="1510" t="s">
        <v>336</v>
      </c>
      <c r="C103" s="1510"/>
      <c r="D103" s="1514">
        <v>156.22999999999999</v>
      </c>
      <c r="E103" s="1514">
        <v>42.93</v>
      </c>
      <c r="F103" s="1529">
        <v>29.188562000000001</v>
      </c>
      <c r="G103" s="1549">
        <v>563833853</v>
      </c>
      <c r="H103" s="1516">
        <v>4066.07</v>
      </c>
    </row>
    <row r="104" spans="2:8" ht="13.5" hidden="1" thickBot="1">
      <c r="B104" s="1510" t="s">
        <v>337</v>
      </c>
      <c r="C104" s="1510"/>
      <c r="D104" s="1514">
        <v>152.96</v>
      </c>
      <c r="E104" s="1514">
        <v>44.45</v>
      </c>
      <c r="F104" s="1529">
        <v>23.280422200000004</v>
      </c>
      <c r="G104" s="1549">
        <v>290320685</v>
      </c>
      <c r="H104" s="1516">
        <v>3978.0623580000001</v>
      </c>
    </row>
    <row r="105" spans="2:8" ht="13.5" hidden="1" thickBot="1">
      <c r="B105" s="1510" t="s">
        <v>338</v>
      </c>
      <c r="C105" s="1510"/>
      <c r="D105" s="1514">
        <v>148.4</v>
      </c>
      <c r="E105" s="1514">
        <v>44.3</v>
      </c>
      <c r="F105" s="1529">
        <v>14.514678999999999</v>
      </c>
      <c r="G105" s="1549">
        <v>80441278</v>
      </c>
      <c r="H105" s="1516">
        <v>3803.8</v>
      </c>
    </row>
    <row r="106" spans="2:8" ht="13.5" hidden="1" thickBot="1">
      <c r="B106" s="1510" t="s">
        <v>339</v>
      </c>
      <c r="C106" s="1510"/>
      <c r="D106" s="1514">
        <v>145.35</v>
      </c>
      <c r="E106" s="1514">
        <v>39.36</v>
      </c>
      <c r="F106" s="1529">
        <v>20.419108000000001</v>
      </c>
      <c r="G106" s="1549">
        <v>157184218</v>
      </c>
      <c r="H106" s="1516">
        <v>3812.65</v>
      </c>
    </row>
    <row r="107" spans="2:8" ht="13.5" hidden="1" thickBot="1">
      <c r="B107" s="1510" t="s">
        <v>340</v>
      </c>
      <c r="C107" s="1510"/>
      <c r="D107" s="1514">
        <v>135.43</v>
      </c>
      <c r="E107" s="1514">
        <v>35.340000000000003</v>
      </c>
      <c r="F107" s="1529">
        <v>15.344249</v>
      </c>
      <c r="G107" s="1549">
        <v>76187436</v>
      </c>
      <c r="H107" s="1516">
        <v>3552.02</v>
      </c>
    </row>
    <row r="108" spans="2:8" ht="13.5" hidden="1" thickBot="1">
      <c r="B108" s="1510" t="s">
        <v>341</v>
      </c>
      <c r="C108" s="1510"/>
      <c r="D108" s="1514">
        <v>131.93</v>
      </c>
      <c r="E108" s="1514">
        <v>24.36</v>
      </c>
      <c r="F108" s="1529">
        <v>18.202231999999999</v>
      </c>
      <c r="G108" s="1549">
        <v>105678504</v>
      </c>
      <c r="H108" s="1516">
        <v>3444.5</v>
      </c>
    </row>
    <row r="109" spans="2:8" ht="13.5" hidden="1" thickBot="1">
      <c r="B109" s="1510" t="s">
        <v>342</v>
      </c>
      <c r="C109" s="1510"/>
      <c r="D109" s="1514">
        <v>130.83000000000001</v>
      </c>
      <c r="E109" s="1514">
        <v>23.57</v>
      </c>
      <c r="F109" s="1529">
        <v>12.864086</v>
      </c>
      <c r="G109" s="1549">
        <v>63758585</v>
      </c>
      <c r="H109" s="1516">
        <v>3416.105219</v>
      </c>
    </row>
    <row r="110" spans="2:8" ht="13.5" hidden="1" thickBot="1">
      <c r="B110" s="1510" t="s">
        <v>343</v>
      </c>
      <c r="C110" s="1510"/>
      <c r="D110" s="1514">
        <v>117.55</v>
      </c>
      <c r="E110" s="1514">
        <v>22.33</v>
      </c>
      <c r="F110" s="1529">
        <v>8.9475859999999994</v>
      </c>
      <c r="G110" s="1549">
        <v>90417554</v>
      </c>
      <c r="H110" s="1516">
        <v>3141.6847910000001</v>
      </c>
    </row>
    <row r="111" spans="2:8" ht="13.5" hidden="1" thickBot="1">
      <c r="B111" s="1510" t="s">
        <v>344</v>
      </c>
      <c r="C111" s="1510"/>
      <c r="D111" s="1514">
        <v>114.85</v>
      </c>
      <c r="E111" s="1514">
        <v>23.72</v>
      </c>
      <c r="F111" s="1529">
        <v>16.360451587</v>
      </c>
      <c r="G111" s="1549">
        <v>183792940</v>
      </c>
      <c r="H111" s="1516">
        <v>3073.4079999999999</v>
      </c>
    </row>
    <row r="112" spans="2:8" ht="13.5" hidden="1" thickBot="1">
      <c r="B112" s="1510"/>
      <c r="C112" s="1510"/>
      <c r="D112" s="1514"/>
      <c r="E112" s="1514"/>
      <c r="F112" s="1529"/>
      <c r="G112" s="1549"/>
      <c r="H112" s="1516"/>
    </row>
    <row r="113" spans="2:10" ht="13.5" hidden="1" thickBot="1">
      <c r="B113" s="1511">
        <v>2016</v>
      </c>
      <c r="C113" s="1511"/>
      <c r="D113" s="1514"/>
      <c r="E113" s="1514"/>
      <c r="F113" s="1529"/>
      <c r="G113" s="1549"/>
      <c r="H113" s="1516"/>
    </row>
    <row r="114" spans="2:10" ht="13.5" hidden="1" thickBot="1">
      <c r="B114" s="1510"/>
      <c r="C114" s="1510"/>
      <c r="D114" s="1514"/>
      <c r="E114" s="1514"/>
      <c r="F114" s="1529"/>
      <c r="G114" s="1549"/>
      <c r="H114" s="1516"/>
    </row>
    <row r="115" spans="2:10" ht="13.5" hidden="1" thickBot="1">
      <c r="B115" s="1510" t="s">
        <v>345</v>
      </c>
      <c r="C115" s="1510"/>
      <c r="D115" s="1514">
        <v>103.04</v>
      </c>
      <c r="E115" s="1514">
        <v>19.53</v>
      </c>
      <c r="F115" s="1529">
        <v>10.399903999999999</v>
      </c>
      <c r="G115" s="1549">
        <v>61882757</v>
      </c>
      <c r="H115" s="1516">
        <v>2790.4</v>
      </c>
    </row>
    <row r="116" spans="2:10" ht="13.5" hidden="1" thickBot="1">
      <c r="B116" s="1513" t="s">
        <v>334</v>
      </c>
      <c r="C116" s="1513"/>
      <c r="D116" s="1514">
        <v>99.4</v>
      </c>
      <c r="E116" s="1514">
        <v>19.14</v>
      </c>
      <c r="F116" s="1529">
        <v>15.556983000000001</v>
      </c>
      <c r="G116" s="1549">
        <v>95020938</v>
      </c>
      <c r="H116" s="1516">
        <v>2692.3043809999999</v>
      </c>
    </row>
    <row r="117" spans="2:10" ht="13.5" hidden="1" thickBot="1">
      <c r="B117" s="1513" t="s">
        <v>335</v>
      </c>
      <c r="C117" s="1513"/>
      <c r="D117" s="1514">
        <v>97.61</v>
      </c>
      <c r="E117" s="1514">
        <v>19.350000000000001</v>
      </c>
      <c r="F117" s="1529">
        <v>16.428571000000002</v>
      </c>
      <c r="G117" s="1549">
        <v>97601725</v>
      </c>
      <c r="H117" s="1516">
        <v>2645.0574080000001</v>
      </c>
    </row>
    <row r="118" spans="2:10" ht="13.5" hidden="1" thickBot="1">
      <c r="B118" s="1513" t="s">
        <v>336</v>
      </c>
      <c r="C118" s="1513"/>
      <c r="D118" s="1514">
        <v>105.79</v>
      </c>
      <c r="E118" s="1514">
        <v>20.16</v>
      </c>
      <c r="F118" s="1529">
        <v>14.026916999999999</v>
      </c>
      <c r="G118" s="1549">
        <v>187848946</v>
      </c>
      <c r="H118" s="1516">
        <v>2862.6118620000002</v>
      </c>
    </row>
    <row r="119" spans="2:10" ht="13.5" hidden="1" thickBot="1">
      <c r="B119" s="1513" t="s">
        <v>337</v>
      </c>
      <c r="C119" s="1513"/>
      <c r="D119" s="1514">
        <v>104.7</v>
      </c>
      <c r="E119" s="1514">
        <v>25.54</v>
      </c>
      <c r="F119" s="1529">
        <v>13.868486000000001</v>
      </c>
      <c r="G119" s="1549">
        <v>99055230</v>
      </c>
      <c r="H119" s="1516">
        <v>2881.3447980000001</v>
      </c>
    </row>
    <row r="120" spans="2:10" ht="13.5" hidden="1" thickBot="1">
      <c r="B120" s="1510" t="s">
        <v>338</v>
      </c>
      <c r="C120" s="1510"/>
      <c r="D120" s="1514">
        <v>101.04</v>
      </c>
      <c r="E120" s="1514">
        <v>24.7</v>
      </c>
      <c r="F120" s="1529">
        <v>18.064623999999998</v>
      </c>
      <c r="G120" s="1534">
        <v>88525472</v>
      </c>
      <c r="H120" s="1516">
        <v>2780.9</v>
      </c>
      <c r="J120" s="1015"/>
    </row>
    <row r="121" spans="2:10" ht="13.5" hidden="1" thickBot="1">
      <c r="B121" s="1513" t="s">
        <v>339</v>
      </c>
      <c r="C121" s="1513"/>
      <c r="D121" s="1514">
        <v>98.84</v>
      </c>
      <c r="E121" s="1514">
        <v>25.72</v>
      </c>
      <c r="F121" s="1529">
        <v>11.838626</v>
      </c>
      <c r="G121" s="1534">
        <v>57222624</v>
      </c>
      <c r="H121" s="1516">
        <v>2772.0446390000002</v>
      </c>
    </row>
    <row r="122" spans="2:10" ht="13.5" hidden="1" thickBot="1">
      <c r="B122" s="1513" t="s">
        <v>340</v>
      </c>
      <c r="C122" s="1513"/>
      <c r="D122" s="1514">
        <v>99.47</v>
      </c>
      <c r="E122" s="1514">
        <v>26.32</v>
      </c>
      <c r="F122" s="1529">
        <v>7.0757620000000001</v>
      </c>
      <c r="G122" s="1534">
        <v>41264438</v>
      </c>
      <c r="H122" s="1516">
        <v>2734.327076</v>
      </c>
    </row>
    <row r="123" spans="2:10" ht="13.5" hidden="1" thickBot="1">
      <c r="B123" s="1513" t="s">
        <v>341</v>
      </c>
      <c r="C123" s="1513"/>
      <c r="D123" s="1514">
        <v>98.96</v>
      </c>
      <c r="E123" s="1514">
        <v>26.61</v>
      </c>
      <c r="F123" s="1529">
        <v>1.3049387800000001</v>
      </c>
      <c r="G123" s="1534">
        <v>68329516</v>
      </c>
      <c r="H123" s="1516">
        <v>2725.133069</v>
      </c>
    </row>
    <row r="124" spans="2:10" ht="13.5" hidden="1" thickBot="1">
      <c r="B124" s="1513" t="s">
        <v>341</v>
      </c>
      <c r="C124" s="1513"/>
      <c r="D124" s="1514">
        <v>98.9</v>
      </c>
      <c r="E124" s="1514">
        <v>26.6</v>
      </c>
      <c r="F124" s="1529">
        <v>13.049388788999998</v>
      </c>
      <c r="G124" s="1534">
        <v>68329516</v>
      </c>
      <c r="H124" s="1516">
        <v>2725.1</v>
      </c>
    </row>
    <row r="125" spans="2:10" ht="13.5" hidden="1" thickBot="1">
      <c r="B125" s="1513" t="s">
        <v>342</v>
      </c>
      <c r="C125" s="1513"/>
      <c r="D125" s="1514">
        <v>120.8</v>
      </c>
      <c r="E125" s="1514">
        <v>33.799999999999997</v>
      </c>
      <c r="F125" s="1529">
        <v>22.6491522</v>
      </c>
      <c r="G125" s="1534">
        <v>177384684</v>
      </c>
      <c r="H125" s="1516">
        <v>3328.3</v>
      </c>
    </row>
    <row r="126" spans="2:10" ht="13.5" hidden="1" thickBot="1">
      <c r="B126" s="1513" t="s">
        <v>343</v>
      </c>
      <c r="C126" s="1513"/>
      <c r="D126" s="1514">
        <v>137.08000000000001</v>
      </c>
      <c r="E126" s="1514">
        <v>57.38</v>
      </c>
      <c r="F126" s="1529">
        <v>23.460016</v>
      </c>
      <c r="G126" s="1534">
        <v>233749377</v>
      </c>
      <c r="H126" s="1516">
        <v>3804.6</v>
      </c>
    </row>
    <row r="127" spans="2:10" ht="13.5" hidden="1" thickBot="1">
      <c r="B127" s="1513" t="s">
        <v>344</v>
      </c>
      <c r="C127" s="1513"/>
      <c r="D127" s="1514">
        <v>144.53</v>
      </c>
      <c r="E127" s="1514">
        <v>58.51</v>
      </c>
      <c r="F127" s="1529">
        <v>26</v>
      </c>
      <c r="G127" s="1534">
        <v>292538969</v>
      </c>
      <c r="H127" s="1516">
        <v>4007.9571099999998</v>
      </c>
    </row>
    <row r="128" spans="2:10">
      <c r="B128" s="1513"/>
      <c r="C128" s="1513"/>
      <c r="D128" s="1514"/>
      <c r="E128" s="1514"/>
      <c r="F128" s="1529"/>
      <c r="G128" s="1533"/>
      <c r="H128" s="1516"/>
    </row>
    <row r="129" spans="2:9">
      <c r="B129" s="1511">
        <v>2017</v>
      </c>
      <c r="C129" s="1511"/>
      <c r="D129" s="1514"/>
      <c r="E129" s="1514"/>
      <c r="F129" s="1529"/>
      <c r="G129" s="1534"/>
      <c r="H129" s="1516"/>
    </row>
    <row r="130" spans="2:9">
      <c r="B130" s="1513" t="s">
        <v>345</v>
      </c>
      <c r="C130" s="1513" t="s">
        <v>608</v>
      </c>
      <c r="D130" s="1514">
        <v>140.24</v>
      </c>
      <c r="E130" s="1514">
        <v>56.31</v>
      </c>
      <c r="F130" s="1529">
        <v>8.5526992000000028</v>
      </c>
      <c r="G130" s="1534">
        <v>31616982</v>
      </c>
      <c r="H130" s="1516">
        <v>3903.6605060000002</v>
      </c>
    </row>
    <row r="131" spans="2:9">
      <c r="B131" s="1513" t="s">
        <v>334</v>
      </c>
      <c r="C131" s="1513" t="s">
        <v>608</v>
      </c>
      <c r="D131" s="1514">
        <v>135.31</v>
      </c>
      <c r="E131" s="1514">
        <v>56.47</v>
      </c>
      <c r="F131" s="1529">
        <v>11.541094103166666</v>
      </c>
      <c r="G131" s="1534">
        <v>85314995</v>
      </c>
      <c r="H131" s="1516">
        <v>3770.0041259999998</v>
      </c>
    </row>
    <row r="132" spans="2:9">
      <c r="B132" s="1513" t="s">
        <v>335</v>
      </c>
      <c r="C132" s="1513" t="s">
        <v>608</v>
      </c>
      <c r="D132" s="1514">
        <v>138.96</v>
      </c>
      <c r="E132" s="1514">
        <v>58.56</v>
      </c>
      <c r="F132" s="1529">
        <v>26.933722920000001</v>
      </c>
      <c r="G132" s="1534">
        <v>145238255</v>
      </c>
      <c r="H132" s="1516">
        <v>3871.279708</v>
      </c>
    </row>
    <row r="133" spans="2:9">
      <c r="B133" s="1513" t="s">
        <v>336</v>
      </c>
      <c r="C133" s="1513" t="s">
        <v>608</v>
      </c>
      <c r="D133" s="1514">
        <v>142.96</v>
      </c>
      <c r="E133" s="1514">
        <v>66.33</v>
      </c>
      <c r="F133" s="1529">
        <v>11.204422169999999</v>
      </c>
      <c r="G133" s="1534">
        <v>75857712</v>
      </c>
      <c r="H133" s="1516">
        <v>4182.7961059999998</v>
      </c>
    </row>
    <row r="134" spans="2:9">
      <c r="B134" s="1513" t="s">
        <v>337</v>
      </c>
      <c r="C134" s="1513" t="s">
        <v>608</v>
      </c>
      <c r="D134" s="1514">
        <v>162.34</v>
      </c>
      <c r="E134" s="1529">
        <v>69.63</v>
      </c>
      <c r="F134" s="1529">
        <v>16.829770019999998</v>
      </c>
      <c r="G134" s="1534">
        <v>170830515</v>
      </c>
      <c r="H134" s="1516">
        <v>4740.1015980000002</v>
      </c>
    </row>
    <row r="135" spans="2:9">
      <c r="B135" s="1513" t="s">
        <v>338</v>
      </c>
      <c r="C135" s="1513" t="s">
        <v>608</v>
      </c>
      <c r="D135" s="1514">
        <v>195.97</v>
      </c>
      <c r="E135" s="1529">
        <v>69.790000000000006</v>
      </c>
      <c r="F135" s="1529">
        <v>39.747342179999997</v>
      </c>
      <c r="G135" s="1534">
        <v>311145262</v>
      </c>
      <c r="H135" s="1516">
        <v>5695.1987390000004</v>
      </c>
    </row>
    <row r="136" spans="2:9">
      <c r="B136" s="1513" t="s">
        <v>339</v>
      </c>
      <c r="C136" s="1513" t="s">
        <v>608</v>
      </c>
      <c r="D136" s="1514">
        <v>203.25</v>
      </c>
      <c r="E136" s="1529">
        <v>69.44</v>
      </c>
      <c r="F136" s="1516">
        <v>24.705399510000003</v>
      </c>
      <c r="G136" s="1534">
        <v>149425245</v>
      </c>
      <c r="H136" s="1516">
        <v>5759.0197920000001</v>
      </c>
    </row>
    <row r="137" spans="2:9">
      <c r="B137" s="1513" t="s">
        <v>340</v>
      </c>
      <c r="C137" s="1513" t="s">
        <v>608</v>
      </c>
      <c r="D137" s="1514">
        <v>235.03</v>
      </c>
      <c r="E137" s="1529">
        <v>73.47</v>
      </c>
      <c r="F137" s="1516">
        <v>13.600669329999999</v>
      </c>
      <c r="G137" s="1534">
        <v>107920143</v>
      </c>
      <c r="H137" s="1516">
        <v>6659.3726669999996</v>
      </c>
    </row>
    <row r="138" spans="2:9">
      <c r="B138" s="1513" t="s">
        <v>341</v>
      </c>
      <c r="C138" s="1513" t="s">
        <v>608</v>
      </c>
      <c r="D138" s="1528">
        <v>418.39</v>
      </c>
      <c r="E138" s="1515">
        <v>122.57</v>
      </c>
      <c r="F138" s="1516">
        <v>89.453175147799996</v>
      </c>
      <c r="G138" s="1531">
        <v>245278194</v>
      </c>
      <c r="H138" s="1529">
        <v>11860.204528</v>
      </c>
      <c r="I138" s="158" t="s">
        <v>1625</v>
      </c>
    </row>
    <row r="139" spans="2:9" ht="15" customHeight="1">
      <c r="B139" s="1513" t="s">
        <v>342</v>
      </c>
      <c r="C139" s="1513" t="s">
        <v>608</v>
      </c>
      <c r="D139" s="1528">
        <v>521.85</v>
      </c>
      <c r="E139" s="1515">
        <v>132.49</v>
      </c>
      <c r="F139" s="1516">
        <v>168.78858005200001</v>
      </c>
      <c r="G139" s="1531">
        <v>1006687304</v>
      </c>
      <c r="H139" s="1529">
        <v>14830.274004999999</v>
      </c>
    </row>
    <row r="140" spans="2:9" ht="14.25" customHeight="1">
      <c r="B140" s="1513" t="s">
        <v>343</v>
      </c>
      <c r="C140" s="1513" t="s">
        <v>608</v>
      </c>
      <c r="D140" s="1528">
        <v>376.69</v>
      </c>
      <c r="E140" s="1515">
        <v>126.86</v>
      </c>
      <c r="F140" s="1516">
        <v>207.52405081999999</v>
      </c>
      <c r="G140" s="1531">
        <v>196489710</v>
      </c>
      <c r="H140" s="1529">
        <v>10777.735113999999</v>
      </c>
    </row>
    <row r="141" spans="2:9" ht="14.25" customHeight="1">
      <c r="B141" s="1513" t="s">
        <v>344</v>
      </c>
      <c r="C141" s="1513" t="s">
        <v>608</v>
      </c>
      <c r="D141" s="1528">
        <v>333.02</v>
      </c>
      <c r="E141" s="1515">
        <v>142.4</v>
      </c>
      <c r="F141" s="1516">
        <v>75.267174190000006</v>
      </c>
      <c r="G141" s="1531">
        <v>844189447</v>
      </c>
      <c r="H141" s="1529">
        <v>9580.56653998</v>
      </c>
    </row>
    <row r="142" spans="2:9" ht="14.25" customHeight="1">
      <c r="B142" s="1513"/>
      <c r="C142" s="1513"/>
      <c r="D142" s="1528"/>
      <c r="E142" s="1515"/>
      <c r="F142" s="1516"/>
      <c r="G142" s="1531"/>
      <c r="H142" s="1529"/>
    </row>
    <row r="143" spans="2:9" ht="14.25" customHeight="1">
      <c r="B143" s="1511">
        <v>2018</v>
      </c>
      <c r="C143" s="1511"/>
      <c r="D143" s="1528"/>
      <c r="E143" s="1515"/>
      <c r="F143" s="1516"/>
      <c r="G143" s="1531"/>
      <c r="H143" s="1529"/>
    </row>
    <row r="144" spans="2:9" ht="14.25" customHeight="1">
      <c r="B144" s="1513" t="s">
        <v>345</v>
      </c>
      <c r="C144" s="1514">
        <v>91.32</v>
      </c>
      <c r="D144" s="1528">
        <v>305.35000000000002</v>
      </c>
      <c r="E144" s="1515">
        <v>130.41999999999999</v>
      </c>
      <c r="F144" s="1516">
        <v>31.40490016</v>
      </c>
      <c r="G144" s="1531">
        <v>55032220</v>
      </c>
      <c r="H144" s="1529">
        <v>8652.8500640000002</v>
      </c>
    </row>
    <row r="145" spans="2:10" ht="14.25" customHeight="1">
      <c r="B145" s="1513" t="s">
        <v>334</v>
      </c>
      <c r="C145" s="1514">
        <v>88.03</v>
      </c>
      <c r="D145" s="1528">
        <v>294.55</v>
      </c>
      <c r="E145" s="1515">
        <v>124.91</v>
      </c>
      <c r="F145" s="1516">
        <v>63.737354099999997</v>
      </c>
      <c r="G145" s="1531">
        <v>138142187</v>
      </c>
      <c r="H145" s="1529">
        <v>8385.9683700000005</v>
      </c>
    </row>
    <row r="146" spans="2:10" ht="14.25" customHeight="1">
      <c r="B146" s="1513" t="s">
        <v>335</v>
      </c>
      <c r="C146" s="1514">
        <v>86.98</v>
      </c>
      <c r="D146" s="1528">
        <v>291</v>
      </c>
      <c r="E146" s="1515">
        <v>125.1</v>
      </c>
      <c r="F146" s="1516">
        <v>40.325011700000005</v>
      </c>
      <c r="G146" s="1531">
        <v>108997097</v>
      </c>
      <c r="H146" s="1529">
        <v>8290.4130939999995</v>
      </c>
    </row>
    <row r="147" spans="2:10" ht="14.25" customHeight="1">
      <c r="B147" s="1513" t="s">
        <v>336</v>
      </c>
      <c r="C147" s="1514">
        <v>98.71</v>
      </c>
      <c r="D147" s="1528">
        <v>330.7</v>
      </c>
      <c r="E147" s="1515">
        <v>124.4</v>
      </c>
      <c r="F147" s="1516">
        <v>44.429922099999999</v>
      </c>
      <c r="G147" s="1531">
        <v>206342675</v>
      </c>
      <c r="H147" s="1529">
        <v>9405.343406</v>
      </c>
    </row>
    <row r="148" spans="2:10" ht="14.25" customHeight="1">
      <c r="B148" s="1513" t="s">
        <v>337</v>
      </c>
      <c r="C148" s="1514">
        <v>108.3</v>
      </c>
      <c r="D148" s="1528">
        <v>361.53</v>
      </c>
      <c r="E148" s="1515">
        <v>151.53</v>
      </c>
      <c r="F148" s="1516">
        <v>59.284139000000003</v>
      </c>
      <c r="G148" s="1531">
        <v>129155586</v>
      </c>
      <c r="H148" s="1529">
        <v>10393.237117000001</v>
      </c>
    </row>
    <row r="149" spans="2:10" ht="14.25" customHeight="1">
      <c r="B149" s="1513" t="s">
        <v>338</v>
      </c>
      <c r="C149" s="1514">
        <v>102.87</v>
      </c>
      <c r="D149" s="1528">
        <v>342.79</v>
      </c>
      <c r="E149" s="1515">
        <v>161.30000000000001</v>
      </c>
      <c r="F149" s="1516">
        <v>72.988355999999996</v>
      </c>
      <c r="G149" s="1531">
        <v>234834368</v>
      </c>
      <c r="H149" s="1529">
        <v>9792.1847749999997</v>
      </c>
    </row>
    <row r="150" spans="2:10" ht="14.25" customHeight="1">
      <c r="B150" s="1513" t="s">
        <v>339</v>
      </c>
      <c r="C150" s="1514">
        <v>114.32</v>
      </c>
      <c r="D150" s="1528">
        <v>384.25</v>
      </c>
      <c r="E150" s="1515">
        <v>163.99</v>
      </c>
      <c r="F150" s="1516">
        <v>114.94</v>
      </c>
      <c r="G150" s="1531">
        <v>624256160</v>
      </c>
      <c r="H150" s="1529">
        <v>10969.723966</v>
      </c>
    </row>
    <row r="151" spans="2:10" ht="14.25" customHeight="1">
      <c r="B151" s="1513" t="s">
        <v>340</v>
      </c>
      <c r="C151" s="1514">
        <v>117.33</v>
      </c>
      <c r="D151" s="1528">
        <v>394.64</v>
      </c>
      <c r="E151" s="1515">
        <v>161.34</v>
      </c>
      <c r="F151" s="1516">
        <v>50.494574</v>
      </c>
      <c r="G151" s="1531">
        <v>142150599</v>
      </c>
      <c r="H151" s="1529">
        <v>12475.445852000001</v>
      </c>
    </row>
    <row r="152" spans="2:10" ht="14.25" customHeight="1">
      <c r="B152" s="1513" t="s">
        <v>341</v>
      </c>
      <c r="C152" s="1514">
        <v>115.12</v>
      </c>
      <c r="D152" s="1528">
        <v>386.97</v>
      </c>
      <c r="E152" s="1515">
        <v>163.76</v>
      </c>
      <c r="F152" s="1516">
        <v>61.107647</v>
      </c>
      <c r="G152" s="1531">
        <v>197401341</v>
      </c>
      <c r="H152" s="1529">
        <v>12265.508935</v>
      </c>
    </row>
    <row r="153" spans="2:10" ht="14.25" customHeight="1">
      <c r="B153" s="1513" t="s">
        <v>342</v>
      </c>
      <c r="C153" s="1514">
        <v>163.82</v>
      </c>
      <c r="D153" s="1528">
        <v>549.80999999999995</v>
      </c>
      <c r="E153" s="1515">
        <v>217.34</v>
      </c>
      <c r="F153" s="1516">
        <v>449.6</v>
      </c>
      <c r="G153" s="1531">
        <v>316060000</v>
      </c>
      <c r="H153" s="1529">
        <v>17960</v>
      </c>
    </row>
    <row r="154" spans="2:10" ht="14.25" customHeight="1">
      <c r="B154" s="1513" t="s">
        <v>343</v>
      </c>
      <c r="C154" s="1514">
        <v>160.4</v>
      </c>
      <c r="D154" s="1528">
        <v>538.66</v>
      </c>
      <c r="E154" s="1515">
        <v>208.56</v>
      </c>
      <c r="F154" s="1516">
        <v>118</v>
      </c>
      <c r="G154" s="1531">
        <v>153874660</v>
      </c>
      <c r="H154" s="1529">
        <v>17316.599999999999</v>
      </c>
    </row>
    <row r="155" spans="2:10" ht="14.25" customHeight="1">
      <c r="B155" s="1513" t="s">
        <v>344</v>
      </c>
      <c r="C155" s="1514">
        <v>146.24</v>
      </c>
      <c r="D155" s="1528">
        <v>487.13</v>
      </c>
      <c r="E155" s="1515">
        <v>227.71</v>
      </c>
      <c r="F155" s="1516">
        <v>92.97</v>
      </c>
      <c r="G155" s="1531">
        <v>144479601</v>
      </c>
      <c r="H155" s="1529">
        <v>19424.400000000001</v>
      </c>
    </row>
    <row r="156" spans="2:10" ht="14.25" customHeight="1">
      <c r="B156" s="1513"/>
      <c r="C156" s="1514"/>
      <c r="D156" s="1528"/>
      <c r="E156" s="1515"/>
      <c r="F156" s="1516"/>
      <c r="G156" s="1531"/>
      <c r="H156" s="1529"/>
    </row>
    <row r="157" spans="2:10" ht="14.25" customHeight="1">
      <c r="B157" s="1511">
        <v>2019</v>
      </c>
      <c r="C157" s="1514"/>
      <c r="D157" s="1528"/>
      <c r="E157" s="1515"/>
      <c r="F157" s="1516"/>
      <c r="G157" s="1531"/>
      <c r="H157" s="1529"/>
    </row>
    <row r="158" spans="2:10" ht="14.25" customHeight="1">
      <c r="B158" s="1511" t="s">
        <v>345</v>
      </c>
      <c r="C158" s="1514">
        <v>157.54</v>
      </c>
      <c r="D158" s="1528">
        <v>525.9</v>
      </c>
      <c r="E158" s="1515">
        <v>213.13</v>
      </c>
      <c r="F158" s="1516">
        <v>110.28</v>
      </c>
      <c r="G158" s="1531">
        <v>122778938</v>
      </c>
      <c r="H158" s="1529">
        <v>20888.434000000001</v>
      </c>
      <c r="J158" s="1015">
        <v>1000000</v>
      </c>
    </row>
    <row r="159" spans="2:10" ht="14.25" customHeight="1">
      <c r="B159" s="1511" t="s">
        <v>334</v>
      </c>
      <c r="C159" s="1514">
        <v>148.11000000000001</v>
      </c>
      <c r="D159" s="1528">
        <v>494.31</v>
      </c>
      <c r="E159" s="1515">
        <v>206.91</v>
      </c>
      <c r="F159" s="1516">
        <v>295.83999999999997</v>
      </c>
      <c r="G159" s="1531">
        <v>229935122</v>
      </c>
      <c r="H159" s="1529">
        <v>19773.365055999999</v>
      </c>
    </row>
    <row r="160" spans="2:10" ht="14.25" customHeight="1">
      <c r="B160" s="1511" t="s">
        <v>335</v>
      </c>
      <c r="C160" s="1514">
        <v>121.66</v>
      </c>
      <c r="D160" s="1528">
        <v>405.57</v>
      </c>
      <c r="E160" s="1515">
        <v>193.98</v>
      </c>
      <c r="F160" s="1516">
        <v>70.805000000000007</v>
      </c>
      <c r="G160" s="1531">
        <v>123398632</v>
      </c>
      <c r="H160" s="1529">
        <v>16084.8664594612</v>
      </c>
      <c r="I160" s="1015"/>
    </row>
    <row r="161" spans="2:8" ht="14.25" customHeight="1">
      <c r="B161" s="1511" t="s">
        <v>336</v>
      </c>
      <c r="C161" s="1514">
        <v>133.69</v>
      </c>
      <c r="D161" s="1528">
        <v>446.52</v>
      </c>
      <c r="E161" s="1515">
        <v>186.47</v>
      </c>
      <c r="F161" s="1516">
        <v>116.52158574000001</v>
      </c>
      <c r="G161" s="1531">
        <v>134394898</v>
      </c>
      <c r="H161" s="1529">
        <v>17502.728783729301</v>
      </c>
    </row>
    <row r="162" spans="2:8" ht="14.25" customHeight="1">
      <c r="B162" s="1511" t="s">
        <v>337</v>
      </c>
      <c r="C162" s="1514">
        <v>188.06</v>
      </c>
      <c r="D162" s="1528">
        <v>628.41</v>
      </c>
      <c r="E162" s="1515">
        <v>225.81</v>
      </c>
      <c r="F162" s="1516">
        <v>193.52402867040001</v>
      </c>
      <c r="G162" s="1531">
        <v>237334372</v>
      </c>
      <c r="H162" s="1529">
        <v>24919.955295636806</v>
      </c>
    </row>
    <row r="163" spans="2:8" ht="14.25" customHeight="1">
      <c r="B163" s="1511" t="s">
        <v>338</v>
      </c>
      <c r="C163" s="1514">
        <v>204.75</v>
      </c>
      <c r="D163" s="1528">
        <v>683.51</v>
      </c>
      <c r="E163" s="1515">
        <v>255.26</v>
      </c>
      <c r="F163" s="1516">
        <v>235.49000161449999</v>
      </c>
      <c r="G163" s="1531">
        <v>293138775</v>
      </c>
      <c r="H163" s="1529">
        <v>27017.166999041601</v>
      </c>
    </row>
    <row r="164" spans="2:8" ht="14.25" customHeight="1">
      <c r="B164" s="1511" t="s">
        <v>339</v>
      </c>
      <c r="C164" s="1514">
        <v>187.12</v>
      </c>
      <c r="D164" s="1528">
        <v>624.41</v>
      </c>
      <c r="E164" s="1515">
        <v>244.58</v>
      </c>
      <c r="F164" s="1516">
        <v>191.04598110365001</v>
      </c>
      <c r="G164" s="1531">
        <v>163556663</v>
      </c>
      <c r="H164" s="1529">
        <v>24636.140660000001</v>
      </c>
    </row>
    <row r="165" spans="2:8">
      <c r="B165" s="1511" t="s">
        <v>340</v>
      </c>
      <c r="C165" s="1527">
        <v>166.36</v>
      </c>
      <c r="D165" s="1526">
        <v>553.59</v>
      </c>
      <c r="E165" s="1544">
        <v>269.55</v>
      </c>
      <c r="F165" s="1516">
        <v>109.03</v>
      </c>
      <c r="G165" s="1531">
        <v>117688558</v>
      </c>
      <c r="H165" s="1552">
        <v>21742.2</v>
      </c>
    </row>
    <row r="166" spans="2:8" ht="13.5" thickBot="1">
      <c r="B166" s="1537" t="s">
        <v>341</v>
      </c>
      <c r="C166" s="1542">
        <v>232.52</v>
      </c>
      <c r="D166" s="1543">
        <v>774.55</v>
      </c>
      <c r="E166" s="1545">
        <v>317.75</v>
      </c>
      <c r="F166" s="1547">
        <v>166.56</v>
      </c>
      <c r="G166" s="1532">
        <v>335373041</v>
      </c>
      <c r="H166" s="1471">
        <v>30527.182911699299</v>
      </c>
    </row>
    <row r="168" spans="2:8" ht="15.75">
      <c r="B168" s="1405" t="s">
        <v>1772</v>
      </c>
      <c r="C168" s="1204"/>
    </row>
    <row r="169" spans="2:8">
      <c r="B169" s="158" t="s">
        <v>1764</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16" t="s">
        <v>1193</v>
      </c>
      <c r="D2" s="1916"/>
      <c r="E2" s="1916"/>
      <c r="F2" s="1916"/>
      <c r="G2" s="1916"/>
      <c r="H2" s="144"/>
      <c r="I2" s="144"/>
      <c r="J2" s="144"/>
    </row>
    <row r="3" spans="2:10" ht="26.25" hidden="1" customHeight="1">
      <c r="C3" s="146"/>
      <c r="D3" s="144"/>
      <c r="E3" s="145"/>
      <c r="F3" s="144"/>
      <c r="G3" s="144"/>
      <c r="H3" s="144"/>
      <c r="I3" s="144"/>
      <c r="J3" s="144"/>
    </row>
    <row r="4" spans="2:10" ht="26.25" hidden="1" customHeight="1">
      <c r="C4" s="1917" t="s">
        <v>1039</v>
      </c>
      <c r="D4" s="1917"/>
      <c r="E4" s="1917"/>
      <c r="F4" s="1917"/>
      <c r="G4" s="191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18" t="s">
        <v>1738</v>
      </c>
      <c r="D56" s="1918"/>
      <c r="E56" s="1918"/>
      <c r="F56" s="1918"/>
      <c r="G56" s="1918"/>
      <c r="H56" s="1918"/>
      <c r="I56" s="1918"/>
    </row>
    <row r="57" spans="3:13" ht="16.5" customHeight="1" thickBot="1">
      <c r="C57" s="1919" t="s">
        <v>1783</v>
      </c>
      <c r="D57" s="1920"/>
      <c r="E57" s="1920"/>
      <c r="F57" s="1920"/>
      <c r="G57" s="1920"/>
      <c r="H57" s="1920"/>
      <c r="I57" s="1920"/>
      <c r="M57" s="904"/>
    </row>
    <row r="58" spans="3:13" ht="34.5" customHeight="1" thickTop="1" thickBot="1">
      <c r="C58" s="1598" t="s">
        <v>263</v>
      </c>
      <c r="D58" s="1605" t="s">
        <v>1304</v>
      </c>
      <c r="E58" s="1605" t="s">
        <v>1305</v>
      </c>
      <c r="F58" s="1605" t="s">
        <v>1306</v>
      </c>
      <c r="G58" s="1605" t="s">
        <v>1307</v>
      </c>
      <c r="H58" s="1605" t="s">
        <v>1308</v>
      </c>
      <c r="I58" s="1605" t="s">
        <v>1309</v>
      </c>
    </row>
    <row r="59" spans="3:13" ht="19.5" hidden="1" thickTop="1">
      <c r="C59" s="1599"/>
      <c r="D59" s="1606"/>
      <c r="E59" s="1606"/>
      <c r="F59" s="1606"/>
      <c r="G59" s="1606"/>
      <c r="H59" s="1606"/>
      <c r="I59" s="1606"/>
    </row>
    <row r="60" spans="3:13" ht="19.5" hidden="1" thickTop="1">
      <c r="C60" s="1600"/>
      <c r="D60" s="1607"/>
      <c r="E60" s="1607"/>
      <c r="F60" s="1607"/>
      <c r="G60" s="1607"/>
      <c r="H60" s="1607"/>
      <c r="I60" s="1607"/>
    </row>
    <row r="61" spans="3:13" ht="19.5" hidden="1" thickTop="1">
      <c r="C61" s="1601">
        <v>2013</v>
      </c>
      <c r="D61" s="1607"/>
      <c r="E61" s="1607"/>
      <c r="F61" s="1607"/>
      <c r="G61" s="1607"/>
      <c r="H61" s="1607"/>
      <c r="I61" s="1607"/>
    </row>
    <row r="62" spans="3:13" ht="19.5" hidden="1" thickTop="1">
      <c r="C62" s="1602" t="s">
        <v>345</v>
      </c>
      <c r="D62" s="1608">
        <v>3563.84</v>
      </c>
      <c r="E62" s="1608">
        <v>5.24</v>
      </c>
      <c r="F62" s="1608">
        <v>80.72</v>
      </c>
      <c r="G62" s="1608">
        <v>173.71</v>
      </c>
      <c r="H62" s="1608">
        <v>115.53</v>
      </c>
      <c r="I62" s="1608">
        <v>89.67</v>
      </c>
    </row>
    <row r="63" spans="3:13" ht="19.5" hidden="1" thickTop="1">
      <c r="C63" s="1602" t="s">
        <v>334</v>
      </c>
      <c r="D63" s="1608">
        <v>2968.02</v>
      </c>
      <c r="E63" s="1608">
        <v>5.52</v>
      </c>
      <c r="F63" s="1608">
        <v>103.88</v>
      </c>
      <c r="G63" s="1608">
        <v>156.66</v>
      </c>
      <c r="H63" s="1608">
        <v>118.7</v>
      </c>
      <c r="I63" s="1608">
        <v>80.56</v>
      </c>
    </row>
    <row r="64" spans="3:13" ht="19.5" hidden="1" thickTop="1">
      <c r="C64" s="1602" t="s">
        <v>335</v>
      </c>
      <c r="D64" s="1608">
        <v>3339.98</v>
      </c>
      <c r="E64" s="1608">
        <v>15.21</v>
      </c>
      <c r="F64" s="1608">
        <v>134.33000000000001</v>
      </c>
      <c r="G64" s="1608">
        <v>178.08</v>
      </c>
      <c r="H64" s="1608">
        <v>118.47</v>
      </c>
      <c r="I64" s="1608">
        <v>102.05</v>
      </c>
    </row>
    <row r="65" spans="3:9" ht="19.5" hidden="1" thickTop="1">
      <c r="C65" s="1602" t="s">
        <v>336</v>
      </c>
      <c r="D65" s="1608">
        <v>3535.58</v>
      </c>
      <c r="E65" s="1608">
        <v>16.579999999999998</v>
      </c>
      <c r="F65" s="1608">
        <v>140.28</v>
      </c>
      <c r="G65" s="1608">
        <v>187.85</v>
      </c>
      <c r="H65" s="1608">
        <v>160.61000000000001</v>
      </c>
      <c r="I65" s="1608">
        <v>123.03</v>
      </c>
    </row>
    <row r="66" spans="3:9" ht="19.5" hidden="1" thickTop="1">
      <c r="C66" s="1602" t="s">
        <v>337</v>
      </c>
      <c r="D66" s="1608">
        <v>3915.31</v>
      </c>
      <c r="E66" s="1608">
        <v>15.42</v>
      </c>
      <c r="F66" s="1608">
        <v>129.19999999999999</v>
      </c>
      <c r="G66" s="1608">
        <v>203.37</v>
      </c>
      <c r="H66" s="1608">
        <v>211.75</v>
      </c>
      <c r="I66" s="1608">
        <v>152.24</v>
      </c>
    </row>
    <row r="67" spans="3:9" ht="19.5" hidden="1" thickTop="1">
      <c r="C67" s="1602" t="s">
        <v>338</v>
      </c>
      <c r="D67" s="1608">
        <v>3544.35</v>
      </c>
      <c r="E67" s="1608">
        <v>13.65</v>
      </c>
      <c r="F67" s="1608">
        <v>117.11</v>
      </c>
      <c r="G67" s="1608">
        <v>181.35</v>
      </c>
      <c r="H67" s="1608">
        <v>146.63999999999999</v>
      </c>
      <c r="I67" s="1608">
        <v>121.98</v>
      </c>
    </row>
    <row r="68" spans="3:9" ht="19.5" hidden="1" thickTop="1">
      <c r="C68" s="1602" t="s">
        <v>339</v>
      </c>
      <c r="D68" s="1608">
        <v>3955.45</v>
      </c>
      <c r="E68" s="1608">
        <v>12.31</v>
      </c>
      <c r="F68" s="1608">
        <v>132.61000000000001</v>
      </c>
      <c r="G68" s="1608">
        <v>205.37</v>
      </c>
      <c r="H68" s="1608">
        <v>164.08</v>
      </c>
      <c r="I68" s="1608">
        <v>139.13</v>
      </c>
    </row>
    <row r="69" spans="3:9" ht="19.5" hidden="1" thickTop="1">
      <c r="C69" s="1602" t="s">
        <v>340</v>
      </c>
      <c r="D69" s="1608">
        <v>3351.13</v>
      </c>
      <c r="E69" s="1608">
        <v>10.45</v>
      </c>
      <c r="F69" s="1608">
        <v>138.05000000000001</v>
      </c>
      <c r="G69" s="1608">
        <v>203.41</v>
      </c>
      <c r="H69" s="1608">
        <v>189.48</v>
      </c>
      <c r="I69" s="1608">
        <v>128.68</v>
      </c>
    </row>
    <row r="70" spans="3:9" ht="19.5" hidden="1" thickTop="1">
      <c r="C70" s="1602" t="s">
        <v>341</v>
      </c>
      <c r="D70" s="1608">
        <v>3409.17</v>
      </c>
      <c r="E70" s="1608">
        <v>13.34</v>
      </c>
      <c r="F70" s="1608">
        <v>120.41</v>
      </c>
      <c r="G70" s="1608">
        <v>190.44</v>
      </c>
      <c r="H70" s="1608">
        <v>173.13</v>
      </c>
      <c r="I70" s="1608">
        <v>142.32</v>
      </c>
    </row>
    <row r="71" spans="3:9" ht="19.5" hidden="1" thickTop="1">
      <c r="C71" s="1602" t="s">
        <v>342</v>
      </c>
      <c r="D71" s="1608">
        <v>3641.98</v>
      </c>
      <c r="E71" s="1608">
        <v>13.75</v>
      </c>
      <c r="F71" s="1608">
        <v>121.55</v>
      </c>
      <c r="G71" s="1608">
        <v>206.51</v>
      </c>
      <c r="H71" s="1608">
        <v>201.51</v>
      </c>
      <c r="I71" s="1608">
        <v>156.26</v>
      </c>
    </row>
    <row r="72" spans="3:9" ht="19.5" hidden="1" thickTop="1">
      <c r="C72" s="1602" t="s">
        <v>343</v>
      </c>
      <c r="D72" s="1608">
        <v>3134.35</v>
      </c>
      <c r="E72" s="1608">
        <v>11.4</v>
      </c>
      <c r="F72" s="1608">
        <v>102.19</v>
      </c>
      <c r="G72" s="1608">
        <v>229.52</v>
      </c>
      <c r="H72" s="1608">
        <v>222.18</v>
      </c>
      <c r="I72" s="1608">
        <v>57.34</v>
      </c>
    </row>
    <row r="73" spans="3:9" ht="19.5" hidden="1" thickTop="1">
      <c r="C73" s="1602" t="s">
        <v>344</v>
      </c>
      <c r="D73" s="1608">
        <v>3438.08</v>
      </c>
      <c r="E73" s="1608">
        <v>4.04</v>
      </c>
      <c r="F73" s="1608">
        <v>130.15</v>
      </c>
      <c r="G73" s="1608">
        <v>265.8</v>
      </c>
      <c r="H73" s="1608">
        <v>268.94</v>
      </c>
      <c r="I73" s="1608">
        <v>68.58</v>
      </c>
    </row>
    <row r="74" spans="3:9" ht="19.5" hidden="1" thickTop="1">
      <c r="C74" s="1602"/>
      <c r="D74" s="1608"/>
      <c r="E74" s="1608"/>
      <c r="F74" s="1608"/>
      <c r="G74" s="1608"/>
      <c r="H74" s="1608"/>
      <c r="I74" s="1608"/>
    </row>
    <row r="75" spans="3:9" ht="20.25" hidden="1" thickTop="1" thickBot="1">
      <c r="C75" s="1603" t="s">
        <v>1150</v>
      </c>
      <c r="D75" s="1609">
        <v>41797.24</v>
      </c>
      <c r="E75" s="1609">
        <v>136.91</v>
      </c>
      <c r="F75" s="1609">
        <v>1450.48</v>
      </c>
      <c r="G75" s="1609">
        <v>2382.0700000000002</v>
      </c>
      <c r="H75" s="1609">
        <v>2091.02</v>
      </c>
      <c r="I75" s="1609">
        <v>1361.84</v>
      </c>
    </row>
    <row r="76" spans="3:9" ht="19.5" thickTop="1">
      <c r="C76" s="1602"/>
      <c r="D76" s="1608"/>
      <c r="E76" s="1608"/>
      <c r="F76" s="1608"/>
      <c r="G76" s="1608"/>
      <c r="H76" s="1608"/>
      <c r="I76" s="1608"/>
    </row>
    <row r="77" spans="3:9" ht="18.75" hidden="1">
      <c r="C77" s="1601">
        <v>2014</v>
      </c>
      <c r="D77" s="1608"/>
      <c r="E77" s="1608"/>
      <c r="F77" s="1608"/>
      <c r="G77" s="1608"/>
      <c r="H77" s="1608"/>
      <c r="I77" s="1608"/>
    </row>
    <row r="78" spans="3:9" ht="18.75" hidden="1">
      <c r="C78" s="1602" t="s">
        <v>345</v>
      </c>
      <c r="D78" s="1608">
        <v>3093.01</v>
      </c>
      <c r="E78" s="1608">
        <v>5.24</v>
      </c>
      <c r="F78" s="1608">
        <v>102.26</v>
      </c>
      <c r="G78" s="1608">
        <v>233.1</v>
      </c>
      <c r="H78" s="1608">
        <v>228.25</v>
      </c>
      <c r="I78" s="1608">
        <v>68.31</v>
      </c>
    </row>
    <row r="79" spans="3:9" ht="18.75" hidden="1">
      <c r="C79" s="1602" t="s">
        <v>334</v>
      </c>
      <c r="D79" s="1608">
        <v>2954.93</v>
      </c>
      <c r="E79" s="1608">
        <v>10.73</v>
      </c>
      <c r="F79" s="1608">
        <v>96.27</v>
      </c>
      <c r="G79" s="1608">
        <v>193.9</v>
      </c>
      <c r="H79" s="1608">
        <v>217.14</v>
      </c>
      <c r="I79" s="1608">
        <v>64.42</v>
      </c>
    </row>
    <row r="80" spans="3:9" ht="18.75" hidden="1">
      <c r="C80" s="1602" t="s">
        <v>335</v>
      </c>
      <c r="D80" s="1608">
        <v>3332.79</v>
      </c>
      <c r="E80" s="1608">
        <v>10.4</v>
      </c>
      <c r="F80" s="1608">
        <v>103.58</v>
      </c>
      <c r="G80" s="1608">
        <v>232.94</v>
      </c>
      <c r="H80" s="1608">
        <v>255.32</v>
      </c>
      <c r="I80" s="1608">
        <v>87.94</v>
      </c>
    </row>
    <row r="81" spans="3:9" ht="18.75" hidden="1">
      <c r="C81" s="1602" t="s">
        <v>336</v>
      </c>
      <c r="D81" s="1608">
        <v>3439.33</v>
      </c>
      <c r="E81" s="1608">
        <v>9.66</v>
      </c>
      <c r="F81" s="1608">
        <v>126.26</v>
      </c>
      <c r="G81" s="1608">
        <v>253.16</v>
      </c>
      <c r="H81" s="1608">
        <v>264.38</v>
      </c>
      <c r="I81" s="1608">
        <v>96.29</v>
      </c>
    </row>
    <row r="82" spans="3:9" ht="18.75" hidden="1">
      <c r="C82" s="1602" t="s">
        <v>337</v>
      </c>
      <c r="D82" s="1608">
        <v>3915.31</v>
      </c>
      <c r="E82" s="1608">
        <v>13.65</v>
      </c>
      <c r="F82" s="1608">
        <v>117.11</v>
      </c>
      <c r="G82" s="1608">
        <v>181.35</v>
      </c>
      <c r="H82" s="1608">
        <v>146.63999999999999</v>
      </c>
      <c r="I82" s="1608">
        <v>121.98</v>
      </c>
    </row>
    <row r="83" spans="3:9" ht="18.75" hidden="1">
      <c r="C83" s="1602" t="s">
        <v>338</v>
      </c>
      <c r="D83" s="1608">
        <v>3657.44</v>
      </c>
      <c r="E83" s="1608">
        <v>12.42</v>
      </c>
      <c r="F83" s="1608">
        <v>110.38</v>
      </c>
      <c r="G83" s="1608">
        <v>250.87</v>
      </c>
      <c r="H83" s="1608">
        <v>284.18</v>
      </c>
      <c r="I83" s="1608">
        <v>104.28</v>
      </c>
    </row>
    <row r="84" spans="3:9" ht="18.75" hidden="1">
      <c r="C84" s="1602" t="s">
        <v>339</v>
      </c>
      <c r="D84" s="1608">
        <v>3955.45</v>
      </c>
      <c r="E84" s="1608">
        <v>11.72</v>
      </c>
      <c r="F84" s="1608">
        <v>125.81</v>
      </c>
      <c r="G84" s="1608">
        <v>267</v>
      </c>
      <c r="H84" s="1608">
        <v>312.35000000000002</v>
      </c>
      <c r="I84" s="1608">
        <v>101.75</v>
      </c>
    </row>
    <row r="85" spans="3:9" ht="18.75" hidden="1">
      <c r="C85" s="1602" t="s">
        <v>340</v>
      </c>
      <c r="D85" s="1608">
        <v>3467.34</v>
      </c>
      <c r="E85" s="1608">
        <v>9.36</v>
      </c>
      <c r="F85" s="1608">
        <v>135.9</v>
      </c>
      <c r="G85" s="1608">
        <v>273.39</v>
      </c>
      <c r="H85" s="1608">
        <v>320.36</v>
      </c>
      <c r="I85" s="1608">
        <v>103.26</v>
      </c>
    </row>
    <row r="86" spans="3:9" ht="18.75" hidden="1">
      <c r="C86" s="1602" t="s">
        <v>341</v>
      </c>
      <c r="D86" s="1608">
        <v>4037.98</v>
      </c>
      <c r="E86" s="1608">
        <v>11.16</v>
      </c>
      <c r="F86" s="1608">
        <v>138.09</v>
      </c>
      <c r="G86" s="1608">
        <v>280.8</v>
      </c>
      <c r="H86" s="1608">
        <v>341.23</v>
      </c>
      <c r="I86" s="1608">
        <v>115.94</v>
      </c>
    </row>
    <row r="87" spans="3:9" ht="18.75" hidden="1">
      <c r="C87" s="1602" t="s">
        <v>342</v>
      </c>
      <c r="D87" s="1610">
        <v>3843.84</v>
      </c>
      <c r="E87" s="1610">
        <v>13.58</v>
      </c>
      <c r="F87" s="1610">
        <v>150.09</v>
      </c>
      <c r="G87" s="1610">
        <v>291.68</v>
      </c>
      <c r="H87" s="1610">
        <v>362.3</v>
      </c>
      <c r="I87" s="1610">
        <v>117.4</v>
      </c>
    </row>
    <row r="88" spans="3:9" ht="18.75" hidden="1">
      <c r="C88" s="1602" t="s">
        <v>343</v>
      </c>
      <c r="D88" s="1610">
        <v>4104.33</v>
      </c>
      <c r="E88" s="1610">
        <v>9.33</v>
      </c>
      <c r="F88" s="1610">
        <v>160.39599999999999</v>
      </c>
      <c r="G88" s="1610">
        <v>299.93900000000002</v>
      </c>
      <c r="H88" s="1610">
        <v>358.75900000000001</v>
      </c>
      <c r="I88" s="1610">
        <v>103.75700000000001</v>
      </c>
    </row>
    <row r="89" spans="3:9" ht="18.75" hidden="1">
      <c r="C89" s="1602" t="s">
        <v>344</v>
      </c>
      <c r="D89" s="1608">
        <v>4615.04</v>
      </c>
      <c r="E89" s="1608">
        <v>11.53</v>
      </c>
      <c r="F89" s="1608">
        <v>148.5</v>
      </c>
      <c r="G89" s="1608">
        <v>336.65</v>
      </c>
      <c r="H89" s="1608">
        <v>395.93</v>
      </c>
      <c r="I89" s="1608">
        <v>124.33</v>
      </c>
    </row>
    <row r="90" spans="3:9" ht="18.75" hidden="1">
      <c r="C90" s="1602"/>
      <c r="D90" s="1608"/>
      <c r="E90" s="1608"/>
      <c r="F90" s="1608"/>
      <c r="G90" s="1608"/>
      <c r="H90" s="1608"/>
      <c r="I90" s="1608"/>
    </row>
    <row r="91" spans="3:9" ht="20.25" hidden="1" thickTop="1" thickBot="1">
      <c r="C91" s="1603" t="s">
        <v>1150</v>
      </c>
      <c r="D91" s="1611">
        <f t="shared" ref="D91:I91" si="0">+SUM(D78:D89)</f>
        <v>44416.79</v>
      </c>
      <c r="E91" s="1611">
        <f t="shared" si="0"/>
        <v>128.78</v>
      </c>
      <c r="F91" s="1611">
        <f t="shared" si="0"/>
        <v>1514.646</v>
      </c>
      <c r="G91" s="1611">
        <f t="shared" si="0"/>
        <v>3094.779</v>
      </c>
      <c r="H91" s="1611">
        <f t="shared" si="0"/>
        <v>3486.8390000000004</v>
      </c>
      <c r="I91" s="1611">
        <f t="shared" si="0"/>
        <v>1209.6569999999999</v>
      </c>
    </row>
    <row r="92" spans="3:9" ht="18.75" hidden="1">
      <c r="C92" s="1602"/>
      <c r="D92" s="1608"/>
      <c r="E92" s="1608"/>
      <c r="F92" s="1608"/>
      <c r="G92" s="1608"/>
      <c r="H92" s="1608"/>
      <c r="I92" s="1608"/>
    </row>
    <row r="93" spans="3:9" ht="18.75" hidden="1">
      <c r="C93" s="1601">
        <v>2015</v>
      </c>
      <c r="D93" s="1608"/>
      <c r="E93" s="1608"/>
      <c r="F93" s="1608"/>
      <c r="G93" s="1608"/>
      <c r="H93" s="1608"/>
      <c r="I93" s="1608"/>
    </row>
    <row r="94" spans="3:9" ht="15.75" hidden="1" customHeight="1">
      <c r="C94" s="1602" t="s">
        <v>345</v>
      </c>
      <c r="D94" s="1612">
        <v>3659</v>
      </c>
      <c r="E94" s="1617">
        <v>11.81</v>
      </c>
      <c r="F94" s="1617">
        <v>154.43</v>
      </c>
      <c r="G94" s="1617">
        <v>311.94</v>
      </c>
      <c r="H94" s="1617">
        <v>352.18</v>
      </c>
      <c r="I94" s="1617">
        <v>113.46</v>
      </c>
    </row>
    <row r="95" spans="3:9" ht="18.75" hidden="1">
      <c r="C95" s="1604" t="s">
        <v>334</v>
      </c>
      <c r="D95" s="1612">
        <v>3221.13</v>
      </c>
      <c r="E95" s="1617">
        <v>13.69</v>
      </c>
      <c r="F95" s="1617">
        <v>141.79</v>
      </c>
      <c r="G95" s="1617">
        <v>275.8</v>
      </c>
      <c r="H95" s="1617">
        <v>334.62</v>
      </c>
      <c r="I95" s="1617">
        <v>104.62</v>
      </c>
    </row>
    <row r="96" spans="3:9" ht="18.75" hidden="1">
      <c r="C96" s="1604" t="s">
        <v>335</v>
      </c>
      <c r="D96" s="1612">
        <v>3801.9580000000001</v>
      </c>
      <c r="E96" s="1617">
        <v>11.11</v>
      </c>
      <c r="F96" s="1617">
        <v>131.97</v>
      </c>
      <c r="G96" s="1617">
        <v>298.298</v>
      </c>
      <c r="H96" s="1617">
        <v>364.68700000000001</v>
      </c>
      <c r="I96" s="1617">
        <v>111.697</v>
      </c>
    </row>
    <row r="97" spans="3:9" ht="18.75" hidden="1">
      <c r="C97" s="1602" t="s">
        <v>336</v>
      </c>
      <c r="D97" s="1612">
        <v>3919.47</v>
      </c>
      <c r="E97" s="1617">
        <v>10.81</v>
      </c>
      <c r="F97" s="1617">
        <v>133.99</v>
      </c>
      <c r="G97" s="1617">
        <v>299.67</v>
      </c>
      <c r="H97" s="1617">
        <v>341.22</v>
      </c>
      <c r="I97" s="1617">
        <v>112.38</v>
      </c>
    </row>
    <row r="98" spans="3:9" ht="18.75" hidden="1">
      <c r="C98" s="1604" t="s">
        <v>337</v>
      </c>
      <c r="D98" s="1612">
        <v>3467.1</v>
      </c>
      <c r="E98" s="1617">
        <v>13.08</v>
      </c>
      <c r="F98" s="1617">
        <v>128.76</v>
      </c>
      <c r="G98" s="1617">
        <v>316.66000000000003</v>
      </c>
      <c r="H98" s="1617">
        <v>389.97</v>
      </c>
      <c r="I98" s="1617">
        <v>124.5</v>
      </c>
    </row>
    <row r="99" spans="3:9" ht="18.75" hidden="1">
      <c r="C99" s="1604" t="s">
        <v>338</v>
      </c>
      <c r="D99" s="1612">
        <v>3014.73</v>
      </c>
      <c r="E99" s="1617">
        <v>15.35</v>
      </c>
      <c r="F99" s="1617">
        <v>123.53</v>
      </c>
      <c r="G99" s="1617">
        <v>333.65</v>
      </c>
      <c r="H99" s="1617">
        <v>438.72</v>
      </c>
      <c r="I99" s="1617">
        <v>136.62</v>
      </c>
    </row>
    <row r="100" spans="3:9" ht="18.75" hidden="1">
      <c r="C100" s="1604" t="s">
        <v>339</v>
      </c>
      <c r="D100" s="1612">
        <v>4010.26</v>
      </c>
      <c r="E100" s="1617">
        <v>12.64</v>
      </c>
      <c r="F100" s="1617">
        <v>154.61000000000001</v>
      </c>
      <c r="G100" s="1617">
        <v>332.37</v>
      </c>
      <c r="H100" s="1617">
        <v>391.036</v>
      </c>
      <c r="I100" s="1617">
        <v>128.61000000000001</v>
      </c>
    </row>
    <row r="101" spans="3:9" ht="18.75" hidden="1">
      <c r="C101" s="1604" t="s">
        <v>340</v>
      </c>
      <c r="D101" s="1612">
        <v>3299.06</v>
      </c>
      <c r="E101" s="1617">
        <v>11.39</v>
      </c>
      <c r="F101" s="1617">
        <v>193.36</v>
      </c>
      <c r="G101" s="1617">
        <v>313.18</v>
      </c>
      <c r="H101" s="1617">
        <v>391.19</v>
      </c>
      <c r="I101" s="1617">
        <v>133.55000000000001</v>
      </c>
    </row>
    <row r="102" spans="3:9" ht="18.75" hidden="1">
      <c r="C102" s="1604" t="s">
        <v>341</v>
      </c>
      <c r="D102" s="1613">
        <v>3762.7368994799999</v>
      </c>
      <c r="E102" s="1617">
        <v>12.925797749999999</v>
      </c>
      <c r="F102" s="1620">
        <v>131.8904756</v>
      </c>
      <c r="G102" s="1620">
        <v>318.75237705000001</v>
      </c>
      <c r="H102" s="1620">
        <v>396.27860636999998</v>
      </c>
      <c r="I102" s="1620">
        <v>396.27860636999998</v>
      </c>
    </row>
    <row r="103" spans="3:9" ht="18.75" hidden="1">
      <c r="C103" s="1604" t="s">
        <v>342</v>
      </c>
      <c r="D103" s="1612">
        <v>3964.53</v>
      </c>
      <c r="E103" s="1617">
        <v>11.84</v>
      </c>
      <c r="F103" s="1617">
        <v>149.41</v>
      </c>
      <c r="G103" s="1617">
        <v>334.93</v>
      </c>
      <c r="H103" s="1617">
        <v>434.71</v>
      </c>
      <c r="I103" s="1617">
        <v>151.02000000000001</v>
      </c>
    </row>
    <row r="104" spans="3:9" ht="18.75" hidden="1">
      <c r="C104" s="1604" t="s">
        <v>343</v>
      </c>
      <c r="D104" s="1612">
        <v>3551.4</v>
      </c>
      <c r="E104" s="1617">
        <v>12.02</v>
      </c>
      <c r="F104" s="1617">
        <v>130.19999999999999</v>
      </c>
      <c r="G104" s="1617">
        <v>347.68</v>
      </c>
      <c r="H104" s="1617">
        <v>416.95</v>
      </c>
      <c r="I104" s="1617">
        <v>154.38</v>
      </c>
    </row>
    <row r="105" spans="3:9" ht="18.75" hidden="1">
      <c r="C105" s="1604" t="s">
        <v>344</v>
      </c>
      <c r="D105" s="1612">
        <v>4167.88</v>
      </c>
      <c r="E105" s="1617">
        <v>10.95</v>
      </c>
      <c r="F105" s="1617">
        <v>146.6</v>
      </c>
      <c r="G105" s="1617">
        <v>411.34</v>
      </c>
      <c r="H105" s="1617">
        <v>477.51</v>
      </c>
      <c r="I105" s="1617">
        <v>213.28</v>
      </c>
    </row>
    <row r="106" spans="3:9" ht="16.5" hidden="1" customHeight="1" thickTop="1" thickBot="1">
      <c r="C106" s="1603" t="s">
        <v>1150</v>
      </c>
      <c r="D106" s="1614">
        <f t="shared" ref="D106:I106" si="1">+SUM(D94:D105)</f>
        <v>43839.254899480002</v>
      </c>
      <c r="E106" s="1618">
        <f t="shared" si="1"/>
        <v>147.61579774999998</v>
      </c>
      <c r="F106" s="1618">
        <f t="shared" si="1"/>
        <v>1720.5404756</v>
      </c>
      <c r="G106" s="1618">
        <f t="shared" si="1"/>
        <v>3894.2703770499998</v>
      </c>
      <c r="H106" s="1618">
        <f t="shared" si="1"/>
        <v>4729.0716063700002</v>
      </c>
      <c r="I106" s="1618">
        <f t="shared" si="1"/>
        <v>1880.39560637</v>
      </c>
    </row>
    <row r="107" spans="3:9" s="904" customFormat="1" ht="18.75" hidden="1">
      <c r="C107" s="1602"/>
      <c r="D107" s="1612"/>
      <c r="E107" s="1617"/>
      <c r="F107" s="1617"/>
      <c r="G107" s="1617"/>
      <c r="H107" s="1617"/>
      <c r="I107" s="1617"/>
    </row>
    <row r="108" spans="3:9" s="904" customFormat="1" ht="18.75" hidden="1">
      <c r="C108" s="1601">
        <v>2016</v>
      </c>
      <c r="D108" s="1612"/>
      <c r="E108" s="1617"/>
      <c r="F108" s="1617"/>
      <c r="G108" s="1617"/>
      <c r="H108" s="1617"/>
      <c r="I108" s="1617"/>
    </row>
    <row r="109" spans="3:9" s="904" customFormat="1" ht="18.75" hidden="1" customHeight="1">
      <c r="C109" s="1602" t="s">
        <v>345</v>
      </c>
      <c r="D109" s="1612">
        <v>3385.8679999999999</v>
      </c>
      <c r="E109" s="1617">
        <v>11.099</v>
      </c>
      <c r="F109" s="1617">
        <v>137.393</v>
      </c>
      <c r="G109" s="1617">
        <v>331.51799999999997</v>
      </c>
      <c r="H109" s="1617">
        <v>388.88499999999999</v>
      </c>
      <c r="I109" s="1617">
        <v>167.67599999999999</v>
      </c>
    </row>
    <row r="110" spans="3:9" s="904" customFormat="1" ht="18.75" hidden="1">
      <c r="C110" s="1602" t="s">
        <v>334</v>
      </c>
      <c r="D110" s="1612">
        <v>3448.15</v>
      </c>
      <c r="E110" s="1617">
        <v>11.86</v>
      </c>
      <c r="F110" s="1617">
        <v>138.75</v>
      </c>
      <c r="G110" s="1617">
        <v>312.12</v>
      </c>
      <c r="H110" s="1617">
        <v>389.26</v>
      </c>
      <c r="I110" s="1617">
        <v>167.93</v>
      </c>
    </row>
    <row r="111" spans="3:9" s="904" customFormat="1" ht="18.75" hidden="1">
      <c r="C111" s="1602" t="s">
        <v>335</v>
      </c>
      <c r="D111" s="1612">
        <v>3460.2232530199999</v>
      </c>
      <c r="E111" s="1617">
        <v>11.25554988</v>
      </c>
      <c r="F111" s="1617">
        <v>142.07820183999999</v>
      </c>
      <c r="G111" s="1617">
        <v>288.82297029</v>
      </c>
      <c r="H111" s="1617">
        <v>417.12511833999997</v>
      </c>
      <c r="I111" s="1617">
        <v>255.93050350999999</v>
      </c>
    </row>
    <row r="112" spans="3:9" s="904" customFormat="1" ht="18.75" hidden="1">
      <c r="C112" s="1602" t="s">
        <v>336</v>
      </c>
      <c r="D112" s="1612">
        <v>3564.3157062600003</v>
      </c>
      <c r="E112" s="1617">
        <v>9.6547368000000002</v>
      </c>
      <c r="F112" s="1617">
        <v>180.12077844999999</v>
      </c>
      <c r="G112" s="1617">
        <v>247.604308</v>
      </c>
      <c r="H112" s="1617">
        <v>427.29040591</v>
      </c>
      <c r="I112" s="1617">
        <v>168.30533638999998</v>
      </c>
    </row>
    <row r="113" spans="3:9" s="904" customFormat="1" ht="18.75" hidden="1">
      <c r="C113" s="1602" t="s">
        <v>337</v>
      </c>
      <c r="D113" s="1612">
        <v>3869.1942115799998</v>
      </c>
      <c r="E113" s="1617">
        <v>10.825818060000001</v>
      </c>
      <c r="F113" s="1617">
        <v>214.79106353999998</v>
      </c>
      <c r="G113" s="1617">
        <v>203.25222890000001</v>
      </c>
      <c r="H113" s="1617">
        <v>479.93242400999998</v>
      </c>
      <c r="I113" s="1617">
        <v>217.90811081999999</v>
      </c>
    </row>
    <row r="114" spans="3:9" s="904" customFormat="1" ht="18.75" hidden="1">
      <c r="C114" s="1602" t="s">
        <v>338</v>
      </c>
      <c r="D114" s="1612">
        <v>4522.2</v>
      </c>
      <c r="E114" s="1617">
        <v>10.27</v>
      </c>
      <c r="F114" s="1617">
        <v>203.9</v>
      </c>
      <c r="G114" s="1617">
        <v>131.4</v>
      </c>
      <c r="H114" s="1617">
        <v>465.1</v>
      </c>
      <c r="I114" s="1617">
        <v>174.1</v>
      </c>
    </row>
    <row r="115" spans="3:9" s="904" customFormat="1" ht="18.75" hidden="1">
      <c r="C115" s="1602" t="s">
        <v>339</v>
      </c>
      <c r="D115" s="1612">
        <v>3911.78</v>
      </c>
      <c r="E115" s="1617">
        <v>9.19</v>
      </c>
      <c r="F115" s="1617">
        <v>240.04</v>
      </c>
      <c r="G115" s="1617">
        <v>166.3</v>
      </c>
      <c r="H115" s="1617">
        <v>491.22</v>
      </c>
      <c r="I115" s="1617">
        <v>218.03899999999999</v>
      </c>
    </row>
    <row r="116" spans="3:9" s="904" customFormat="1" ht="26.25" hidden="1" customHeight="1">
      <c r="C116" s="1602" t="s">
        <v>340</v>
      </c>
      <c r="D116" s="1612">
        <v>3928.6611788</v>
      </c>
      <c r="E116" s="1617">
        <v>7.9159387099999998</v>
      </c>
      <c r="F116" s="1617">
        <v>238.02878047999999</v>
      </c>
      <c r="G116" s="1617">
        <v>165.92266140999999</v>
      </c>
      <c r="H116" s="1617">
        <v>535.38579841000001</v>
      </c>
      <c r="I116" s="1617">
        <v>230.62331471000002</v>
      </c>
    </row>
    <row r="117" spans="3:9" s="904" customFormat="1" ht="18.75" hidden="1">
      <c r="C117" s="1602" t="s">
        <v>341</v>
      </c>
      <c r="D117" s="1612">
        <v>4382.93283367</v>
      </c>
      <c r="E117" s="1617">
        <v>10.5</v>
      </c>
      <c r="F117" s="1617">
        <v>237.25412853</v>
      </c>
      <c r="G117" s="1617">
        <v>167.65711741999999</v>
      </c>
      <c r="H117" s="1617">
        <v>533.91030544</v>
      </c>
      <c r="I117" s="1617">
        <v>215.92377542</v>
      </c>
    </row>
    <row r="118" spans="3:9" s="904" customFormat="1" ht="18.75" hidden="1">
      <c r="C118" s="1602" t="s">
        <v>342</v>
      </c>
      <c r="D118" s="1612">
        <v>4127.6392848899995</v>
      </c>
      <c r="E118" s="1617">
        <v>7.9908732599999999</v>
      </c>
      <c r="F118" s="1617">
        <v>322.78813445999998</v>
      </c>
      <c r="G118" s="1617">
        <v>112.49103587</v>
      </c>
      <c r="H118" s="1617">
        <v>524.45753092000007</v>
      </c>
      <c r="I118" s="1617">
        <v>216.04580587999999</v>
      </c>
    </row>
    <row r="119" spans="3:9" s="904" customFormat="1" ht="24" hidden="1" customHeight="1">
      <c r="C119" s="1602" t="s">
        <v>343</v>
      </c>
      <c r="D119" s="1612">
        <v>4624.7</v>
      </c>
      <c r="E119" s="1617">
        <v>6.9</v>
      </c>
      <c r="F119" s="1617">
        <v>363.4</v>
      </c>
      <c r="G119" s="1617">
        <v>84.5</v>
      </c>
      <c r="H119" s="1617">
        <v>537.20000000000005</v>
      </c>
      <c r="I119" s="1617">
        <v>229.9</v>
      </c>
    </row>
    <row r="120" spans="3:9" s="904" customFormat="1" ht="19.5" hidden="1" customHeight="1">
      <c r="C120" s="1602" t="s">
        <v>344</v>
      </c>
      <c r="D120" s="1612">
        <v>4882.6072103300003</v>
      </c>
      <c r="E120" s="1617">
        <v>5.62</v>
      </c>
      <c r="F120" s="1617">
        <v>479.86</v>
      </c>
      <c r="G120" s="1617">
        <v>71.92</v>
      </c>
      <c r="H120" s="1617">
        <v>626.08000000000004</v>
      </c>
      <c r="I120" s="1617">
        <v>265.12</v>
      </c>
    </row>
    <row r="121" spans="3:9" s="904" customFormat="1" ht="18.75">
      <c r="C121" s="1602"/>
      <c r="D121" s="1612"/>
      <c r="E121" s="1617"/>
      <c r="F121" s="1617"/>
      <c r="G121" s="1617"/>
      <c r="H121" s="1617"/>
      <c r="I121" s="1617"/>
    </row>
    <row r="122" spans="3:9" s="904" customFormat="1" ht="18.75">
      <c r="C122" s="1601">
        <v>2017</v>
      </c>
      <c r="D122" s="1612"/>
      <c r="E122" s="1617"/>
      <c r="F122" s="1617"/>
      <c r="G122" s="1617"/>
      <c r="H122" s="1617"/>
      <c r="I122" s="1617"/>
    </row>
    <row r="123" spans="3:9" s="904" customFormat="1" ht="18.75">
      <c r="C123" s="1602" t="s">
        <v>345</v>
      </c>
      <c r="D123" s="1612">
        <v>4052.7115862800001</v>
      </c>
      <c r="E123" s="1617">
        <v>7.48</v>
      </c>
      <c r="F123" s="1617">
        <v>368.71</v>
      </c>
      <c r="G123" s="1617">
        <v>70.42</v>
      </c>
      <c r="H123" s="1621">
        <v>495.55</v>
      </c>
      <c r="I123" s="1617">
        <v>318.91000000000003</v>
      </c>
    </row>
    <row r="124" spans="3:9" s="904" customFormat="1" ht="18.75">
      <c r="C124" s="1602" t="s">
        <v>334</v>
      </c>
      <c r="D124" s="1612">
        <v>4246.6000000000004</v>
      </c>
      <c r="E124" s="1617">
        <v>7</v>
      </c>
      <c r="F124" s="1617">
        <v>327.3</v>
      </c>
      <c r="G124" s="1617">
        <v>58.4</v>
      </c>
      <c r="H124" s="1621">
        <v>472.3</v>
      </c>
      <c r="I124" s="1617">
        <v>324.10000000000002</v>
      </c>
    </row>
    <row r="125" spans="3:9" s="904" customFormat="1" ht="18.75">
      <c r="C125" s="1602" t="s">
        <v>335</v>
      </c>
      <c r="D125" s="1612">
        <v>4629.8</v>
      </c>
      <c r="E125" s="1617">
        <v>7.4</v>
      </c>
      <c r="F125" s="1617">
        <v>392.2</v>
      </c>
      <c r="G125" s="1617">
        <v>58.8</v>
      </c>
      <c r="H125" s="1621">
        <v>671.6</v>
      </c>
      <c r="I125" s="1617">
        <v>399.7</v>
      </c>
    </row>
    <row r="126" spans="3:9" s="904" customFormat="1" ht="19.5" customHeight="1">
      <c r="C126" s="1602" t="s">
        <v>336</v>
      </c>
      <c r="D126" s="1612">
        <v>4178.8</v>
      </c>
      <c r="E126" s="1617">
        <v>4.8</v>
      </c>
      <c r="F126" s="1617">
        <v>466.9</v>
      </c>
      <c r="G126" s="1617">
        <v>39.299999999999997</v>
      </c>
      <c r="H126" s="1621">
        <v>792.5</v>
      </c>
      <c r="I126" s="1617">
        <v>337.6</v>
      </c>
    </row>
    <row r="127" spans="3:9" s="904" customFormat="1" ht="18.75">
      <c r="C127" s="1602" t="s">
        <v>337</v>
      </c>
      <c r="D127" s="1612">
        <v>4974</v>
      </c>
      <c r="E127" s="1617">
        <v>6.5</v>
      </c>
      <c r="F127" s="1617">
        <v>557.79999999999995</v>
      </c>
      <c r="G127" s="1617">
        <v>44.7</v>
      </c>
      <c r="H127" s="1621">
        <v>939.9</v>
      </c>
      <c r="I127" s="1617">
        <v>618.70000000000005</v>
      </c>
    </row>
    <row r="128" spans="3:9" s="904" customFormat="1" ht="18.75">
      <c r="C128" s="1602" t="s">
        <v>338</v>
      </c>
      <c r="D128" s="1612">
        <v>5346.4462001899992</v>
      </c>
      <c r="E128" s="1617">
        <v>6.2836405599999994</v>
      </c>
      <c r="F128" s="1617">
        <v>558.84800765</v>
      </c>
      <c r="G128" s="1617">
        <v>34.630371270000005</v>
      </c>
      <c r="H128" s="1621">
        <v>1095.5490581099998</v>
      </c>
      <c r="I128" s="1617">
        <v>500.27683366000002</v>
      </c>
    </row>
    <row r="129" spans="3:9" s="904" customFormat="1" ht="18.75">
      <c r="C129" s="1602" t="s">
        <v>339</v>
      </c>
      <c r="D129" s="1612">
        <v>4805.0923402799999</v>
      </c>
      <c r="E129" s="1617">
        <v>5.73</v>
      </c>
      <c r="F129" s="1617">
        <v>588.38</v>
      </c>
      <c r="G129" s="1617">
        <v>29.39</v>
      </c>
      <c r="H129" s="1621">
        <v>1601.38</v>
      </c>
      <c r="I129" s="1617">
        <v>586.41999999999996</v>
      </c>
    </row>
    <row r="130" spans="3:9" s="904" customFormat="1" ht="18.75">
      <c r="C130" s="1602" t="s">
        <v>340</v>
      </c>
      <c r="D130" s="1612">
        <v>5325.13806578</v>
      </c>
      <c r="E130" s="1617">
        <v>5.1814679400000001</v>
      </c>
      <c r="F130" s="1617">
        <v>590.06875104000005</v>
      </c>
      <c r="G130" s="1617">
        <v>24.675551680000002</v>
      </c>
      <c r="H130" s="1621">
        <v>1776.4425487000001</v>
      </c>
      <c r="I130" s="1617">
        <v>583.27685752999992</v>
      </c>
    </row>
    <row r="131" spans="3:9" s="904" customFormat="1" ht="18.75">
      <c r="C131" s="1602" t="s">
        <v>341</v>
      </c>
      <c r="D131" s="1612">
        <v>6031.37</v>
      </c>
      <c r="E131" s="1617">
        <v>5.19</v>
      </c>
      <c r="F131" s="1617">
        <v>651.11</v>
      </c>
      <c r="G131" s="1617">
        <v>16.11</v>
      </c>
      <c r="H131" s="1621">
        <v>2159.2600000000002</v>
      </c>
      <c r="I131" s="1617">
        <v>731.93</v>
      </c>
    </row>
    <row r="132" spans="3:9" s="904" customFormat="1" ht="21" customHeight="1">
      <c r="C132" s="1602" t="s">
        <v>342</v>
      </c>
      <c r="D132" s="1612">
        <v>5991.3079068999996</v>
      </c>
      <c r="E132" s="1617">
        <v>5.4160045599999993</v>
      </c>
      <c r="F132" s="1617">
        <v>681.89487859000008</v>
      </c>
      <c r="G132" s="1617">
        <v>19.37127456</v>
      </c>
      <c r="H132" s="1621">
        <v>2401.6196266699999</v>
      </c>
      <c r="I132" s="1617">
        <v>779.15872616999991</v>
      </c>
    </row>
    <row r="133" spans="3:9" s="904" customFormat="1" ht="18.75">
      <c r="C133" s="1602" t="s">
        <v>343</v>
      </c>
      <c r="D133" s="1612">
        <v>6259.74457566</v>
      </c>
      <c r="E133" s="1617">
        <v>4.8797962899999998</v>
      </c>
      <c r="F133" s="1617">
        <v>666.45603041000004</v>
      </c>
      <c r="G133" s="1617">
        <v>15.875778820000001</v>
      </c>
      <c r="H133" s="1621">
        <v>2561.8427594599998</v>
      </c>
      <c r="I133" s="1617">
        <v>798.32626419999997</v>
      </c>
    </row>
    <row r="134" spans="3:9" s="904" customFormat="1" ht="18.75">
      <c r="C134" s="1602" t="s">
        <v>344</v>
      </c>
      <c r="D134" s="1612">
        <v>5877.24194739</v>
      </c>
      <c r="E134" s="1617">
        <v>3.5902881</v>
      </c>
      <c r="F134" s="1617">
        <v>778.41347459999997</v>
      </c>
      <c r="G134" s="1617">
        <v>16.33081052</v>
      </c>
      <c r="H134" s="1621">
        <v>3052.7215016100004</v>
      </c>
      <c r="I134" s="1617">
        <v>1043.2505727299999</v>
      </c>
    </row>
    <row r="135" spans="3:9" s="904" customFormat="1" ht="18.75">
      <c r="C135" s="1602"/>
      <c r="D135" s="1612"/>
      <c r="E135" s="1617"/>
      <c r="F135" s="1617"/>
      <c r="G135" s="1617"/>
      <c r="H135" s="1621"/>
      <c r="I135" s="1621"/>
    </row>
    <row r="136" spans="3:9" s="904" customFormat="1" ht="18.75">
      <c r="C136" s="1601">
        <v>2018</v>
      </c>
      <c r="D136" s="1612"/>
      <c r="E136" s="1617"/>
      <c r="F136" s="1617"/>
      <c r="G136" s="1617"/>
      <c r="H136" s="1617"/>
      <c r="I136" s="1621"/>
    </row>
    <row r="137" spans="3:9" s="904" customFormat="1" ht="18.75">
      <c r="C137" s="1602" t="s">
        <v>345</v>
      </c>
      <c r="D137" s="1612">
        <v>5548.0506075800004</v>
      </c>
      <c r="E137" s="1617">
        <v>4.8939512300000008</v>
      </c>
      <c r="F137" s="1617">
        <v>663.45273716999998</v>
      </c>
      <c r="G137" s="1617">
        <v>21.286083000000001</v>
      </c>
      <c r="H137" s="1621">
        <v>2318.7987921899999</v>
      </c>
      <c r="I137" s="1621">
        <v>1006.05091365</v>
      </c>
    </row>
    <row r="138" spans="3:9" s="904" customFormat="1" ht="18.75">
      <c r="C138" s="1602" t="s">
        <v>334</v>
      </c>
      <c r="D138" s="1612">
        <v>4706.6000000000004</v>
      </c>
      <c r="E138" s="1617">
        <v>4.5</v>
      </c>
      <c r="F138" s="1617">
        <v>594</v>
      </c>
      <c r="G138" s="1617">
        <v>13.9</v>
      </c>
      <c r="H138" s="1621">
        <v>2015.11469691</v>
      </c>
      <c r="I138" s="1621">
        <v>831.04585373999998</v>
      </c>
    </row>
    <row r="139" spans="3:9" s="904" customFormat="1" ht="18.75">
      <c r="C139" s="1602" t="s">
        <v>335</v>
      </c>
      <c r="D139" s="1612">
        <v>6300.4</v>
      </c>
      <c r="E139" s="1617">
        <v>4.5</v>
      </c>
      <c r="F139" s="1617">
        <v>654.20000000000005</v>
      </c>
      <c r="G139" s="1617">
        <v>12.5</v>
      </c>
      <c r="H139" s="1621">
        <v>2657.1042725500001</v>
      </c>
      <c r="I139" s="1621">
        <v>864.83275957000001</v>
      </c>
    </row>
    <row r="140" spans="3:9" s="904" customFormat="1" ht="18.75">
      <c r="C140" s="1602" t="s">
        <v>336</v>
      </c>
      <c r="D140" s="1612">
        <v>5786.75</v>
      </c>
      <c r="E140" s="1617">
        <v>3.28</v>
      </c>
      <c r="F140" s="1617">
        <v>640.94000000000005</v>
      </c>
      <c r="G140" s="1617">
        <v>11.46</v>
      </c>
      <c r="H140" s="1621">
        <v>3002.63</v>
      </c>
      <c r="I140" s="1621">
        <v>822.58</v>
      </c>
    </row>
    <row r="141" spans="3:9" s="904" customFormat="1" ht="19.5" customHeight="1">
      <c r="C141" s="1602" t="s">
        <v>337</v>
      </c>
      <c r="D141" s="1612">
        <v>7298.4112854700006</v>
      </c>
      <c r="E141" s="1617">
        <v>4.2477408899999993</v>
      </c>
      <c r="F141" s="1617">
        <v>819.74175826999999</v>
      </c>
      <c r="G141" s="1617">
        <v>10.507818460000001</v>
      </c>
      <c r="H141" s="1621">
        <v>3550.07083044</v>
      </c>
      <c r="I141" s="1621">
        <v>968.58344338999996</v>
      </c>
    </row>
    <row r="142" spans="3:9" s="904" customFormat="1" ht="19.5" customHeight="1">
      <c r="C142" s="1602" t="s">
        <v>338</v>
      </c>
      <c r="D142" s="1612">
        <v>7997.28</v>
      </c>
      <c r="E142" s="1617">
        <v>4.7</v>
      </c>
      <c r="F142" s="1617">
        <v>779.37</v>
      </c>
      <c r="G142" s="1617">
        <v>8.2899999999999991</v>
      </c>
      <c r="H142" s="1621">
        <v>3724.31</v>
      </c>
      <c r="I142" s="1621">
        <v>1135.49</v>
      </c>
    </row>
    <row r="143" spans="3:9" s="904" customFormat="1" ht="19.5" customHeight="1">
      <c r="C143" s="1602" t="s">
        <v>339</v>
      </c>
      <c r="D143" s="1612">
        <v>8290</v>
      </c>
      <c r="E143" s="1617">
        <v>3.96</v>
      </c>
      <c r="F143" s="1617">
        <v>790</v>
      </c>
      <c r="G143" s="1617">
        <v>9.39</v>
      </c>
      <c r="H143" s="1621">
        <v>4446.68</v>
      </c>
      <c r="I143" s="1621">
        <v>1262.53</v>
      </c>
    </row>
    <row r="144" spans="3:9" s="904" customFormat="1" ht="19.5" customHeight="1">
      <c r="C144" s="1602" t="s">
        <v>340</v>
      </c>
      <c r="D144" s="1612">
        <v>7762.8599648500003</v>
      </c>
      <c r="E144" s="1617">
        <v>2.8750159700000002</v>
      </c>
      <c r="F144" s="1617">
        <v>811.18760015999999</v>
      </c>
      <c r="G144" s="1617">
        <v>13.975285250000001</v>
      </c>
      <c r="H144" s="1621">
        <v>4558.5357816699998</v>
      </c>
      <c r="I144" s="1621">
        <v>1254.9552006700001</v>
      </c>
    </row>
    <row r="145" spans="3:13" s="904" customFormat="1" ht="19.5" customHeight="1">
      <c r="C145" s="1602" t="s">
        <v>341</v>
      </c>
      <c r="D145" s="1612">
        <v>7155.0419145799997</v>
      </c>
      <c r="E145" s="1617">
        <v>3.9650236899999998</v>
      </c>
      <c r="F145" s="1617">
        <v>842.47508533000007</v>
      </c>
      <c r="G145" s="1617">
        <v>17.011347499999999</v>
      </c>
      <c r="H145" s="1621">
        <v>4462.3992408599997</v>
      </c>
      <c r="I145" s="1621">
        <v>1393.0816396300002</v>
      </c>
    </row>
    <row r="146" spans="3:13" s="904" customFormat="1" ht="19.5" customHeight="1">
      <c r="C146" s="1602" t="s">
        <v>342</v>
      </c>
      <c r="D146" s="1612">
        <v>8230.5</v>
      </c>
      <c r="E146" s="1617">
        <v>4.2</v>
      </c>
      <c r="F146" s="1617">
        <v>821.3</v>
      </c>
      <c r="G146" s="1617">
        <v>17.899999999999999</v>
      </c>
      <c r="H146" s="1621">
        <v>4607.38</v>
      </c>
      <c r="I146" s="1621">
        <v>1428.2</v>
      </c>
    </row>
    <row r="147" spans="3:13" s="904" customFormat="1" ht="19.5" customHeight="1">
      <c r="C147" s="1602" t="s">
        <v>343</v>
      </c>
      <c r="D147" s="1612">
        <v>7922.5</v>
      </c>
      <c r="E147" s="1617">
        <v>3.7</v>
      </c>
      <c r="F147" s="1617">
        <v>657.5</v>
      </c>
      <c r="G147" s="1617">
        <v>19.899999999999999</v>
      </c>
      <c r="H147" s="1621">
        <v>3964.78</v>
      </c>
      <c r="I147" s="1621">
        <v>1026.7</v>
      </c>
      <c r="M147" s="904">
        <v>1000000</v>
      </c>
    </row>
    <row r="148" spans="3:13" s="904" customFormat="1" ht="19.5" customHeight="1">
      <c r="C148" s="1602" t="s">
        <v>344</v>
      </c>
      <c r="D148" s="1612">
        <v>8355.2000000000007</v>
      </c>
      <c r="E148" s="1617">
        <v>2.8</v>
      </c>
      <c r="F148" s="1617">
        <v>917.2</v>
      </c>
      <c r="G148" s="1617">
        <v>14.6</v>
      </c>
      <c r="H148" s="1621">
        <v>4833.8</v>
      </c>
      <c r="I148" s="1621">
        <v>1102.9000000000001</v>
      </c>
    </row>
    <row r="149" spans="3:13" s="904" customFormat="1" ht="19.5" customHeight="1">
      <c r="C149" s="1602"/>
      <c r="D149" s="1612"/>
      <c r="E149" s="1617"/>
      <c r="F149" s="1617"/>
      <c r="G149" s="1617"/>
      <c r="H149" s="1621"/>
      <c r="I149" s="1621"/>
    </row>
    <row r="150" spans="3:13" s="904" customFormat="1" ht="19.5" customHeight="1">
      <c r="C150" s="1601">
        <v>2019</v>
      </c>
      <c r="D150" s="1612"/>
      <c r="E150" s="1617"/>
      <c r="F150" s="1617"/>
      <c r="G150" s="1617"/>
      <c r="H150" s="1621"/>
      <c r="I150" s="1621"/>
    </row>
    <row r="151" spans="3:13" s="904" customFormat="1" ht="19.5" customHeight="1">
      <c r="C151" s="1601" t="s">
        <v>345</v>
      </c>
      <c r="D151" s="1612">
        <v>6903.0175159</v>
      </c>
      <c r="E151" s="1617">
        <v>2.8934809000000001</v>
      </c>
      <c r="F151" s="1621">
        <v>1294.0470738199999</v>
      </c>
      <c r="G151" s="1617">
        <v>16.924177520000001</v>
      </c>
      <c r="H151" s="1621">
        <v>3608.8265897699998</v>
      </c>
      <c r="I151" s="1621">
        <v>1056.15584586</v>
      </c>
    </row>
    <row r="152" spans="3:13" s="904" customFormat="1" ht="19.5" customHeight="1">
      <c r="C152" s="1601" t="s">
        <v>334</v>
      </c>
      <c r="D152" s="1612">
        <v>8336.9756165899998</v>
      </c>
      <c r="E152" s="1617">
        <v>4.03566278</v>
      </c>
      <c r="F152" s="1621">
        <v>1330.5765917700001</v>
      </c>
      <c r="G152" s="1617">
        <v>17.207907460000001</v>
      </c>
      <c r="H152" s="1621">
        <v>3594.5092755700002</v>
      </c>
      <c r="I152" s="1621">
        <v>1093.6378717099999</v>
      </c>
    </row>
    <row r="153" spans="3:13" s="904" customFormat="1" ht="19.5" customHeight="1">
      <c r="C153" s="1601" t="s">
        <v>335</v>
      </c>
      <c r="D153" s="1612">
        <v>9881.4886704700002</v>
      </c>
      <c r="E153" s="1617">
        <v>3.9007001699999999</v>
      </c>
      <c r="F153" s="1621">
        <v>1399.50410233</v>
      </c>
      <c r="G153" s="1617">
        <v>18.26635782</v>
      </c>
      <c r="H153" s="1621">
        <v>4080.6516500299999</v>
      </c>
      <c r="I153" s="1621">
        <v>1250.55177101</v>
      </c>
    </row>
    <row r="154" spans="3:13" s="904" customFormat="1" ht="19.5" customHeight="1">
      <c r="C154" s="1601" t="s">
        <v>336</v>
      </c>
      <c r="D154" s="1612">
        <v>10321.38398703</v>
      </c>
      <c r="E154" s="1617">
        <v>3.1368942599999996</v>
      </c>
      <c r="F154" s="1621">
        <v>1590.0991338900001</v>
      </c>
      <c r="G154" s="1617">
        <v>13.972592179999999</v>
      </c>
      <c r="H154" s="1621">
        <v>4949.3358272599999</v>
      </c>
      <c r="I154" s="1621">
        <v>1408.5260939899999</v>
      </c>
    </row>
    <row r="155" spans="3:13" s="904" customFormat="1" ht="19.5" customHeight="1">
      <c r="C155" s="1601" t="s">
        <v>337</v>
      </c>
      <c r="D155" s="1612">
        <v>14670.320463190001</v>
      </c>
      <c r="E155" s="1617">
        <v>4.1864520299999999</v>
      </c>
      <c r="F155" s="1621">
        <v>1397.4802180699999</v>
      </c>
      <c r="G155" s="1617">
        <v>11.83001651</v>
      </c>
      <c r="H155" s="1621">
        <v>6692.5459814799997</v>
      </c>
      <c r="I155" s="1621">
        <v>1897.8184254300002</v>
      </c>
    </row>
    <row r="156" spans="3:13" s="904" customFormat="1" ht="19.5" customHeight="1">
      <c r="C156" s="1601" t="s">
        <v>338</v>
      </c>
      <c r="D156" s="1612">
        <v>17881.209188919998</v>
      </c>
      <c r="E156" s="1617">
        <v>3.7329232700000001</v>
      </c>
      <c r="F156" s="1621">
        <v>1464.6634113499999</v>
      </c>
      <c r="G156" s="1617">
        <v>30.140633910000002</v>
      </c>
      <c r="H156" s="1621">
        <v>7130.0167664000001</v>
      </c>
      <c r="I156" s="1621">
        <v>2539.8403443800003</v>
      </c>
    </row>
    <row r="157" spans="3:13" s="904" customFormat="1" ht="19.5" customHeight="1">
      <c r="C157" s="1601" t="s">
        <v>339</v>
      </c>
      <c r="D157" s="1612">
        <v>23309.857263860002</v>
      </c>
      <c r="E157" s="1617">
        <v>3.7049055099999997</v>
      </c>
      <c r="F157" s="1621">
        <v>1806.45037897</v>
      </c>
      <c r="G157" s="1617">
        <v>36.55091874</v>
      </c>
      <c r="H157" s="1621">
        <v>9137.3615885599993</v>
      </c>
      <c r="I157" s="1621">
        <v>3295.8094199000002</v>
      </c>
    </row>
    <row r="158" spans="3:13" s="904" customFormat="1" ht="18.75">
      <c r="C158" s="1601" t="s">
        <v>340</v>
      </c>
      <c r="D158" s="1612">
        <v>23596.622530929999</v>
      </c>
      <c r="E158" s="1617">
        <v>2.3707479900000004</v>
      </c>
      <c r="F158" s="1621">
        <v>2181.5599409499996</v>
      </c>
      <c r="G158" s="1617">
        <v>38.467251240000003</v>
      </c>
      <c r="H158" s="1621">
        <v>11077.64696735</v>
      </c>
      <c r="I158" s="1621">
        <v>3493.5596679099999</v>
      </c>
    </row>
    <row r="159" spans="3:13" s="904" customFormat="1" ht="19.5" thickBot="1">
      <c r="C159" s="1601" t="s">
        <v>341</v>
      </c>
      <c r="D159" s="1615">
        <v>30328.125752430002</v>
      </c>
      <c r="E159" s="1619">
        <v>3.7969891200000001</v>
      </c>
      <c r="F159" s="1622">
        <v>3029.8683406999999</v>
      </c>
      <c r="G159" s="1619">
        <v>51.939396799999997</v>
      </c>
      <c r="H159" s="1622">
        <v>15112.0025116</v>
      </c>
      <c r="I159" s="1622">
        <v>5337.7106632900004</v>
      </c>
    </row>
    <row r="160" spans="3:13" s="904" customFormat="1" ht="15.75" thickTop="1">
      <c r="C160" s="1080"/>
      <c r="D160" s="1470"/>
      <c r="E160" s="1616"/>
      <c r="F160" s="1616"/>
      <c r="G160" s="1616"/>
      <c r="H160" s="1616"/>
      <c r="I160" s="1616"/>
    </row>
    <row r="161" spans="3:11" s="904" customFormat="1" ht="18">
      <c r="C161" s="1404" t="s">
        <v>1773</v>
      </c>
      <c r="D161" s="1201"/>
      <c r="E161" s="1201"/>
      <c r="F161" s="1201"/>
      <c r="G161" s="1201"/>
      <c r="H161" s="1201"/>
      <c r="I161" s="1201"/>
    </row>
    <row r="162" spans="3:11" ht="18">
      <c r="C162" s="1202"/>
      <c r="D162" s="1202"/>
      <c r="E162" s="1202"/>
      <c r="F162" s="1202"/>
      <c r="G162" s="1202"/>
      <c r="H162" s="1202"/>
      <c r="I162" s="1202"/>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21" t="s">
        <v>1148</v>
      </c>
      <c r="C4" s="1921"/>
      <c r="D4" s="1921"/>
      <c r="E4" s="1921"/>
      <c r="F4" s="1921"/>
      <c r="G4" s="1921"/>
      <c r="H4" s="1921"/>
      <c r="I4" s="1921"/>
      <c r="J4" s="1921"/>
      <c r="K4" s="1921"/>
      <c r="L4" s="1921"/>
    </row>
    <row r="5" spans="2:12" ht="15.75">
      <c r="C5" s="247"/>
      <c r="D5" s="248"/>
      <c r="E5" s="248"/>
      <c r="F5" s="248"/>
      <c r="G5" s="248"/>
      <c r="H5" s="248"/>
      <c r="I5" s="248"/>
      <c r="J5" s="248"/>
      <c r="K5" s="248"/>
      <c r="L5" s="248"/>
    </row>
    <row r="6" spans="2:12" ht="15.75">
      <c r="C6" s="1924" t="s">
        <v>1039</v>
      </c>
      <c r="D6" s="1924"/>
      <c r="E6" s="1924"/>
      <c r="F6" s="1924"/>
      <c r="G6" s="1924"/>
      <c r="H6" s="1924"/>
      <c r="I6" s="192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22" t="s">
        <v>88</v>
      </c>
      <c r="E9" s="1923"/>
      <c r="F9" s="1922" t="s">
        <v>96</v>
      </c>
      <c r="G9" s="1923"/>
      <c r="H9" s="1922" t="s">
        <v>97</v>
      </c>
      <c r="I9" s="1923"/>
      <c r="J9" s="1922" t="s">
        <v>98</v>
      </c>
      <c r="K9" s="192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28" t="s">
        <v>1133</v>
      </c>
      <c r="B1" s="1928"/>
      <c r="C1" s="1928"/>
      <c r="D1" s="1928"/>
      <c r="E1" s="1928"/>
      <c r="F1" s="1928"/>
      <c r="G1" s="1928"/>
      <c r="H1" s="1928"/>
      <c r="I1" s="1928"/>
      <c r="J1" s="1928"/>
      <c r="K1" s="1928"/>
    </row>
    <row r="2" spans="1:12" ht="12.75" customHeight="1">
      <c r="A2" s="679"/>
      <c r="B2" s="680"/>
      <c r="C2" s="680"/>
      <c r="D2" s="680"/>
      <c r="E2" s="680"/>
    </row>
    <row r="3" spans="1:12" ht="12.75" customHeight="1">
      <c r="A3" s="1928" t="s">
        <v>1039</v>
      </c>
      <c r="B3" s="1928"/>
      <c r="C3" s="1928"/>
      <c r="D3" s="1928"/>
      <c r="E3" s="1928"/>
      <c r="F3" s="1928"/>
      <c r="G3" s="1928"/>
      <c r="H3" s="1928"/>
      <c r="I3" s="1928"/>
      <c r="J3" s="1928"/>
      <c r="K3" s="192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25" t="s">
        <v>188</v>
      </c>
      <c r="G7" s="1926"/>
      <c r="H7" s="192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9" t="s">
        <v>1739</v>
      </c>
      <c r="D2" s="1929"/>
      <c r="E2" s="1929"/>
      <c r="F2" s="1929"/>
      <c r="G2" s="1929"/>
      <c r="H2" s="1929"/>
      <c r="I2" s="1929"/>
    </row>
    <row r="3" spans="3:9" ht="15.75" customHeight="1" thickBot="1">
      <c r="C3" s="1930" t="s">
        <v>1784</v>
      </c>
      <c r="D3" s="1931"/>
      <c r="E3" s="1931"/>
      <c r="F3" s="1931"/>
      <c r="G3" s="1931"/>
      <c r="H3" s="1931"/>
      <c r="I3" s="1931"/>
    </row>
    <row r="4" spans="3:9" ht="33.75" thickBot="1">
      <c r="C4" s="1567" t="s">
        <v>263</v>
      </c>
      <c r="D4" s="1576" t="s">
        <v>1304</v>
      </c>
      <c r="E4" s="1576" t="s">
        <v>1305</v>
      </c>
      <c r="F4" s="1576" t="s">
        <v>1306</v>
      </c>
      <c r="G4" s="1596" t="s">
        <v>1307</v>
      </c>
      <c r="H4" s="1576" t="s">
        <v>1308</v>
      </c>
      <c r="I4" s="1576" t="s">
        <v>1309</v>
      </c>
    </row>
    <row r="5" spans="3:9" ht="15.75" hidden="1" customHeight="1" thickTop="1">
      <c r="C5" s="1568"/>
      <c r="D5" s="1577"/>
      <c r="E5" s="1577"/>
      <c r="F5" s="1577"/>
      <c r="G5" s="1577"/>
      <c r="H5" s="1577"/>
      <c r="I5" s="1577"/>
    </row>
    <row r="6" spans="3:9" ht="15.75" hidden="1" customHeight="1">
      <c r="C6" s="1569"/>
      <c r="D6" s="1578"/>
      <c r="E6" s="1578"/>
      <c r="F6" s="1578"/>
      <c r="G6" s="1578"/>
      <c r="H6" s="1578"/>
      <c r="I6" s="1578"/>
    </row>
    <row r="7" spans="3:9" ht="15.75" hidden="1" customHeight="1">
      <c r="C7" s="1570">
        <v>2013</v>
      </c>
      <c r="D7" s="1578"/>
      <c r="E7" s="1578"/>
      <c r="F7" s="1578"/>
      <c r="G7" s="1578"/>
      <c r="H7" s="1578"/>
      <c r="I7" s="1578"/>
    </row>
    <row r="8" spans="3:9" ht="15.75" hidden="1" customHeight="1">
      <c r="C8" s="1571" t="s">
        <v>345</v>
      </c>
      <c r="D8" s="1579">
        <v>181.68</v>
      </c>
      <c r="E8" s="1579">
        <v>21.18</v>
      </c>
      <c r="F8" s="1579">
        <v>761.09</v>
      </c>
      <c r="G8" s="1579">
        <v>691.18</v>
      </c>
      <c r="H8" s="1579">
        <v>6950.84</v>
      </c>
      <c r="I8" s="1579">
        <v>47.53</v>
      </c>
    </row>
    <row r="9" spans="3:9" ht="15.75" hidden="1" customHeight="1">
      <c r="C9" s="1571" t="s">
        <v>334</v>
      </c>
      <c r="D9" s="1579">
        <v>172.41</v>
      </c>
      <c r="E9" s="1579">
        <v>21.95</v>
      </c>
      <c r="F9" s="1579">
        <v>811.83</v>
      </c>
      <c r="G9" s="1579">
        <v>620.05999999999995</v>
      </c>
      <c r="H9" s="1579">
        <v>6835.89</v>
      </c>
      <c r="I9" s="1579">
        <v>30.75</v>
      </c>
    </row>
    <row r="10" spans="3:9" ht="15.75" hidden="1" customHeight="1">
      <c r="C10" s="1571" t="s">
        <v>335</v>
      </c>
      <c r="D10" s="1579">
        <v>179.44</v>
      </c>
      <c r="E10" s="1579">
        <v>37.01</v>
      </c>
      <c r="F10" s="1579">
        <v>1377.65</v>
      </c>
      <c r="G10" s="1579">
        <v>743.82</v>
      </c>
      <c r="H10" s="1579">
        <v>7042.27</v>
      </c>
      <c r="I10" s="1579">
        <v>33.69</v>
      </c>
    </row>
    <row r="11" spans="3:9" ht="15.75" hidden="1" customHeight="1">
      <c r="C11" s="1571" t="s">
        <v>336</v>
      </c>
      <c r="D11" s="1579">
        <v>182.87</v>
      </c>
      <c r="E11" s="1579">
        <v>37.31</v>
      </c>
      <c r="F11" s="1579">
        <v>954.8</v>
      </c>
      <c r="G11" s="1579">
        <v>760.46</v>
      </c>
      <c r="H11" s="1579">
        <v>9908.41</v>
      </c>
      <c r="I11" s="1579">
        <v>34.729999999999997</v>
      </c>
    </row>
    <row r="12" spans="3:9" ht="15.75" hidden="1" customHeight="1">
      <c r="C12" s="1571" t="s">
        <v>337</v>
      </c>
      <c r="D12" s="1579">
        <v>215.2</v>
      </c>
      <c r="E12" s="1579">
        <v>37.090000000000003</v>
      </c>
      <c r="F12" s="1579">
        <v>954.18</v>
      </c>
      <c r="G12" s="1579">
        <v>793.43</v>
      </c>
      <c r="H12" s="1579">
        <v>12146.9</v>
      </c>
      <c r="I12" s="1579">
        <v>38.68</v>
      </c>
    </row>
    <row r="13" spans="3:9" ht="15.75" hidden="1" customHeight="1">
      <c r="C13" s="1571" t="s">
        <v>338</v>
      </c>
      <c r="D13" s="1579">
        <v>185.8</v>
      </c>
      <c r="E13" s="1579">
        <v>34.36</v>
      </c>
      <c r="F13" s="1579">
        <v>968.54</v>
      </c>
      <c r="G13" s="1579">
        <v>731.17</v>
      </c>
      <c r="H13" s="1579">
        <v>9110.9699999999993</v>
      </c>
      <c r="I13" s="1579">
        <v>36.869999999999997</v>
      </c>
    </row>
    <row r="14" spans="3:9" ht="15.75" hidden="1" customHeight="1">
      <c r="C14" s="1571" t="s">
        <v>339</v>
      </c>
      <c r="D14" s="1579">
        <v>205.85</v>
      </c>
      <c r="E14" s="1579">
        <v>35.409999999999997</v>
      </c>
      <c r="F14" s="1579">
        <v>1052.26</v>
      </c>
      <c r="G14" s="1579">
        <v>822.57</v>
      </c>
      <c r="H14" s="1579">
        <v>10099.719999999999</v>
      </c>
      <c r="I14" s="1579">
        <v>42.74</v>
      </c>
    </row>
    <row r="15" spans="3:9" ht="15.75" hidden="1" customHeight="1">
      <c r="C15" s="1571" t="s">
        <v>340</v>
      </c>
      <c r="D15" s="1579">
        <v>187.25</v>
      </c>
      <c r="E15" s="1579">
        <v>30.29</v>
      </c>
      <c r="F15" s="1579">
        <v>1114.8599999999999</v>
      </c>
      <c r="G15" s="1579">
        <v>825.75</v>
      </c>
      <c r="H15" s="1579">
        <v>11551.94</v>
      </c>
      <c r="I15" s="1579">
        <v>41.78</v>
      </c>
    </row>
    <row r="16" spans="3:9" ht="15.75" hidden="1" customHeight="1">
      <c r="C16" s="1571" t="s">
        <v>341</v>
      </c>
      <c r="D16" s="1579">
        <v>201.22</v>
      </c>
      <c r="E16" s="1579">
        <v>33.17</v>
      </c>
      <c r="F16" s="1579">
        <v>1003.98</v>
      </c>
      <c r="G16" s="1579">
        <v>799.62</v>
      </c>
      <c r="H16" s="1579">
        <v>8701.56</v>
      </c>
      <c r="I16" s="1579">
        <v>44.48</v>
      </c>
    </row>
    <row r="17" spans="3:9" ht="15.75" hidden="1" customHeight="1">
      <c r="C17" s="1571" t="s">
        <v>342</v>
      </c>
      <c r="D17" s="1579">
        <v>212.66</v>
      </c>
      <c r="E17" s="1579">
        <v>35.69</v>
      </c>
      <c r="F17" s="1579">
        <v>1073.8800000000001</v>
      </c>
      <c r="G17" s="1579">
        <v>873.19</v>
      </c>
      <c r="H17" s="1579">
        <v>9769.81</v>
      </c>
      <c r="I17" s="1579">
        <v>48.59</v>
      </c>
    </row>
    <row r="18" spans="3:9" ht="15.75" hidden="1" customHeight="1">
      <c r="C18" s="1571" t="s">
        <v>343</v>
      </c>
      <c r="D18" s="1579">
        <v>186.64</v>
      </c>
      <c r="E18" s="1579">
        <v>31.74</v>
      </c>
      <c r="F18" s="1579">
        <v>904.27</v>
      </c>
      <c r="G18" s="1579">
        <v>927.93</v>
      </c>
      <c r="H18" s="1579">
        <v>14753.35</v>
      </c>
      <c r="I18" s="1579">
        <v>24.04</v>
      </c>
    </row>
    <row r="19" spans="3:9" ht="15.75" hidden="1" customHeight="1">
      <c r="C19" s="1571" t="s">
        <v>344</v>
      </c>
      <c r="D19" s="1579">
        <v>180.8</v>
      </c>
      <c r="E19" s="1579">
        <v>11.82</v>
      </c>
      <c r="F19" s="1579">
        <v>1033.73</v>
      </c>
      <c r="G19" s="1579">
        <v>1042.32</v>
      </c>
      <c r="H19" s="1579">
        <v>12273.02</v>
      </c>
      <c r="I19" s="1579">
        <v>23.56</v>
      </c>
    </row>
    <row r="20" spans="3:9" ht="16.5" hidden="1" customHeight="1" thickBot="1">
      <c r="C20" s="1572"/>
      <c r="D20" s="1580"/>
      <c r="E20" s="1580"/>
      <c r="F20" s="1580"/>
      <c r="G20" s="1580"/>
      <c r="H20" s="1580"/>
      <c r="I20" s="1580"/>
    </row>
    <row r="21" spans="3:9" ht="16.5" hidden="1" customHeight="1" thickBot="1">
      <c r="C21" s="1573" t="s">
        <v>1150</v>
      </c>
      <c r="D21" s="1581">
        <v>2291.8200000000002</v>
      </c>
      <c r="E21" s="1581">
        <v>367.02</v>
      </c>
      <c r="F21" s="1581">
        <v>12011.07</v>
      </c>
      <c r="G21" s="1581">
        <v>9631.5</v>
      </c>
      <c r="H21" s="1581">
        <v>119144.68</v>
      </c>
      <c r="I21" s="1581">
        <v>447.44</v>
      </c>
    </row>
    <row r="22" spans="3:9" ht="15.75" hidden="1" customHeight="1">
      <c r="C22" s="1574"/>
      <c r="D22" s="1582"/>
      <c r="E22" s="1582"/>
      <c r="F22" s="1582"/>
      <c r="G22" s="1582"/>
      <c r="H22" s="1582"/>
      <c r="I22" s="1582"/>
    </row>
    <row r="23" spans="3:9" ht="15.75" hidden="1" customHeight="1">
      <c r="C23" s="1570">
        <v>2014</v>
      </c>
      <c r="D23" s="1579"/>
      <c r="E23" s="1579"/>
      <c r="F23" s="1579"/>
      <c r="G23" s="1579"/>
      <c r="H23" s="1579"/>
      <c r="I23" s="1579"/>
    </row>
    <row r="24" spans="3:9" ht="15.75" hidden="1" customHeight="1">
      <c r="C24" s="1571" t="s">
        <v>345</v>
      </c>
      <c r="D24" s="1579">
        <v>182.48</v>
      </c>
      <c r="E24" s="1579">
        <v>29.41</v>
      </c>
      <c r="F24" s="1579">
        <v>973.79</v>
      </c>
      <c r="G24" s="1579">
        <v>815.89</v>
      </c>
      <c r="H24" s="1579">
        <v>11141.19</v>
      </c>
      <c r="I24" s="1579">
        <v>24.19</v>
      </c>
    </row>
    <row r="25" spans="3:9" ht="15.75" hidden="1" customHeight="1">
      <c r="C25" s="1571" t="s">
        <v>334</v>
      </c>
      <c r="D25" s="1579">
        <v>175.09</v>
      </c>
      <c r="E25" s="1579">
        <v>32.950000000000003</v>
      </c>
      <c r="F25" s="1579">
        <v>991.91</v>
      </c>
      <c r="G25" s="1579">
        <v>799.12</v>
      </c>
      <c r="H25" s="1579">
        <v>10631.6</v>
      </c>
      <c r="I25" s="1579">
        <v>25.1</v>
      </c>
    </row>
    <row r="26" spans="3:9" ht="15.75" hidden="1" customHeight="1">
      <c r="C26" s="1571" t="s">
        <v>335</v>
      </c>
      <c r="D26" s="1579">
        <v>192.02</v>
      </c>
      <c r="E26" s="1579">
        <v>32.35</v>
      </c>
      <c r="F26" s="1579">
        <v>1163.76</v>
      </c>
      <c r="G26" s="1579">
        <v>947.64</v>
      </c>
      <c r="H26" s="1579">
        <v>12859.5</v>
      </c>
      <c r="I26" s="1579">
        <v>30.82</v>
      </c>
    </row>
    <row r="27" spans="3:9" ht="17.25" hidden="1" thickTop="1">
      <c r="C27" s="1571" t="s">
        <v>336</v>
      </c>
      <c r="D27" s="1579">
        <v>183.63</v>
      </c>
      <c r="E27" s="1579">
        <v>28.12</v>
      </c>
      <c r="F27" s="1579">
        <v>1184.8499999999999</v>
      </c>
      <c r="G27" s="1579">
        <v>974.37</v>
      </c>
      <c r="H27" s="1579">
        <v>13298.04</v>
      </c>
      <c r="I27" s="1579">
        <v>29.23</v>
      </c>
    </row>
    <row r="28" spans="3:9" ht="17.25" hidden="1" thickTop="1">
      <c r="C28" s="1571" t="s">
        <v>337</v>
      </c>
      <c r="D28" s="1579">
        <v>215.2</v>
      </c>
      <c r="E28" s="1579">
        <v>37.090000000000003</v>
      </c>
      <c r="F28" s="1579">
        <v>954.18</v>
      </c>
      <c r="G28" s="1579">
        <v>793.43</v>
      </c>
      <c r="H28" s="1579">
        <v>12146.9</v>
      </c>
      <c r="I28" s="1579">
        <v>38.68</v>
      </c>
    </row>
    <row r="29" spans="3:9" ht="17.25" hidden="1" thickTop="1">
      <c r="C29" s="1571" t="s">
        <v>338</v>
      </c>
      <c r="D29" s="1579">
        <v>193.58</v>
      </c>
      <c r="E29" s="1579">
        <v>32.979999999999997</v>
      </c>
      <c r="F29" s="1579">
        <v>1164.73</v>
      </c>
      <c r="G29" s="1579">
        <v>966.45</v>
      </c>
      <c r="H29" s="1579">
        <v>14163.56</v>
      </c>
      <c r="I29" s="1579">
        <v>34.25</v>
      </c>
    </row>
    <row r="30" spans="3:9" ht="17.25" hidden="1" thickTop="1">
      <c r="C30" s="1571" t="s">
        <v>339</v>
      </c>
      <c r="D30" s="1579">
        <v>199.59</v>
      </c>
      <c r="E30" s="1579">
        <v>34.340000000000003</v>
      </c>
      <c r="F30" s="1579">
        <v>1272.9100000000001</v>
      </c>
      <c r="G30" s="1579">
        <v>1038.44</v>
      </c>
      <c r="H30" s="1579">
        <v>15370.63</v>
      </c>
      <c r="I30" s="1579">
        <v>37.68</v>
      </c>
    </row>
    <row r="31" spans="3:9" ht="17.25" hidden="1" thickTop="1">
      <c r="C31" s="1571" t="s">
        <v>340</v>
      </c>
      <c r="D31" s="1579">
        <v>170.86</v>
      </c>
      <c r="E31" s="1579">
        <v>27.25</v>
      </c>
      <c r="F31" s="1579">
        <v>1300.3499999999999</v>
      </c>
      <c r="G31" s="1579">
        <v>1122.4100000000001</v>
      </c>
      <c r="H31" s="1579">
        <v>16268.07</v>
      </c>
      <c r="I31" s="1579">
        <v>33.840000000000003</v>
      </c>
    </row>
    <row r="32" spans="3:9" ht="17.25" hidden="1" thickTop="1">
      <c r="C32" s="1571" t="s">
        <v>341</v>
      </c>
      <c r="D32" s="1579">
        <v>197.88</v>
      </c>
      <c r="E32" s="1579">
        <v>30.39</v>
      </c>
      <c r="F32" s="1579">
        <v>1158.8399999999999</v>
      </c>
      <c r="G32" s="1579">
        <v>1057.48</v>
      </c>
      <c r="H32" s="1579">
        <v>15991.79</v>
      </c>
      <c r="I32" s="1579">
        <v>39.35</v>
      </c>
    </row>
    <row r="33" spans="3:9" ht="17.25" hidden="1" thickTop="1">
      <c r="C33" s="1571" t="s">
        <v>342</v>
      </c>
      <c r="D33" s="1583">
        <v>200.32</v>
      </c>
      <c r="E33" s="1583">
        <v>34.58</v>
      </c>
      <c r="F33" s="1583">
        <v>1193.3800000000001</v>
      </c>
      <c r="G33" s="1583">
        <v>1086.1600000000001</v>
      </c>
      <c r="H33" s="1583">
        <v>17527.400000000001</v>
      </c>
      <c r="I33" s="1583">
        <v>40.96</v>
      </c>
    </row>
    <row r="34" spans="3:9" ht="17.25" hidden="1" thickTop="1">
      <c r="C34" s="1571" t="s">
        <v>343</v>
      </c>
      <c r="D34" s="1583">
        <v>171.446</v>
      </c>
      <c r="E34" s="1583">
        <v>27.66</v>
      </c>
      <c r="F34" s="1583">
        <v>1143.69</v>
      </c>
      <c r="G34" s="1583">
        <v>1077.296</v>
      </c>
      <c r="H34" s="1583">
        <v>17876.307000000001</v>
      </c>
      <c r="I34" s="1583">
        <v>42.009</v>
      </c>
    </row>
    <row r="35" spans="3:9" ht="17.25" hidden="1" thickTop="1">
      <c r="C35" s="1571" t="s">
        <v>344</v>
      </c>
      <c r="D35" s="1579">
        <v>189.83</v>
      </c>
      <c r="E35" s="1579">
        <v>27.49</v>
      </c>
      <c r="F35" s="1579">
        <v>1161.5899999999999</v>
      </c>
      <c r="G35" s="1579">
        <v>1162.71</v>
      </c>
      <c r="H35" s="1579">
        <v>19347.91</v>
      </c>
      <c r="I35" s="1579">
        <v>40.49</v>
      </c>
    </row>
    <row r="36" spans="3:9" ht="17.25" hidden="1" thickTop="1">
      <c r="C36" s="1571"/>
      <c r="D36" s="1579"/>
      <c r="E36" s="1579"/>
      <c r="F36" s="1579"/>
      <c r="G36" s="1579"/>
      <c r="H36" s="1579"/>
      <c r="I36" s="1579"/>
    </row>
    <row r="37" spans="3:9" ht="18" hidden="1" thickTop="1" thickBot="1">
      <c r="C37" s="1573" t="s">
        <v>1150</v>
      </c>
      <c r="D37" s="1584">
        <f t="shared" ref="D37:I37" si="0">+SUM(D24:D35)</f>
        <v>2271.9259999999999</v>
      </c>
      <c r="E37" s="1584">
        <f t="shared" si="0"/>
        <v>374.61</v>
      </c>
      <c r="F37" s="1584">
        <f t="shared" si="0"/>
        <v>13663.980000000001</v>
      </c>
      <c r="G37" s="1584">
        <f t="shared" si="0"/>
        <v>11841.396000000001</v>
      </c>
      <c r="H37" s="1584">
        <f t="shared" si="0"/>
        <v>176622.89700000003</v>
      </c>
      <c r="I37" s="1584">
        <f t="shared" si="0"/>
        <v>416.59900000000005</v>
      </c>
    </row>
    <row r="38" spans="3:9" ht="17.25" hidden="1" thickTop="1">
      <c r="C38" s="1570">
        <v>2015</v>
      </c>
      <c r="D38" s="1579"/>
      <c r="E38" s="1579"/>
      <c r="F38" s="1579"/>
      <c r="G38" s="1579"/>
      <c r="H38" s="1579"/>
      <c r="I38" s="1579"/>
    </row>
    <row r="39" spans="3:9" ht="17.25" hidden="1" thickTop="1">
      <c r="C39" s="1571" t="s">
        <v>345</v>
      </c>
      <c r="D39" s="1585">
        <v>170.77</v>
      </c>
      <c r="E39" s="1585">
        <v>29.55</v>
      </c>
      <c r="F39" s="1590">
        <v>1174.0899999999999</v>
      </c>
      <c r="G39" s="1590">
        <v>1124.49</v>
      </c>
      <c r="H39" s="1590">
        <v>16903.259999999998</v>
      </c>
      <c r="I39" s="1585">
        <v>37.6</v>
      </c>
    </row>
    <row r="40" spans="3:9" ht="17.25" hidden="1" thickTop="1">
      <c r="C40" s="1571" t="s">
        <v>334</v>
      </c>
      <c r="D40" s="1585">
        <v>172.25</v>
      </c>
      <c r="E40" s="1585">
        <v>32.229999999999997</v>
      </c>
      <c r="F40" s="1590">
        <v>1140.94</v>
      </c>
      <c r="G40" s="1590">
        <v>1027.8800000000001</v>
      </c>
      <c r="H40" s="1590">
        <v>16160.42</v>
      </c>
      <c r="I40" s="1585">
        <v>39.94</v>
      </c>
    </row>
    <row r="41" spans="3:9" ht="17.25" hidden="1" thickTop="1">
      <c r="C41" s="1571" t="s">
        <v>335</v>
      </c>
      <c r="D41" s="1585">
        <v>191.637</v>
      </c>
      <c r="E41" s="1585">
        <v>30.332000000000001</v>
      </c>
      <c r="F41" s="1590">
        <v>1183.6379999999999</v>
      </c>
      <c r="G41" s="1590">
        <v>1110.1690000000001</v>
      </c>
      <c r="H41" s="1590">
        <v>18211.888999999999</v>
      </c>
      <c r="I41" s="1585">
        <v>44.484000000000002</v>
      </c>
    </row>
    <row r="42" spans="3:9" ht="17.25" hidden="1" thickTop="1">
      <c r="C42" s="1571" t="s">
        <v>336</v>
      </c>
      <c r="D42" s="1585">
        <v>180.34</v>
      </c>
      <c r="E42" s="1585">
        <v>26.98</v>
      </c>
      <c r="F42" s="1590">
        <v>1151.25</v>
      </c>
      <c r="G42" s="1590">
        <v>1107.52</v>
      </c>
      <c r="H42" s="1590">
        <v>17269.689999999999</v>
      </c>
      <c r="I42" s="1585">
        <v>43.55</v>
      </c>
    </row>
    <row r="43" spans="3:9" ht="17.25" hidden="1" thickTop="1">
      <c r="C43" s="1571" t="s">
        <v>337</v>
      </c>
      <c r="D43" s="1585">
        <v>179.76</v>
      </c>
      <c r="E43" s="1585">
        <v>27.38</v>
      </c>
      <c r="F43" s="1590">
        <v>1052.4960000000001</v>
      </c>
      <c r="G43" s="1590">
        <v>1123.7650000000001</v>
      </c>
      <c r="H43" s="1590">
        <v>18684.617999999999</v>
      </c>
      <c r="I43" s="1585">
        <v>43.219000000000001</v>
      </c>
    </row>
    <row r="44" spans="3:9" ht="17.25" hidden="1" thickTop="1">
      <c r="C44" s="1571" t="s">
        <v>338</v>
      </c>
      <c r="D44" s="1585">
        <v>196.41</v>
      </c>
      <c r="E44" s="1585">
        <v>31.85</v>
      </c>
      <c r="F44" s="1590">
        <v>1121.24</v>
      </c>
      <c r="G44" s="1590">
        <v>1038.18</v>
      </c>
      <c r="H44" s="1590">
        <v>17478.240000000002</v>
      </c>
      <c r="I44" s="1585">
        <v>47.17</v>
      </c>
    </row>
    <row r="45" spans="3:9" ht="17.25" hidden="1" thickTop="1">
      <c r="C45" s="1571" t="s">
        <v>339</v>
      </c>
      <c r="D45" s="1585">
        <v>199.1</v>
      </c>
      <c r="E45" s="1585">
        <v>34</v>
      </c>
      <c r="F45" s="1590">
        <v>1288.23</v>
      </c>
      <c r="G45" s="1590">
        <v>1167.43</v>
      </c>
      <c r="H45" s="1590">
        <v>18670.439999999999</v>
      </c>
      <c r="I45" s="1585">
        <v>49.36</v>
      </c>
    </row>
    <row r="46" spans="3:9" ht="17.25" hidden="1" thickTop="1">
      <c r="C46" s="1571" t="s">
        <v>340</v>
      </c>
      <c r="D46" s="1585">
        <v>153.13</v>
      </c>
      <c r="E46" s="1585">
        <v>28.05</v>
      </c>
      <c r="F46" s="1590">
        <v>1373.48</v>
      </c>
      <c r="G46" s="1590">
        <v>1122.22</v>
      </c>
      <c r="H46" s="1590">
        <v>19750.59</v>
      </c>
      <c r="I46" s="1585">
        <v>46.52</v>
      </c>
    </row>
    <row r="47" spans="3:9" ht="17.25" hidden="1" thickTop="1">
      <c r="C47" s="1571" t="s">
        <v>341</v>
      </c>
      <c r="D47" s="1586">
        <v>164.309</v>
      </c>
      <c r="E47" s="1586">
        <v>31.146999999999998</v>
      </c>
      <c r="F47" s="1590">
        <v>1196.8720000000001</v>
      </c>
      <c r="G47" s="1590">
        <v>1103.9059999999999</v>
      </c>
      <c r="H47" s="1590">
        <v>19133.21</v>
      </c>
      <c r="I47" s="1586">
        <v>50.401000000000003</v>
      </c>
    </row>
    <row r="48" spans="3:9" ht="17.25" hidden="1" thickTop="1">
      <c r="C48" s="1571" t="s">
        <v>342</v>
      </c>
      <c r="D48" s="1586">
        <v>156.428</v>
      </c>
      <c r="E48" s="1586">
        <v>30.774999999999999</v>
      </c>
      <c r="F48" s="1590">
        <v>1295.03</v>
      </c>
      <c r="G48" s="1590">
        <v>1152.83</v>
      </c>
      <c r="H48" s="1590">
        <v>22166.446</v>
      </c>
      <c r="I48" s="1586">
        <v>54.045999999999999</v>
      </c>
    </row>
    <row r="49" spans="3:9" ht="17.25" hidden="1" thickTop="1">
      <c r="C49" s="1571" t="s">
        <v>343</v>
      </c>
      <c r="D49" s="1586">
        <v>143.44</v>
      </c>
      <c r="E49" s="1586">
        <v>32.19</v>
      </c>
      <c r="F49" s="1590">
        <v>1206.1600000000001</v>
      </c>
      <c r="G49" s="1590">
        <v>1151.3399999999999</v>
      </c>
      <c r="H49" s="1590">
        <v>21390.18</v>
      </c>
      <c r="I49" s="1586">
        <v>51.34</v>
      </c>
    </row>
    <row r="50" spans="3:9" ht="17.25" hidden="1" thickTop="1">
      <c r="C50" s="1571" t="s">
        <v>344</v>
      </c>
      <c r="D50" s="1586">
        <v>155.04400000000001</v>
      </c>
      <c r="E50" s="1586">
        <v>27.245999999999999</v>
      </c>
      <c r="F50" s="1590">
        <v>1359.876</v>
      </c>
      <c r="G50" s="1590">
        <v>1183.5650000000001</v>
      </c>
      <c r="H50" s="1590">
        <v>22904.326000000001</v>
      </c>
      <c r="I50" s="1586">
        <v>52.59</v>
      </c>
    </row>
    <row r="51" spans="3:9" ht="15.75" hidden="1" customHeight="1" thickBot="1">
      <c r="C51" s="1573" t="s">
        <v>1150</v>
      </c>
      <c r="D51" s="1587">
        <f t="shared" ref="D51:I51" si="1">+SUM(D39:D50)</f>
        <v>2062.6179999999999</v>
      </c>
      <c r="E51" s="1593">
        <f t="shared" si="1"/>
        <v>361.72999999999996</v>
      </c>
      <c r="F51" s="1587">
        <f t="shared" si="1"/>
        <v>14543.302</v>
      </c>
      <c r="G51" s="1587">
        <f t="shared" si="1"/>
        <v>13413.295000000002</v>
      </c>
      <c r="H51" s="1587">
        <f t="shared" si="1"/>
        <v>228723.30900000001</v>
      </c>
      <c r="I51" s="1593">
        <f t="shared" si="1"/>
        <v>560.22</v>
      </c>
    </row>
    <row r="52" spans="3:9" ht="17.25" hidden="1" thickTop="1">
      <c r="C52" s="1569"/>
      <c r="D52" s="1588"/>
      <c r="E52" s="1588"/>
      <c r="F52" s="1588"/>
      <c r="G52" s="1588"/>
      <c r="H52" s="1588"/>
      <c r="I52" s="1588"/>
    </row>
    <row r="53" spans="3:9" ht="17.25" hidden="1" thickTop="1">
      <c r="C53" s="1570">
        <v>2016</v>
      </c>
      <c r="D53" s="1579"/>
      <c r="E53" s="1579"/>
      <c r="F53" s="1579"/>
      <c r="G53" s="1579"/>
      <c r="H53" s="1579"/>
      <c r="I53" s="1579"/>
    </row>
    <row r="54" spans="3:9" ht="14.25" hidden="1" customHeight="1">
      <c r="C54" s="1571" t="s">
        <v>345</v>
      </c>
      <c r="D54" s="1585">
        <v>132.26</v>
      </c>
      <c r="E54" s="1585">
        <v>24.614999999999998</v>
      </c>
      <c r="F54" s="1585">
        <v>1328.9280000000001</v>
      </c>
      <c r="G54" s="1585">
        <v>1104.4480000000001</v>
      </c>
      <c r="H54" s="1590">
        <v>19956.074000000001</v>
      </c>
      <c r="I54" s="1585">
        <v>49.886000000000003</v>
      </c>
    </row>
    <row r="55" spans="3:9" ht="17.25" hidden="1" thickTop="1">
      <c r="C55" s="1571" t="s">
        <v>334</v>
      </c>
      <c r="D55" s="1585">
        <v>148.41999999999999</v>
      </c>
      <c r="E55" s="1585">
        <v>30.26</v>
      </c>
      <c r="F55" s="1585">
        <v>1289.46</v>
      </c>
      <c r="G55" s="1585">
        <v>1067.1300000000001</v>
      </c>
      <c r="H55" s="1590">
        <v>19793.73</v>
      </c>
      <c r="I55" s="1585">
        <v>54.57</v>
      </c>
    </row>
    <row r="56" spans="3:9" ht="15.75" hidden="1" customHeight="1">
      <c r="C56" s="1571" t="s">
        <v>335</v>
      </c>
      <c r="D56" s="1585">
        <v>152.465</v>
      </c>
      <c r="E56" s="1585">
        <v>29.645</v>
      </c>
      <c r="F56" s="1585">
        <v>1455.703</v>
      </c>
      <c r="G56" s="1585">
        <v>962.90499999999997</v>
      </c>
      <c r="H56" s="1590">
        <v>21731.491999999998</v>
      </c>
      <c r="I56" s="1585">
        <v>61.860999999999997</v>
      </c>
    </row>
    <row r="57" spans="3:9" ht="17.25" hidden="1" thickTop="1">
      <c r="C57" s="1571" t="s">
        <v>336</v>
      </c>
      <c r="D57" s="1585">
        <v>161.72999999999999</v>
      </c>
      <c r="E57" s="1585">
        <v>24.974</v>
      </c>
      <c r="F57" s="1585">
        <v>1962.6380000000001</v>
      </c>
      <c r="G57" s="1585">
        <v>841.33500000000004</v>
      </c>
      <c r="H57" s="1590">
        <v>21086.574000000001</v>
      </c>
      <c r="I57" s="1585">
        <v>59.853000000000002</v>
      </c>
    </row>
    <row r="58" spans="3:9" ht="17.25" hidden="1" thickTop="1">
      <c r="C58" s="1571" t="s">
        <v>337</v>
      </c>
      <c r="D58" s="1585">
        <v>199.256</v>
      </c>
      <c r="E58" s="1585">
        <v>29.113</v>
      </c>
      <c r="F58" s="1585">
        <v>2779.9029999999998</v>
      </c>
      <c r="G58" s="1585">
        <v>675.84500000000003</v>
      </c>
      <c r="H58" s="1590">
        <v>23292.988000000001</v>
      </c>
      <c r="I58" s="1585">
        <v>83.153999999999996</v>
      </c>
    </row>
    <row r="59" spans="3:9" ht="17.25" hidden="1" thickTop="1">
      <c r="C59" s="1571" t="s">
        <v>338</v>
      </c>
      <c r="D59" s="1585">
        <v>268.19200000000001</v>
      </c>
      <c r="E59" s="1585">
        <v>33.5</v>
      </c>
      <c r="F59" s="1585">
        <v>3203.8</v>
      </c>
      <c r="G59" s="1585">
        <v>741.94</v>
      </c>
      <c r="H59" s="1590">
        <v>23321.170999999998</v>
      </c>
      <c r="I59" s="1585">
        <v>87.956999999999994</v>
      </c>
    </row>
    <row r="60" spans="3:9" ht="17.25" hidden="1" thickTop="1">
      <c r="C60" s="1571" t="s">
        <v>339</v>
      </c>
      <c r="D60" s="1585">
        <v>242.37</v>
      </c>
      <c r="E60" s="1585">
        <v>31.076000000000001</v>
      </c>
      <c r="F60" s="1585">
        <v>3946.3380000000002</v>
      </c>
      <c r="G60" s="1585">
        <v>1052.838</v>
      </c>
      <c r="H60" s="1590">
        <v>24538.833999999999</v>
      </c>
      <c r="I60" s="1585">
        <v>102.748</v>
      </c>
    </row>
    <row r="61" spans="3:9" ht="17.25" hidden="1" thickTop="1">
      <c r="C61" s="1571" t="s">
        <v>340</v>
      </c>
      <c r="D61" s="1585">
        <v>253.93799999999999</v>
      </c>
      <c r="E61" s="1585">
        <v>27.768000000000001</v>
      </c>
      <c r="F61" s="1585">
        <v>4038.12</v>
      </c>
      <c r="G61" s="1585">
        <v>1156.3800000000001</v>
      </c>
      <c r="H61" s="1590">
        <v>26009.647000000001</v>
      </c>
      <c r="I61" s="1585">
        <v>109.489</v>
      </c>
    </row>
    <row r="62" spans="3:9" ht="17.25" hidden="1" thickTop="1">
      <c r="C62" s="1571" t="s">
        <v>341</v>
      </c>
      <c r="D62" s="1585">
        <v>288.5</v>
      </c>
      <c r="E62" s="1585">
        <v>32.5</v>
      </c>
      <c r="F62" s="1585">
        <v>4421.9089999999997</v>
      </c>
      <c r="G62" s="1585">
        <v>1188.528</v>
      </c>
      <c r="H62" s="1590">
        <v>27300</v>
      </c>
      <c r="I62" s="1585">
        <v>100</v>
      </c>
    </row>
    <row r="63" spans="3:9" ht="17.25" hidden="1" thickTop="1">
      <c r="C63" s="1571" t="s">
        <v>342</v>
      </c>
      <c r="D63" s="1585">
        <v>295.99900000000002</v>
      </c>
      <c r="E63" s="1585">
        <v>29.187000000000001</v>
      </c>
      <c r="F63" s="1585">
        <v>6247.3940000000002</v>
      </c>
      <c r="G63" s="1585">
        <v>1106.3579999999999</v>
      </c>
      <c r="H63" s="1590">
        <v>29801.734</v>
      </c>
      <c r="I63" s="1585">
        <v>117.896</v>
      </c>
    </row>
    <row r="64" spans="3:9" ht="17.25" hidden="1" thickTop="1">
      <c r="C64" s="1571" t="s">
        <v>343</v>
      </c>
      <c r="D64" s="1585">
        <v>353</v>
      </c>
      <c r="E64" s="1585">
        <v>30.6</v>
      </c>
      <c r="F64" s="1585">
        <v>8691.2000000000007</v>
      </c>
      <c r="G64" s="1585" t="s">
        <v>1350</v>
      </c>
      <c r="H64" s="1590">
        <v>28542.1</v>
      </c>
      <c r="I64" s="1585">
        <v>128.80000000000001</v>
      </c>
    </row>
    <row r="65" spans="3:9" ht="17.25" hidden="1" thickTop="1">
      <c r="C65" s="1571" t="s">
        <v>344</v>
      </c>
      <c r="D65" s="1585">
        <v>405.4</v>
      </c>
      <c r="E65" s="1585">
        <v>24.42</v>
      </c>
      <c r="F65" s="1585">
        <v>13042.1</v>
      </c>
      <c r="G65" s="1585">
        <v>1348</v>
      </c>
      <c r="H65" s="1590">
        <v>33211.81</v>
      </c>
      <c r="I65" s="1585">
        <v>155.9</v>
      </c>
    </row>
    <row r="66" spans="3:9" ht="18" hidden="1" thickTop="1" thickBot="1">
      <c r="C66" s="1573" t="s">
        <v>1150</v>
      </c>
      <c r="D66" s="1587">
        <f t="shared" ref="D66:I66" si="2">+SUM(D54:D65)</f>
        <v>2901.53</v>
      </c>
      <c r="E66" s="1593">
        <f t="shared" si="2"/>
        <v>347.65800000000007</v>
      </c>
      <c r="F66" s="1587">
        <f t="shared" si="2"/>
        <v>52407.492999999995</v>
      </c>
      <c r="G66" s="1587">
        <f t="shared" si="2"/>
        <v>11245.707</v>
      </c>
      <c r="H66" s="1587">
        <f t="shared" si="2"/>
        <v>298586.15399999998</v>
      </c>
      <c r="I66" s="1593">
        <f t="shared" si="2"/>
        <v>1112.114</v>
      </c>
    </row>
    <row r="67" spans="3:9" ht="15.75" customHeight="1" thickTop="1">
      <c r="C67" s="1569"/>
      <c r="D67" s="1589"/>
      <c r="E67" s="1594"/>
      <c r="F67" s="1589"/>
      <c r="G67" s="1589"/>
      <c r="H67" s="1589"/>
      <c r="I67" s="1594"/>
    </row>
    <row r="68" spans="3:9" ht="18" customHeight="1">
      <c r="C68" s="1570">
        <v>2017</v>
      </c>
      <c r="D68" s="1589"/>
      <c r="E68" s="1594"/>
      <c r="F68" s="1589"/>
      <c r="G68" s="1589"/>
      <c r="H68" s="1589"/>
      <c r="I68" s="1594"/>
    </row>
    <row r="69" spans="3:9" ht="16.5">
      <c r="C69" s="1571" t="s">
        <v>345</v>
      </c>
      <c r="D69" s="1590">
        <v>350.02300000000002</v>
      </c>
      <c r="E69" s="1585">
        <v>26.666</v>
      </c>
      <c r="F69" s="1590">
        <v>12756.288</v>
      </c>
      <c r="G69" s="1590">
        <v>1173.5619999999999</v>
      </c>
      <c r="H69" s="1590">
        <v>27550.084999999999</v>
      </c>
      <c r="I69" s="1590">
        <v>190.95599999999999</v>
      </c>
    </row>
    <row r="70" spans="3:9" ht="18" customHeight="1">
      <c r="C70" s="1571" t="s">
        <v>334</v>
      </c>
      <c r="D70" s="1590">
        <v>326.3</v>
      </c>
      <c r="E70" s="1585">
        <v>27.8</v>
      </c>
      <c r="F70" s="1590">
        <v>8952</v>
      </c>
      <c r="G70" s="1590">
        <v>953.5</v>
      </c>
      <c r="H70" s="1590">
        <v>26820.1</v>
      </c>
      <c r="I70" s="1590">
        <v>207</v>
      </c>
    </row>
    <row r="71" spans="3:9" ht="15.75" customHeight="1">
      <c r="C71" s="1571" t="s">
        <v>335</v>
      </c>
      <c r="D71" s="1590">
        <v>414.2</v>
      </c>
      <c r="E71" s="1585">
        <v>31</v>
      </c>
      <c r="F71" s="1590">
        <v>11124</v>
      </c>
      <c r="G71" s="1590">
        <v>922.2</v>
      </c>
      <c r="H71" s="1590">
        <v>35604.1</v>
      </c>
      <c r="I71" s="1590">
        <v>244.1</v>
      </c>
    </row>
    <row r="72" spans="3:9" ht="17.25" customHeight="1">
      <c r="C72" s="1571" t="s">
        <v>336</v>
      </c>
      <c r="D72" s="1590">
        <v>363.7</v>
      </c>
      <c r="E72" s="1585">
        <v>21.6</v>
      </c>
      <c r="F72" s="1590">
        <v>13595.5</v>
      </c>
      <c r="G72" s="1590">
        <v>652.9</v>
      </c>
      <c r="H72" s="1590">
        <v>40089</v>
      </c>
      <c r="I72" s="1590">
        <v>231</v>
      </c>
    </row>
    <row r="73" spans="3:9" ht="15.75" customHeight="1">
      <c r="C73" s="1571" t="s">
        <v>337</v>
      </c>
      <c r="D73" s="1590">
        <v>531.79999999999995</v>
      </c>
      <c r="E73" s="1585">
        <v>27.8</v>
      </c>
      <c r="F73" s="1590">
        <v>16623.400000000001</v>
      </c>
      <c r="G73" s="1590">
        <v>820.6</v>
      </c>
      <c r="H73" s="1590">
        <v>47019.1</v>
      </c>
      <c r="I73" s="1590">
        <v>323.3</v>
      </c>
    </row>
    <row r="74" spans="3:9" ht="17.25" customHeight="1">
      <c r="C74" s="1571" t="s">
        <v>338</v>
      </c>
      <c r="D74" s="1590">
        <v>524.99099999999999</v>
      </c>
      <c r="E74" s="1585">
        <v>29.311</v>
      </c>
      <c r="F74" s="1590">
        <v>17466.159</v>
      </c>
      <c r="G74" s="1590">
        <v>696.87</v>
      </c>
      <c r="H74" s="1590">
        <v>53738.116999999998</v>
      </c>
      <c r="I74" s="1590">
        <v>342.13600000000002</v>
      </c>
    </row>
    <row r="75" spans="3:9" ht="15" customHeight="1">
      <c r="C75" s="1571" t="s">
        <v>339</v>
      </c>
      <c r="D75" s="1590">
        <v>521.79999999999995</v>
      </c>
      <c r="E75" s="1585">
        <v>30</v>
      </c>
      <c r="F75" s="1590">
        <v>20013.7</v>
      </c>
      <c r="G75" s="1590">
        <v>636.1</v>
      </c>
      <c r="H75" s="1590">
        <v>61162.400000000001</v>
      </c>
      <c r="I75" s="1590">
        <v>382.6</v>
      </c>
    </row>
    <row r="76" spans="3:9" ht="16.5">
      <c r="C76" s="1571" t="s">
        <v>340</v>
      </c>
      <c r="D76" s="1590">
        <v>541.52</v>
      </c>
      <c r="E76" s="1585">
        <v>26.64</v>
      </c>
      <c r="F76" s="1590">
        <v>20302.995999999999</v>
      </c>
      <c r="G76" s="1590">
        <v>595.61400000000003</v>
      </c>
      <c r="H76" s="1590">
        <v>70771.557000000001</v>
      </c>
      <c r="I76" s="1590">
        <v>419.07</v>
      </c>
    </row>
    <row r="77" spans="3:9" ht="16.5">
      <c r="C77" s="1571" t="s">
        <v>341</v>
      </c>
      <c r="D77" s="1590">
        <v>620</v>
      </c>
      <c r="E77" s="1585">
        <v>27.17</v>
      </c>
      <c r="F77" s="1590">
        <v>20731</v>
      </c>
      <c r="G77" s="1590">
        <v>478</v>
      </c>
      <c r="H77" s="1590">
        <v>83303</v>
      </c>
      <c r="I77" s="1590">
        <v>432</v>
      </c>
    </row>
    <row r="78" spans="3:9" ht="16.5">
      <c r="C78" s="1571" t="s">
        <v>342</v>
      </c>
      <c r="D78" s="1590">
        <v>609.63599999999997</v>
      </c>
      <c r="E78" s="1585">
        <v>27.247</v>
      </c>
      <c r="F78" s="1590">
        <v>23764.643</v>
      </c>
      <c r="G78" s="1590">
        <v>475.07100000000003</v>
      </c>
      <c r="H78" s="1590">
        <v>92540.576000000001</v>
      </c>
      <c r="I78" s="1590">
        <v>478.88799999999998</v>
      </c>
    </row>
    <row r="79" spans="3:9" ht="16.5">
      <c r="C79" s="1571" t="s">
        <v>343</v>
      </c>
      <c r="D79" s="1590">
        <v>575.26900000000001</v>
      </c>
      <c r="E79" s="1585">
        <v>25.638999999999999</v>
      </c>
      <c r="F79" s="1590">
        <v>22748.641</v>
      </c>
      <c r="G79" s="1590">
        <v>347.33100000000002</v>
      </c>
      <c r="H79" s="1590">
        <v>97945.160999999993</v>
      </c>
      <c r="I79" s="1590">
        <v>472.98200000000003</v>
      </c>
    </row>
    <row r="80" spans="3:9" ht="17.25" thickBot="1">
      <c r="C80" s="1571" t="s">
        <v>344</v>
      </c>
      <c r="D80" s="1590">
        <v>524.20399999999995</v>
      </c>
      <c r="E80" s="1585">
        <v>19.193999999999999</v>
      </c>
      <c r="F80" s="1590">
        <v>26779.106</v>
      </c>
      <c r="G80" s="1590">
        <v>347.21300000000002</v>
      </c>
      <c r="H80" s="1590">
        <v>118198.935</v>
      </c>
      <c r="I80" s="1590">
        <v>524.80700000000002</v>
      </c>
    </row>
    <row r="81" spans="3:15" ht="17.25" thickBot="1">
      <c r="C81" s="1575" t="s">
        <v>1150</v>
      </c>
      <c r="D81" s="1591">
        <f t="shared" ref="D81:I81" si="3">SUM(D69:D80)</f>
        <v>5903.4430000000011</v>
      </c>
      <c r="E81" s="1309">
        <f t="shared" si="3"/>
        <v>320.06700000000006</v>
      </c>
      <c r="F81" s="1591">
        <f t="shared" si="3"/>
        <v>214857.43300000002</v>
      </c>
      <c r="G81" s="1591">
        <f t="shared" si="3"/>
        <v>8098.9609999999993</v>
      </c>
      <c r="H81" s="1591">
        <f t="shared" si="3"/>
        <v>754742.13100000005</v>
      </c>
      <c r="I81" s="1597">
        <f t="shared" si="3"/>
        <v>4248.8389999999999</v>
      </c>
    </row>
    <row r="82" spans="3:15" ht="17.25" customHeight="1">
      <c r="C82" s="1571"/>
      <c r="D82" s="1590"/>
      <c r="E82" s="1585"/>
      <c r="F82" s="1590"/>
      <c r="G82" s="1590"/>
      <c r="H82" s="1590"/>
      <c r="I82" s="1585"/>
    </row>
    <row r="83" spans="3:15" ht="16.5">
      <c r="C83" s="1570">
        <v>2018</v>
      </c>
      <c r="D83" s="1590"/>
      <c r="E83" s="1585"/>
      <c r="F83" s="1590"/>
      <c r="G83" s="1590"/>
      <c r="H83" s="1590"/>
      <c r="I83" s="1585"/>
    </row>
    <row r="84" spans="3:15" ht="16.5">
      <c r="C84" s="1571" t="s">
        <v>345</v>
      </c>
      <c r="D84" s="1590">
        <v>548.125</v>
      </c>
      <c r="E84" s="1585">
        <v>22.728000000000002</v>
      </c>
      <c r="F84" s="1590">
        <v>20981.214</v>
      </c>
      <c r="G84" s="1590">
        <v>449.6</v>
      </c>
      <c r="H84" s="1590">
        <v>100593.9</v>
      </c>
      <c r="I84" s="1590">
        <v>501.8</v>
      </c>
    </row>
    <row r="85" spans="3:15" ht="16.5">
      <c r="C85" s="1571" t="s">
        <v>334</v>
      </c>
      <c r="D85" s="1590">
        <v>457.18799999999999</v>
      </c>
      <c r="E85" s="1585">
        <v>22.475999999999999</v>
      </c>
      <c r="F85" s="1590">
        <v>18869.044999999998</v>
      </c>
      <c r="G85" s="1590">
        <v>292.22199999999998</v>
      </c>
      <c r="H85" s="1590">
        <v>89584.316000000006</v>
      </c>
      <c r="I85" s="1590">
        <v>463.78399999999999</v>
      </c>
    </row>
    <row r="86" spans="3:15" ht="17.25" customHeight="1">
      <c r="C86" s="1571" t="s">
        <v>335</v>
      </c>
      <c r="D86" s="1590">
        <v>545.17899999999997</v>
      </c>
      <c r="E86" s="1585">
        <v>23.675999999999998</v>
      </c>
      <c r="F86" s="1590">
        <v>21996.847000000002</v>
      </c>
      <c r="G86" s="1590">
        <v>268.40800000000002</v>
      </c>
      <c r="H86" s="1590">
        <v>116119.95</v>
      </c>
      <c r="I86" s="1590">
        <v>510.505</v>
      </c>
    </row>
    <row r="87" spans="3:15" ht="21" customHeight="1">
      <c r="C87" s="1571" t="s">
        <v>336</v>
      </c>
      <c r="D87" s="1590">
        <v>505.49599999999998</v>
      </c>
      <c r="E87" s="1585">
        <v>17.38</v>
      </c>
      <c r="F87" s="1590">
        <v>21170.044999999998</v>
      </c>
      <c r="G87" s="1590">
        <v>253.59899999999999</v>
      </c>
      <c r="H87" s="1590">
        <v>117616.792</v>
      </c>
      <c r="I87" s="1590">
        <v>456.96</v>
      </c>
    </row>
    <row r="88" spans="3:15" ht="21" customHeight="1">
      <c r="C88" s="1571" t="s">
        <v>337</v>
      </c>
      <c r="D88" s="1590">
        <v>611.13499999999999</v>
      </c>
      <c r="E88" s="1585">
        <v>21.216999999999999</v>
      </c>
      <c r="F88" s="1590">
        <v>23278.196</v>
      </c>
      <c r="G88" s="1590">
        <v>213.172</v>
      </c>
      <c r="H88" s="1590">
        <v>137422.97</v>
      </c>
      <c r="I88" s="1590">
        <v>496.61900000000003</v>
      </c>
    </row>
    <row r="89" spans="3:15" ht="21" customHeight="1">
      <c r="C89" s="1571" t="s">
        <v>338</v>
      </c>
      <c r="D89" s="1590">
        <v>553.6</v>
      </c>
      <c r="E89" s="1585">
        <v>22.46</v>
      </c>
      <c r="F89" s="1590">
        <v>23790</v>
      </c>
      <c r="G89" s="1590">
        <v>175.19</v>
      </c>
      <c r="H89" s="1590">
        <v>156609.78</v>
      </c>
      <c r="I89" s="1590">
        <v>502.22</v>
      </c>
    </row>
    <row r="90" spans="3:15" ht="21" customHeight="1">
      <c r="C90" s="1571" t="s">
        <v>339</v>
      </c>
      <c r="D90" s="1590">
        <v>560.15</v>
      </c>
      <c r="E90" s="1585">
        <v>20.07</v>
      </c>
      <c r="F90" s="1590">
        <v>25075.47</v>
      </c>
      <c r="G90" s="1590">
        <v>223.13</v>
      </c>
      <c r="H90" s="1590">
        <v>169416.76</v>
      </c>
      <c r="I90" s="1590">
        <v>559.58000000000004</v>
      </c>
    </row>
    <row r="91" spans="3:15" ht="21" customHeight="1">
      <c r="C91" s="1571" t="s">
        <v>340</v>
      </c>
      <c r="D91" s="1590">
        <v>553.00900000000001</v>
      </c>
      <c r="E91" s="1585">
        <v>15.147</v>
      </c>
      <c r="F91" s="1590">
        <v>25249.867999999999</v>
      </c>
      <c r="G91" s="1590">
        <v>317.35199999999998</v>
      </c>
      <c r="H91" s="1590">
        <v>164917.97099999999</v>
      </c>
      <c r="I91" s="1590">
        <v>518.69799999999998</v>
      </c>
    </row>
    <row r="92" spans="3:15" ht="21" customHeight="1">
      <c r="C92" s="1571" t="s">
        <v>341</v>
      </c>
      <c r="D92" s="1590">
        <v>542.95699999999999</v>
      </c>
      <c r="E92" s="1585">
        <v>19.373999999999999</v>
      </c>
      <c r="F92" s="1590">
        <v>24918.008999999998</v>
      </c>
      <c r="G92" s="1590">
        <v>300.80700000000002</v>
      </c>
      <c r="H92" s="1590">
        <v>161289.49900000001</v>
      </c>
      <c r="I92" s="1590">
        <v>511.27100000000002</v>
      </c>
      <c r="O92" s="922"/>
    </row>
    <row r="93" spans="3:15" ht="21" customHeight="1">
      <c r="C93" s="1571" t="s">
        <v>342</v>
      </c>
      <c r="D93" s="1590">
        <v>571.6</v>
      </c>
      <c r="E93" s="1585">
        <v>20.399999999999999</v>
      </c>
      <c r="F93" s="1590">
        <v>21025.4</v>
      </c>
      <c r="G93" s="1590">
        <v>345.5</v>
      </c>
      <c r="H93" s="1590">
        <v>161427.4</v>
      </c>
      <c r="I93" s="1590">
        <v>495.99400000000003</v>
      </c>
    </row>
    <row r="94" spans="3:15" ht="21" customHeight="1">
      <c r="C94" s="1571" t="s">
        <v>343</v>
      </c>
      <c r="D94" s="1590">
        <v>477.4</v>
      </c>
      <c r="E94" s="1585">
        <v>16.7</v>
      </c>
      <c r="F94" s="1590">
        <v>17845.400000000001</v>
      </c>
      <c r="G94" s="1590">
        <v>334.9</v>
      </c>
      <c r="H94" s="1590">
        <v>133862.1</v>
      </c>
      <c r="I94" s="1590">
        <v>430.6</v>
      </c>
    </row>
    <row r="95" spans="3:15" ht="21" customHeight="1" thickBot="1">
      <c r="C95" s="1571" t="s">
        <v>344</v>
      </c>
      <c r="D95" s="1590">
        <v>478.6</v>
      </c>
      <c r="E95" s="1585">
        <v>13</v>
      </c>
      <c r="F95" s="1590">
        <v>27419.1</v>
      </c>
      <c r="G95" s="1590">
        <v>236.2</v>
      </c>
      <c r="H95" s="1590">
        <v>161540.70000000001</v>
      </c>
      <c r="I95" s="1590">
        <v>409.1</v>
      </c>
    </row>
    <row r="96" spans="3:15" ht="21" customHeight="1" thickBot="1">
      <c r="C96" s="1575" t="s">
        <v>1150</v>
      </c>
      <c r="D96" s="1591">
        <f t="shared" ref="D96:I96" si="4">SUM(D84:D95)</f>
        <v>6404.4390000000003</v>
      </c>
      <c r="E96" s="1309">
        <f t="shared" si="4"/>
        <v>234.62799999999996</v>
      </c>
      <c r="F96" s="1591">
        <f t="shared" si="4"/>
        <v>271618.59399999992</v>
      </c>
      <c r="G96" s="1591">
        <f t="shared" si="4"/>
        <v>3410.0799999999995</v>
      </c>
      <c r="H96" s="1591">
        <f t="shared" si="4"/>
        <v>1670402.138</v>
      </c>
      <c r="I96" s="1597">
        <f t="shared" si="4"/>
        <v>5857.1310000000003</v>
      </c>
    </row>
    <row r="97" spans="3:10" ht="21" customHeight="1">
      <c r="C97" s="1571"/>
      <c r="D97" s="1590"/>
      <c r="E97" s="1585"/>
      <c r="F97" s="1590"/>
      <c r="G97" s="1590"/>
      <c r="H97" s="1590"/>
      <c r="I97" s="1590"/>
    </row>
    <row r="98" spans="3:10" ht="21" customHeight="1">
      <c r="C98" s="1570">
        <v>2019</v>
      </c>
      <c r="D98" s="1590"/>
      <c r="E98" s="1585"/>
      <c r="F98" s="1590"/>
      <c r="G98" s="1590"/>
      <c r="H98" s="1590"/>
      <c r="I98" s="1590"/>
    </row>
    <row r="99" spans="3:10" ht="21" customHeight="1">
      <c r="C99" s="1570" t="s">
        <v>345</v>
      </c>
      <c r="D99" s="1590">
        <v>401.51400000000001</v>
      </c>
      <c r="E99" s="1585">
        <v>12.204000000000001</v>
      </c>
      <c r="F99" s="1590">
        <v>40613.786</v>
      </c>
      <c r="G99" s="1590">
        <v>232.608</v>
      </c>
      <c r="H99" s="1590">
        <v>135481.068</v>
      </c>
      <c r="I99" s="1590">
        <v>413.387</v>
      </c>
    </row>
    <row r="100" spans="3:10" ht="21" customHeight="1">
      <c r="C100" s="1570" t="s">
        <v>334</v>
      </c>
      <c r="D100" s="1590">
        <v>456.53699999999998</v>
      </c>
      <c r="E100" s="1585">
        <v>16.350999999999999</v>
      </c>
      <c r="F100" s="1590">
        <v>27811.168000000001</v>
      </c>
      <c r="G100" s="1590">
        <v>226.768</v>
      </c>
      <c r="H100" s="1590">
        <v>119081.12300000001</v>
      </c>
      <c r="I100" s="1590">
        <v>463.61500000000001</v>
      </c>
    </row>
    <row r="101" spans="3:10" ht="21" customHeight="1">
      <c r="C101" s="1570" t="s">
        <v>335</v>
      </c>
      <c r="D101" s="1590">
        <v>525.90899999999999</v>
      </c>
      <c r="E101" s="1585">
        <v>15.42</v>
      </c>
      <c r="F101" s="1590">
        <v>30417.553</v>
      </c>
      <c r="G101" s="1590">
        <v>248.87899999999999</v>
      </c>
      <c r="H101" s="1590">
        <v>142597.82800000001</v>
      </c>
      <c r="I101" s="1590">
        <v>441.02300000000002</v>
      </c>
    </row>
    <row r="102" spans="3:10" ht="21" customHeight="1">
      <c r="C102" s="1570" t="s">
        <v>336</v>
      </c>
      <c r="D102" s="1590">
        <v>535.01800000000003</v>
      </c>
      <c r="E102" s="1585">
        <v>13.651</v>
      </c>
      <c r="F102" s="1590">
        <v>32092.525000000001</v>
      </c>
      <c r="G102" s="1590">
        <v>168.78700000000001</v>
      </c>
      <c r="H102" s="1590">
        <v>157348.283</v>
      </c>
      <c r="I102" s="1590">
        <v>390.07799999999997</v>
      </c>
    </row>
    <row r="103" spans="3:10" ht="21" customHeight="1">
      <c r="C103" s="1570" t="s">
        <v>337</v>
      </c>
      <c r="D103" s="1590">
        <v>642.58500000000004</v>
      </c>
      <c r="E103" s="1585">
        <v>14.654999999999999</v>
      </c>
      <c r="F103" s="1590">
        <v>15542.619000000001</v>
      </c>
      <c r="G103" s="1590">
        <v>121.44</v>
      </c>
      <c r="H103" s="1590">
        <v>166491.56</v>
      </c>
      <c r="I103" s="1590">
        <v>494.29</v>
      </c>
    </row>
    <row r="104" spans="3:10" ht="21" customHeight="1">
      <c r="C104" s="1570" t="s">
        <v>338</v>
      </c>
      <c r="D104" s="1590">
        <v>705.95799999999997</v>
      </c>
      <c r="E104" s="1585">
        <v>13.343</v>
      </c>
      <c r="F104" s="1590">
        <v>18012.052</v>
      </c>
      <c r="G104" s="1590">
        <v>79.597999999999999</v>
      </c>
      <c r="H104" s="1590">
        <v>160873.02900000001</v>
      </c>
      <c r="I104" s="1590">
        <v>486.81200000000001</v>
      </c>
    </row>
    <row r="105" spans="3:10" ht="21" customHeight="1">
      <c r="C105" s="1570" t="s">
        <v>339</v>
      </c>
      <c r="D105" s="1590">
        <v>983.53200000000004</v>
      </c>
      <c r="E105" s="1585">
        <v>13.586</v>
      </c>
      <c r="F105" s="1590">
        <v>20465.365000000002</v>
      </c>
      <c r="G105" s="1590">
        <v>99.555000000000007</v>
      </c>
      <c r="H105" s="1590">
        <v>170823.26800000001</v>
      </c>
      <c r="I105" s="1590">
        <v>638.16499999999996</v>
      </c>
    </row>
    <row r="106" spans="3:10" ht="15" customHeight="1">
      <c r="C106" s="1570" t="s">
        <v>340</v>
      </c>
      <c r="D106" s="1590">
        <v>872.90599999999995</v>
      </c>
      <c r="E106" s="1585">
        <v>8.99</v>
      </c>
      <c r="F106" s="1590">
        <v>21919.772000000001</v>
      </c>
      <c r="G106" s="1590">
        <v>85.234999999999999</v>
      </c>
      <c r="H106" s="1590">
        <v>179281.19699999999</v>
      </c>
      <c r="I106" s="1590">
        <v>542.27599999999995</v>
      </c>
    </row>
    <row r="107" spans="3:10" ht="15" customHeight="1" thickBot="1">
      <c r="C107" s="1570" t="s">
        <v>341</v>
      </c>
      <c r="D107" s="1592">
        <v>1010.701</v>
      </c>
      <c r="E107" s="1595">
        <v>11.881</v>
      </c>
      <c r="F107" s="1592">
        <v>22749.600999999999</v>
      </c>
      <c r="G107" s="1592">
        <v>62.438000000000002</v>
      </c>
      <c r="H107" s="1592">
        <v>200441.851</v>
      </c>
      <c r="I107" s="1592">
        <v>679.423</v>
      </c>
    </row>
    <row r="108" spans="3:10" ht="15.75" thickTop="1">
      <c r="C108" s="1080"/>
      <c r="D108" s="1470"/>
      <c r="E108" s="1470"/>
      <c r="F108" s="1470"/>
      <c r="G108" s="1470"/>
      <c r="H108" s="1470"/>
      <c r="I108" s="1470"/>
    </row>
    <row r="109" spans="3:10" ht="16.5">
      <c r="C109" s="1404" t="s">
        <v>1773</v>
      </c>
      <c r="D109" s="1203"/>
      <c r="E109" s="1203"/>
      <c r="F109" s="1203"/>
      <c r="G109" s="1203"/>
      <c r="H109" s="1203"/>
      <c r="I109" s="1203"/>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96"/>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32" t="s">
        <v>1740</v>
      </c>
      <c r="C1" s="1932"/>
      <c r="D1" s="1932"/>
      <c r="E1" s="1932"/>
      <c r="F1" s="1932"/>
      <c r="G1" s="1019"/>
    </row>
    <row r="2" spans="2:7">
      <c r="B2" s="1933" t="s">
        <v>1359</v>
      </c>
      <c r="C2" s="1933"/>
      <c r="D2" s="1933"/>
      <c r="E2" s="1933"/>
      <c r="F2" s="1933"/>
    </row>
    <row r="3" spans="2:7" ht="15.75" thickBot="1">
      <c r="B3" s="1"/>
      <c r="C3" s="1"/>
      <c r="D3" s="1"/>
      <c r="E3" s="1"/>
      <c r="F3" s="1"/>
    </row>
    <row r="4" spans="2:7" ht="16.5" thickBot="1">
      <c r="B4" s="1558" t="s">
        <v>263</v>
      </c>
      <c r="C4" s="1020" t="s">
        <v>1744</v>
      </c>
      <c r="D4" s="1021" t="s">
        <v>1745</v>
      </c>
      <c r="E4" s="1020" t="s">
        <v>1746</v>
      </c>
      <c r="F4" s="1021" t="s">
        <v>1747</v>
      </c>
    </row>
    <row r="5" spans="2:7" ht="18.75">
      <c r="B5" s="1559"/>
      <c r="C5" s="1022"/>
      <c r="D5" s="1023"/>
      <c r="E5" s="1022"/>
      <c r="F5" s="1023"/>
    </row>
    <row r="6" spans="2:7" ht="15.75" hidden="1">
      <c r="B6" s="1553">
        <v>2016</v>
      </c>
      <c r="C6" s="1024"/>
      <c r="D6" s="1025"/>
      <c r="E6" s="1024"/>
      <c r="F6" s="1025"/>
    </row>
    <row r="7" spans="2:7" ht="15.75" hidden="1">
      <c r="B7" s="1560" t="s">
        <v>345</v>
      </c>
      <c r="C7" s="1330">
        <v>249.17781189999999</v>
      </c>
      <c r="D7" s="1563">
        <v>395.34554888999998</v>
      </c>
      <c r="E7" s="1330">
        <f>+D7+C7</f>
        <v>644.52336078999997</v>
      </c>
      <c r="F7" s="1332">
        <f>+C7-D7</f>
        <v>-146.16773698999998</v>
      </c>
    </row>
    <row r="8" spans="2:7" ht="15.75" hidden="1">
      <c r="B8" s="1560" t="s">
        <v>334</v>
      </c>
      <c r="C8" s="1330">
        <v>209.55185183</v>
      </c>
      <c r="D8" s="1563">
        <v>427.72780231000002</v>
      </c>
      <c r="E8" s="1330">
        <f t="shared" ref="E8:E18" si="0">+D8+C8</f>
        <v>637.27965414000005</v>
      </c>
      <c r="F8" s="1332">
        <f t="shared" ref="F8:F18" si="1">+C8-D8</f>
        <v>-218.17595048000001</v>
      </c>
    </row>
    <row r="9" spans="2:7" ht="15.75" hidden="1">
      <c r="B9" s="1560" t="s">
        <v>335</v>
      </c>
      <c r="C9" s="1330">
        <v>166.49663235</v>
      </c>
      <c r="D9" s="1563">
        <v>478.05701492600002</v>
      </c>
      <c r="E9" s="1330">
        <f t="shared" si="0"/>
        <v>644.55364727599999</v>
      </c>
      <c r="F9" s="1332">
        <f t="shared" si="1"/>
        <v>-311.56038257600005</v>
      </c>
    </row>
    <row r="10" spans="2:7" ht="15.75" hidden="1">
      <c r="B10" s="1560" t="s">
        <v>336</v>
      </c>
      <c r="C10" s="1330">
        <v>157.82985009000001</v>
      </c>
      <c r="D10" s="1563">
        <v>356.48083895499997</v>
      </c>
      <c r="E10" s="1330">
        <f t="shared" si="0"/>
        <v>514.310689045</v>
      </c>
      <c r="F10" s="1332">
        <f t="shared" si="1"/>
        <v>-198.65098886499996</v>
      </c>
    </row>
    <row r="11" spans="2:7" ht="15.75" hidden="1">
      <c r="B11" s="1560" t="s">
        <v>337</v>
      </c>
      <c r="C11" s="1330">
        <v>165.20101191999998</v>
      </c>
      <c r="D11" s="1563">
        <v>408.48907707000001</v>
      </c>
      <c r="E11" s="1330">
        <f t="shared" si="0"/>
        <v>573.69008899000005</v>
      </c>
      <c r="F11" s="1332">
        <f t="shared" si="1"/>
        <v>-243.28806515000002</v>
      </c>
    </row>
    <row r="12" spans="2:7" ht="15.75" hidden="1">
      <c r="B12" s="1560" t="s">
        <v>338</v>
      </c>
      <c r="C12" s="1330">
        <v>176.20607389</v>
      </c>
      <c r="D12" s="1563">
        <v>429.408273753</v>
      </c>
      <c r="E12" s="1330">
        <f t="shared" si="0"/>
        <v>605.61434764299997</v>
      </c>
      <c r="F12" s="1332">
        <f t="shared" si="1"/>
        <v>-253.202199863</v>
      </c>
    </row>
    <row r="13" spans="2:7" ht="15.75" hidden="1">
      <c r="B13" s="1560" t="s">
        <v>339</v>
      </c>
      <c r="C13" s="1330">
        <v>184.20575156999999</v>
      </c>
      <c r="D13" s="1563">
        <v>394.22839668</v>
      </c>
      <c r="E13" s="1330">
        <f t="shared" si="0"/>
        <v>578.43414825000002</v>
      </c>
      <c r="F13" s="1332">
        <f t="shared" si="1"/>
        <v>-210.02264511000001</v>
      </c>
    </row>
    <row r="14" spans="2:7" ht="15.75" hidden="1">
      <c r="B14" s="1560" t="s">
        <v>340</v>
      </c>
      <c r="C14" s="1330">
        <v>202.13691759</v>
      </c>
      <c r="D14" s="1563">
        <v>445.02606943000001</v>
      </c>
      <c r="E14" s="1330">
        <f t="shared" si="0"/>
        <v>647.16298701999995</v>
      </c>
      <c r="F14" s="1332">
        <f t="shared" si="1"/>
        <v>-242.88915184000001</v>
      </c>
    </row>
    <row r="15" spans="2:7" ht="15.75" hidden="1">
      <c r="B15" s="1560" t="s">
        <v>341</v>
      </c>
      <c r="C15" s="1330">
        <v>250.41591206000001</v>
      </c>
      <c r="D15" s="1563">
        <v>443.88834850000001</v>
      </c>
      <c r="E15" s="1330">
        <f>+D15+C15</f>
        <v>694.30426055999999</v>
      </c>
      <c r="F15" s="1332">
        <f t="shared" si="1"/>
        <v>-193.47243644</v>
      </c>
    </row>
    <row r="16" spans="2:7" ht="15.75" hidden="1">
      <c r="B16" s="1560" t="s">
        <v>342</v>
      </c>
      <c r="C16" s="1330">
        <v>318.45319076999999</v>
      </c>
      <c r="D16" s="1563">
        <v>468.06434322799998</v>
      </c>
      <c r="E16" s="1330">
        <f t="shared" si="0"/>
        <v>786.51753399799998</v>
      </c>
      <c r="F16" s="1332">
        <f>+C16-D16</f>
        <v>-149.61115245799999</v>
      </c>
    </row>
    <row r="17" spans="2:6" ht="15.75" hidden="1">
      <c r="B17" s="1560" t="s">
        <v>343</v>
      </c>
      <c r="C17" s="1330">
        <v>460.72757288999998</v>
      </c>
      <c r="D17" s="1563">
        <v>475.33286603899995</v>
      </c>
      <c r="E17" s="1330">
        <f t="shared" si="0"/>
        <v>936.06043892899993</v>
      </c>
      <c r="F17" s="1332">
        <f>+C17-D17</f>
        <v>-14.605293148999976</v>
      </c>
    </row>
    <row r="18" spans="2:6" ht="15.75" hidden="1">
      <c r="B18" s="1560" t="s">
        <v>344</v>
      </c>
      <c r="C18" s="1330">
        <v>291.87076279000001</v>
      </c>
      <c r="D18" s="1563">
        <v>489.36610879599999</v>
      </c>
      <c r="E18" s="1330">
        <f t="shared" si="0"/>
        <v>781.23687158600001</v>
      </c>
      <c r="F18" s="1332">
        <f t="shared" si="1"/>
        <v>-197.49534600599998</v>
      </c>
    </row>
    <row r="19" spans="2:6" ht="16.5" hidden="1" thickBot="1">
      <c r="B19" s="1561" t="s">
        <v>37</v>
      </c>
      <c r="C19" s="1333">
        <f>SUM(C7:C18)</f>
        <v>2832.2733396499998</v>
      </c>
      <c r="D19" s="1564">
        <f>SUM(D7:D18)</f>
        <v>5211.4146885769997</v>
      </c>
      <c r="E19" s="1333">
        <f>SUM(E7:E18)</f>
        <v>8043.6880282270004</v>
      </c>
      <c r="F19" s="1334">
        <f>SUM(F7:F18)</f>
        <v>-2379.1413489269999</v>
      </c>
    </row>
    <row r="20" spans="2:6" ht="15.75" hidden="1">
      <c r="B20" s="1560"/>
      <c r="C20" s="1330"/>
      <c r="D20" s="1563"/>
      <c r="E20" s="1330"/>
      <c r="F20" s="1332"/>
    </row>
    <row r="21" spans="2:6" ht="15.75">
      <c r="B21" s="1553">
        <v>2017</v>
      </c>
      <c r="C21" s="1330"/>
      <c r="D21" s="1563"/>
      <c r="E21" s="1330"/>
      <c r="F21" s="1335"/>
    </row>
    <row r="22" spans="2:6" ht="15.75">
      <c r="B22" s="1562" t="s">
        <v>345</v>
      </c>
      <c r="C22" s="1331">
        <v>291.97086805555557</v>
      </c>
      <c r="D22" s="1332">
        <v>385</v>
      </c>
      <c r="E22" s="1330">
        <f t="shared" ref="E22:E33" si="2">+D22+C22</f>
        <v>676.97086805555557</v>
      </c>
      <c r="F22" s="1332">
        <f t="shared" ref="F22:F33" si="3">+C22-D22</f>
        <v>-93.02913194444443</v>
      </c>
    </row>
    <row r="23" spans="2:6" ht="15.75" customHeight="1">
      <c r="B23" s="1562" t="s">
        <v>334</v>
      </c>
      <c r="C23" s="1331">
        <v>290.34151516000003</v>
      </c>
      <c r="D23" s="1332">
        <v>424.4</v>
      </c>
      <c r="E23" s="1330">
        <f t="shared" si="2"/>
        <v>714.74151516000006</v>
      </c>
      <c r="F23" s="1332">
        <f t="shared" si="3"/>
        <v>-134.05848483999995</v>
      </c>
    </row>
    <row r="24" spans="2:6" ht="15.75">
      <c r="B24" s="1562" t="s">
        <v>335</v>
      </c>
      <c r="C24" s="1331">
        <v>265.66932163999996</v>
      </c>
      <c r="D24" s="1332">
        <v>461.8</v>
      </c>
      <c r="E24" s="1330">
        <f t="shared" si="2"/>
        <v>727.46932163999998</v>
      </c>
      <c r="F24" s="1332">
        <f t="shared" si="3"/>
        <v>-196.13067836000005</v>
      </c>
    </row>
    <row r="25" spans="2:6" ht="15.75">
      <c r="B25" s="1562" t="s">
        <v>336</v>
      </c>
      <c r="C25" s="1331">
        <v>225.5758256</v>
      </c>
      <c r="D25" s="1332">
        <v>405.5</v>
      </c>
      <c r="E25" s="1330">
        <f t="shared" si="2"/>
        <v>631.07582560000003</v>
      </c>
      <c r="F25" s="1332">
        <f t="shared" si="3"/>
        <v>-179.9241744</v>
      </c>
    </row>
    <row r="26" spans="2:6" ht="15.75">
      <c r="B26" s="1562" t="s">
        <v>337</v>
      </c>
      <c r="C26" s="1331">
        <v>268.61010532</v>
      </c>
      <c r="D26" s="1332">
        <v>465.6</v>
      </c>
      <c r="E26" s="1330">
        <f t="shared" si="2"/>
        <v>734.21010532000003</v>
      </c>
      <c r="F26" s="1332">
        <f t="shared" si="3"/>
        <v>-196.98989468000002</v>
      </c>
    </row>
    <row r="27" spans="2:6" ht="15.75">
      <c r="B27" s="1562" t="s">
        <v>338</v>
      </c>
      <c r="C27" s="1331">
        <v>264.49658079</v>
      </c>
      <c r="D27" s="1332">
        <v>495.1</v>
      </c>
      <c r="E27" s="1330">
        <f t="shared" si="2"/>
        <v>759.59658078999996</v>
      </c>
      <c r="F27" s="1332">
        <f t="shared" si="3"/>
        <v>-230.60341921000003</v>
      </c>
    </row>
    <row r="28" spans="2:6" ht="15.75">
      <c r="B28" s="1562" t="s">
        <v>339</v>
      </c>
      <c r="C28" s="1331">
        <v>261.94287888000002</v>
      </c>
      <c r="D28" s="1332">
        <v>481.9</v>
      </c>
      <c r="E28" s="1330">
        <f t="shared" si="2"/>
        <v>743.84287887999994</v>
      </c>
      <c r="F28" s="1332">
        <f t="shared" si="3"/>
        <v>-219.95712111999995</v>
      </c>
    </row>
    <row r="29" spans="2:6" ht="15.75">
      <c r="B29" s="1562" t="s">
        <v>340</v>
      </c>
      <c r="C29" s="1336">
        <v>356.42626541999999</v>
      </c>
      <c r="D29" s="1332">
        <v>448.2</v>
      </c>
      <c r="E29" s="1330">
        <f t="shared" si="2"/>
        <v>804.62626541999998</v>
      </c>
      <c r="F29" s="1332">
        <f t="shared" si="3"/>
        <v>-91.773734579999996</v>
      </c>
    </row>
    <row r="30" spans="2:6" ht="15.75">
      <c r="B30" s="1562" t="s">
        <v>341</v>
      </c>
      <c r="C30" s="1336">
        <v>324.80602639</v>
      </c>
      <c r="D30" s="1332">
        <v>440</v>
      </c>
      <c r="E30" s="1330">
        <f t="shared" si="2"/>
        <v>764.80602638999994</v>
      </c>
      <c r="F30" s="1332">
        <f t="shared" si="3"/>
        <v>-115.19397361</v>
      </c>
    </row>
    <row r="31" spans="2:6" ht="15.75">
      <c r="B31" s="1562" t="s">
        <v>342</v>
      </c>
      <c r="C31" s="1331">
        <v>352.796718795</v>
      </c>
      <c r="D31" s="1332">
        <v>460.8</v>
      </c>
      <c r="E31" s="1330">
        <f t="shared" si="2"/>
        <v>813.59671879500002</v>
      </c>
      <c r="F31" s="1332">
        <f t="shared" si="3"/>
        <v>-108.00328120500001</v>
      </c>
    </row>
    <row r="32" spans="2:6" ht="15.75">
      <c r="B32" s="1562" t="s">
        <v>343</v>
      </c>
      <c r="C32" s="1331">
        <v>577.74575894000009</v>
      </c>
      <c r="D32" s="1332">
        <v>493.7</v>
      </c>
      <c r="E32" s="1330">
        <f t="shared" si="2"/>
        <v>1071.4457589400001</v>
      </c>
      <c r="F32" s="1332">
        <f t="shared" si="3"/>
        <v>84.045758940000098</v>
      </c>
    </row>
    <row r="33" spans="2:12" ht="16.5" thickBot="1">
      <c r="B33" s="1562" t="s">
        <v>344</v>
      </c>
      <c r="C33" s="1331">
        <v>299.8</v>
      </c>
      <c r="D33" s="1332">
        <v>556.29999999999995</v>
      </c>
      <c r="E33" s="1330">
        <f t="shared" si="2"/>
        <v>856.09999999999991</v>
      </c>
      <c r="F33" s="1332">
        <f t="shared" si="3"/>
        <v>-256.49999999999994</v>
      </c>
    </row>
    <row r="34" spans="2:12" ht="16.5" thickBot="1">
      <c r="B34" s="1558" t="s">
        <v>37</v>
      </c>
      <c r="C34" s="1333">
        <f>SUM(C22:C33)</f>
        <v>3780.1818649905558</v>
      </c>
      <c r="D34" s="1337">
        <f>SUM(D22:D33)</f>
        <v>5518.3</v>
      </c>
      <c r="E34" s="1334">
        <f>SUM(E22:E33)</f>
        <v>9298.4818649905556</v>
      </c>
      <c r="F34" s="1337">
        <f>SUM(F22:F33)</f>
        <v>-1738.1181350094446</v>
      </c>
    </row>
    <row r="35" spans="2:12" ht="15.75">
      <c r="B35" s="1562"/>
      <c r="C35" s="1331"/>
      <c r="D35" s="1332"/>
      <c r="E35" s="1330"/>
      <c r="F35" s="1330"/>
    </row>
    <row r="36" spans="2:12" ht="15.75">
      <c r="B36" s="1553">
        <v>2018</v>
      </c>
      <c r="C36" s="1331"/>
      <c r="D36" s="1332"/>
      <c r="E36" s="1330"/>
      <c r="F36" s="1330"/>
    </row>
    <row r="37" spans="2:12" ht="15.75">
      <c r="B37" s="1562" t="s">
        <v>345</v>
      </c>
      <c r="C37" s="1331">
        <v>251.2</v>
      </c>
      <c r="D37" s="1332">
        <v>489.66879999999998</v>
      </c>
      <c r="E37" s="1330">
        <f>+D37+C37</f>
        <v>740.86879999999996</v>
      </c>
      <c r="F37" s="1332">
        <f>+C37-D37</f>
        <v>-238.46879999999999</v>
      </c>
      <c r="H37" s="922"/>
      <c r="I37" s="922"/>
      <c r="J37" s="922"/>
      <c r="K37" s="922"/>
      <c r="L37" s="922"/>
    </row>
    <row r="38" spans="2:12" ht="15.75">
      <c r="B38" s="1562" t="s">
        <v>334</v>
      </c>
      <c r="C38" s="1331">
        <v>346.31799999999998</v>
      </c>
      <c r="D38" s="1332">
        <v>574.87800000000004</v>
      </c>
      <c r="E38" s="1330">
        <f>+D38+C38</f>
        <v>921.19600000000003</v>
      </c>
      <c r="F38" s="1332">
        <f>+C38-D38</f>
        <v>-228.56000000000006</v>
      </c>
      <c r="H38" s="922"/>
      <c r="I38" s="922"/>
      <c r="J38" s="922"/>
      <c r="K38" s="922"/>
      <c r="L38" s="922"/>
    </row>
    <row r="39" spans="2:12" ht="15.75">
      <c r="B39" s="1562" t="s">
        <v>335</v>
      </c>
      <c r="C39" s="1331">
        <v>288.55189999999999</v>
      </c>
      <c r="D39" s="1332">
        <v>605.77980000000002</v>
      </c>
      <c r="E39" s="1330">
        <f>+D39+C39</f>
        <v>894.33169999999996</v>
      </c>
      <c r="F39" s="1332">
        <f>+C39-D39</f>
        <v>-317.22790000000003</v>
      </c>
    </row>
    <row r="40" spans="2:12" ht="15.75">
      <c r="B40" s="1562" t="s">
        <v>336</v>
      </c>
      <c r="C40" s="1331">
        <v>329.61900000000003</v>
      </c>
      <c r="D40" s="1332">
        <v>544.09220000000005</v>
      </c>
      <c r="E40" s="1330">
        <f>+D40+C40</f>
        <v>873.71120000000008</v>
      </c>
      <c r="F40" s="1332">
        <f>+C40-D40</f>
        <v>-214.47320000000002</v>
      </c>
      <c r="H40" s="1338"/>
    </row>
    <row r="41" spans="2:12" ht="15.75">
      <c r="B41" s="1562" t="s">
        <v>337</v>
      </c>
      <c r="C41" s="1331">
        <v>267.18040000000002</v>
      </c>
      <c r="D41" s="1332">
        <v>532.38810000000001</v>
      </c>
      <c r="E41" s="1330">
        <f t="shared" ref="E41:E46" si="4">+D41+C41</f>
        <v>799.56850000000009</v>
      </c>
      <c r="F41" s="1332">
        <f t="shared" ref="F41:F46" si="5">+C41-D41</f>
        <v>-265.20769999999999</v>
      </c>
      <c r="H41" s="922"/>
    </row>
    <row r="42" spans="2:12" ht="15.75">
      <c r="B42" s="1562" t="s">
        <v>338</v>
      </c>
      <c r="C42" s="1331">
        <v>384.63938619999999</v>
      </c>
      <c r="D42" s="1332">
        <v>614.64811345999999</v>
      </c>
      <c r="E42" s="1330">
        <f t="shared" si="4"/>
        <v>999.28749965999998</v>
      </c>
      <c r="F42" s="1332">
        <f t="shared" si="5"/>
        <v>-230.00872726</v>
      </c>
      <c r="H42" s="922"/>
    </row>
    <row r="43" spans="2:12" ht="15.75">
      <c r="B43" s="1562" t="s">
        <v>339</v>
      </c>
      <c r="C43" s="1331">
        <v>340.26918572000005</v>
      </c>
      <c r="D43" s="1332">
        <v>560.01585276000003</v>
      </c>
      <c r="E43" s="1330">
        <f t="shared" si="4"/>
        <v>900.28503848000014</v>
      </c>
      <c r="F43" s="1332">
        <f t="shared" si="5"/>
        <v>-219.74666703999998</v>
      </c>
      <c r="H43" s="922"/>
    </row>
    <row r="44" spans="2:12" ht="15.75">
      <c r="B44" s="1562" t="s">
        <v>340</v>
      </c>
      <c r="C44" s="1331">
        <v>449.34836155199997</v>
      </c>
      <c r="D44" s="1332">
        <v>576.53875034999999</v>
      </c>
      <c r="E44" s="1330">
        <f t="shared" si="4"/>
        <v>1025.887111902</v>
      </c>
      <c r="F44" s="1332">
        <f t="shared" si="5"/>
        <v>-127.19038879800001</v>
      </c>
      <c r="H44" s="922"/>
    </row>
    <row r="45" spans="2:12" ht="15.75">
      <c r="B45" s="1562" t="s">
        <v>341</v>
      </c>
      <c r="C45" s="1331">
        <v>353.40230932999998</v>
      </c>
      <c r="D45" s="1332">
        <v>577.13114929000005</v>
      </c>
      <c r="E45" s="1330">
        <f t="shared" si="4"/>
        <v>930.53345862000003</v>
      </c>
      <c r="F45" s="1332">
        <f t="shared" si="5"/>
        <v>-223.72883996000007</v>
      </c>
      <c r="H45" s="922"/>
    </row>
    <row r="46" spans="2:12" ht="15.75">
      <c r="B46" s="1562" t="s">
        <v>342</v>
      </c>
      <c r="C46" s="1331">
        <v>448.6</v>
      </c>
      <c r="D46" s="1563">
        <v>592.29999999999995</v>
      </c>
      <c r="E46" s="1331">
        <f t="shared" si="4"/>
        <v>1040.9000000000001</v>
      </c>
      <c r="F46" s="1331">
        <f t="shared" si="5"/>
        <v>-143.69999999999993</v>
      </c>
      <c r="H46" s="922"/>
    </row>
    <row r="47" spans="2:12" ht="15.75">
      <c r="B47" s="1562" t="s">
        <v>343</v>
      </c>
      <c r="C47" s="1331">
        <v>471.7</v>
      </c>
      <c r="D47" s="1563">
        <v>628.70000000000005</v>
      </c>
      <c r="E47" s="1331">
        <f>+D47+C47</f>
        <v>1100.4000000000001</v>
      </c>
      <c r="F47" s="1331">
        <f>+C47-D47</f>
        <v>-157.00000000000006</v>
      </c>
      <c r="H47" s="922"/>
    </row>
    <row r="48" spans="2:12" ht="16.5" thickBot="1">
      <c r="B48" s="1562" t="s">
        <v>344</v>
      </c>
      <c r="C48" s="1331">
        <v>364.8</v>
      </c>
      <c r="D48" s="1563">
        <v>494.7</v>
      </c>
      <c r="E48" s="1331">
        <f>+D48+C48</f>
        <v>859.5</v>
      </c>
      <c r="F48" s="1331">
        <f>+C48-D48</f>
        <v>-129.89999999999998</v>
      </c>
      <c r="H48" s="922"/>
    </row>
    <row r="49" spans="2:8" ht="16.5" thickBot="1">
      <c r="B49" s="1558" t="s">
        <v>37</v>
      </c>
      <c r="C49" s="1333">
        <f>SUM(C37:C48)</f>
        <v>4295.6285428019992</v>
      </c>
      <c r="D49" s="1337">
        <f>SUM(D37:D48)</f>
        <v>6790.8407658600008</v>
      </c>
      <c r="E49" s="1334">
        <f>SUM(E37:E48)</f>
        <v>11086.469308662001</v>
      </c>
      <c r="F49" s="1337">
        <f>SUM(F37:F48)</f>
        <v>-2495.2122230579998</v>
      </c>
      <c r="H49" s="922"/>
    </row>
    <row r="50" spans="2:8" ht="15.75">
      <c r="B50" s="1562"/>
      <c r="C50" s="1331"/>
      <c r="D50" s="1563"/>
      <c r="E50" s="1331"/>
      <c r="F50" s="1331"/>
      <c r="H50" s="922"/>
    </row>
    <row r="51" spans="2:8" ht="15.75">
      <c r="B51" s="1553">
        <v>2019</v>
      </c>
      <c r="C51" s="1331"/>
      <c r="D51" s="1563"/>
      <c r="E51" s="1331"/>
      <c r="F51" s="1331"/>
      <c r="H51" s="922"/>
    </row>
    <row r="52" spans="2:8" ht="15.75">
      <c r="B52" s="1553" t="s">
        <v>345</v>
      </c>
      <c r="C52" s="1331">
        <v>292.60000000000002</v>
      </c>
      <c r="D52" s="1563">
        <v>336.8</v>
      </c>
      <c r="E52" s="1331">
        <v>629.40000000000009</v>
      </c>
      <c r="F52" s="1331">
        <f t="shared" ref="F52:F60" si="6">+C52-D52</f>
        <v>-44.199999999999989</v>
      </c>
      <c r="H52" s="922"/>
    </row>
    <row r="53" spans="2:8" ht="15.75">
      <c r="B53" s="1553" t="s">
        <v>334</v>
      </c>
      <c r="C53" s="1331">
        <v>348.4</v>
      </c>
      <c r="D53" s="1563">
        <v>370.5</v>
      </c>
      <c r="E53" s="1331">
        <f t="shared" ref="E53:E60" si="7">+D53+C53</f>
        <v>718.9</v>
      </c>
      <c r="F53" s="1331">
        <f t="shared" si="6"/>
        <v>-22.100000000000023</v>
      </c>
      <c r="H53" s="922"/>
    </row>
    <row r="54" spans="2:8" ht="15.75">
      <c r="B54" s="1553" t="s">
        <v>335</v>
      </c>
      <c r="C54" s="1331">
        <v>295.89999999999998</v>
      </c>
      <c r="D54" s="1563">
        <v>329</v>
      </c>
      <c r="E54" s="1331">
        <f t="shared" si="7"/>
        <v>624.9</v>
      </c>
      <c r="F54" s="1331">
        <f t="shared" si="6"/>
        <v>-33.100000000000023</v>
      </c>
      <c r="H54" s="922"/>
    </row>
    <row r="55" spans="2:8" ht="15.75">
      <c r="B55" s="1553" t="s">
        <v>336</v>
      </c>
      <c r="C55" s="1331">
        <v>277</v>
      </c>
      <c r="D55" s="1563">
        <v>416.7</v>
      </c>
      <c r="E55" s="1331">
        <f t="shared" si="7"/>
        <v>693.7</v>
      </c>
      <c r="F55" s="1331">
        <f t="shared" si="6"/>
        <v>-139.69999999999999</v>
      </c>
      <c r="H55" s="922"/>
    </row>
    <row r="56" spans="2:8" ht="15.75">
      <c r="B56" s="1553" t="s">
        <v>337</v>
      </c>
      <c r="C56" s="1331">
        <v>343.2</v>
      </c>
      <c r="D56" s="1563">
        <v>436.8</v>
      </c>
      <c r="E56" s="1331">
        <f t="shared" si="7"/>
        <v>780</v>
      </c>
      <c r="F56" s="1331">
        <f t="shared" si="6"/>
        <v>-93.600000000000023</v>
      </c>
      <c r="H56" s="922"/>
    </row>
    <row r="57" spans="2:8" ht="15.75">
      <c r="B57" s="1553" t="s">
        <v>338</v>
      </c>
      <c r="C57" s="1331">
        <v>239.8</v>
      </c>
      <c r="D57" s="1563">
        <v>458.5</v>
      </c>
      <c r="E57" s="1331">
        <f t="shared" si="7"/>
        <v>698.3</v>
      </c>
      <c r="F57" s="1331">
        <f t="shared" si="6"/>
        <v>-218.7</v>
      </c>
      <c r="H57" s="922"/>
    </row>
    <row r="58" spans="2:8" ht="15.75">
      <c r="B58" s="1553" t="s">
        <v>339</v>
      </c>
      <c r="C58" s="1331">
        <v>299.5</v>
      </c>
      <c r="D58" s="1563">
        <v>357</v>
      </c>
      <c r="E58" s="1331">
        <f t="shared" si="7"/>
        <v>656.5</v>
      </c>
      <c r="F58" s="1331">
        <f t="shared" si="6"/>
        <v>-57.5</v>
      </c>
      <c r="H58" s="922"/>
    </row>
    <row r="59" spans="2:8" ht="15.75">
      <c r="B59" s="1553" t="s">
        <v>340</v>
      </c>
      <c r="C59" s="1555">
        <v>345.4</v>
      </c>
      <c r="D59" s="1565">
        <v>384.2</v>
      </c>
      <c r="E59" s="1556">
        <f t="shared" si="7"/>
        <v>729.59999999999991</v>
      </c>
      <c r="F59" s="1557">
        <f t="shared" si="6"/>
        <v>-38.800000000000011</v>
      </c>
      <c r="H59" s="922"/>
    </row>
    <row r="60" spans="2:8" ht="16.5" thickBot="1">
      <c r="B60" s="1553" t="s">
        <v>341</v>
      </c>
      <c r="C60" s="1566">
        <v>378.4</v>
      </c>
      <c r="D60" s="1554">
        <v>403.7</v>
      </c>
      <c r="E60" s="1439">
        <f t="shared" si="7"/>
        <v>782.09999999999991</v>
      </c>
      <c r="F60" s="1440">
        <f t="shared" si="6"/>
        <v>-25.300000000000011</v>
      </c>
      <c r="H60" s="922"/>
    </row>
    <row r="61" spans="2:8" ht="15.75" thickTop="1">
      <c r="B61" s="1080"/>
      <c r="D61" s="1196"/>
      <c r="H61" s="922"/>
    </row>
    <row r="62" spans="2:8" ht="15.75">
      <c r="B62" s="1404" t="s">
        <v>1799</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3"/>
      <c r="C3" s="1193" t="s">
        <v>1461</v>
      </c>
      <c r="D3" s="1193"/>
      <c r="E3" s="1193" t="s">
        <v>1361</v>
      </c>
      <c r="F3" s="1193" t="s">
        <v>1362</v>
      </c>
      <c r="G3" s="1193" t="s">
        <v>1503</v>
      </c>
      <c r="H3" s="1193" t="s">
        <v>1504</v>
      </c>
      <c r="I3" s="1193"/>
      <c r="J3" s="1193" t="s">
        <v>1505</v>
      </c>
      <c r="K3" s="1193" t="s">
        <v>1414</v>
      </c>
      <c r="L3" s="1193" t="s">
        <v>1364</v>
      </c>
      <c r="M3" s="1193" t="s">
        <v>1365</v>
      </c>
      <c r="N3" s="1193" t="s">
        <v>1506</v>
      </c>
      <c r="O3" s="1193" t="s">
        <v>1364</v>
      </c>
      <c r="P3" s="1193" t="s">
        <v>1365</v>
      </c>
      <c r="Q3" s="1193" t="s">
        <v>1415</v>
      </c>
      <c r="R3" s="1193" t="s">
        <v>1364</v>
      </c>
      <c r="S3" s="1193" t="s">
        <v>1365</v>
      </c>
      <c r="T3" s="1193"/>
      <c r="U3" s="1193" t="s">
        <v>1507</v>
      </c>
      <c r="V3" s="1193" t="s">
        <v>1450</v>
      </c>
      <c r="W3" s="1193" t="s">
        <v>1364</v>
      </c>
      <c r="X3" s="1193" t="s">
        <v>1365</v>
      </c>
      <c r="Y3" s="1193"/>
      <c r="Z3" s="1193" t="s">
        <v>1416</v>
      </c>
      <c r="AA3" s="1193" t="s">
        <v>1364</v>
      </c>
      <c r="AB3" s="1193" t="s">
        <v>1365</v>
      </c>
      <c r="AC3" s="1193" t="s">
        <v>1417</v>
      </c>
      <c r="AD3" s="1193" t="s">
        <v>1364</v>
      </c>
      <c r="AE3" s="1193" t="s">
        <v>1365</v>
      </c>
      <c r="AF3" s="1193"/>
      <c r="AG3" s="1193" t="s">
        <v>1508</v>
      </c>
      <c r="AH3" s="1193" t="s">
        <v>1509</v>
      </c>
      <c r="AI3" s="1193" t="s">
        <v>1366</v>
      </c>
      <c r="AJ3" s="1193" t="s">
        <v>1367</v>
      </c>
      <c r="AK3" s="1193"/>
      <c r="AL3" s="1193" t="s">
        <v>1510</v>
      </c>
      <c r="AM3" s="1193" t="s">
        <v>1368</v>
      </c>
      <c r="AN3" s="1193" t="s">
        <v>1369</v>
      </c>
      <c r="AO3" s="1193" t="s">
        <v>1370</v>
      </c>
      <c r="AP3" s="1193"/>
      <c r="AQ3" s="1193" t="s">
        <v>1511</v>
      </c>
      <c r="AR3" s="1193" t="s">
        <v>1512</v>
      </c>
      <c r="AS3" s="1193" t="s">
        <v>1513</v>
      </c>
      <c r="AT3" s="1193" t="s">
        <v>1364</v>
      </c>
      <c r="AU3" s="1193" t="s">
        <v>1365</v>
      </c>
      <c r="AV3" s="1193" t="s">
        <v>1514</v>
      </c>
      <c r="AW3" s="1193" t="s">
        <v>1515</v>
      </c>
      <c r="AX3" s="1193"/>
      <c r="AY3" s="1193" t="s">
        <v>1516</v>
      </c>
      <c r="AZ3" s="1193" t="s">
        <v>1517</v>
      </c>
      <c r="BA3" s="1193" t="s">
        <v>1372</v>
      </c>
      <c r="BB3" s="1193" t="s">
        <v>1518</v>
      </c>
      <c r="BC3" s="1193" t="s">
        <v>1519</v>
      </c>
      <c r="BD3" s="1193" t="s">
        <v>1375</v>
      </c>
      <c r="BE3" s="1193" t="s">
        <v>1376</v>
      </c>
      <c r="BF3" s="1193" t="s">
        <v>1377</v>
      </c>
      <c r="BG3" s="1193" t="s">
        <v>1378</v>
      </c>
      <c r="BH3" s="1193" t="s">
        <v>1520</v>
      </c>
      <c r="BI3" s="1193" t="s">
        <v>1521</v>
      </c>
      <c r="BJ3" s="1193" t="s">
        <v>1522</v>
      </c>
      <c r="BK3" s="1193"/>
      <c r="BL3" s="1193" t="s">
        <v>1523</v>
      </c>
      <c r="BM3" s="1193" t="s">
        <v>1381</v>
      </c>
      <c r="BN3" s="1193" t="s">
        <v>1524</v>
      </c>
      <c r="BO3" s="1193" t="s">
        <v>1525</v>
      </c>
      <c r="BP3" s="1193" t="s">
        <v>1526</v>
      </c>
      <c r="BQ3" s="1193" t="s">
        <v>1382</v>
      </c>
      <c r="BR3" s="1193" t="s">
        <v>1527</v>
      </c>
      <c r="BS3" s="1193"/>
      <c r="BT3" s="1193" t="s">
        <v>1528</v>
      </c>
      <c r="BU3" s="1193" t="s">
        <v>1383</v>
      </c>
      <c r="BV3" s="1193" t="s">
        <v>1529</v>
      </c>
      <c r="BW3" s="1193" t="s">
        <v>1530</v>
      </c>
      <c r="BX3" s="1193" t="s">
        <v>1469</v>
      </c>
      <c r="BY3" s="1193" t="s">
        <v>1531</v>
      </c>
      <c r="BZ3" s="1193" t="s">
        <v>1449</v>
      </c>
      <c r="CA3" s="1193" t="s">
        <v>1532</v>
      </c>
      <c r="CB3" s="1193" t="s">
        <v>1533</v>
      </c>
      <c r="CC3" s="1193" t="s">
        <v>1534</v>
      </c>
      <c r="CD3" s="1193" t="s">
        <v>1535</v>
      </c>
      <c r="CE3" s="1193" t="s">
        <v>1536</v>
      </c>
      <c r="CF3" s="1193" t="s">
        <v>1537</v>
      </c>
      <c r="CG3" s="1193" t="s">
        <v>1384</v>
      </c>
      <c r="CH3" s="1193" t="s">
        <v>1385</v>
      </c>
      <c r="CI3" s="1193" t="s">
        <v>1538</v>
      </c>
      <c r="CJ3" s="1193" t="s">
        <v>1539</v>
      </c>
      <c r="CK3" s="1193" t="s">
        <v>1386</v>
      </c>
      <c r="CL3" s="1193" t="s">
        <v>1540</v>
      </c>
      <c r="CM3" s="1193"/>
      <c r="CN3" s="1193" t="s">
        <v>1541</v>
      </c>
      <c r="CO3" s="1193" t="s">
        <v>1387</v>
      </c>
      <c r="CP3" s="1193" t="s">
        <v>1388</v>
      </c>
      <c r="CQ3" s="1193" t="s">
        <v>1389</v>
      </c>
      <c r="CR3" s="1193" t="s">
        <v>1390</v>
      </c>
      <c r="CS3" s="1193" t="s">
        <v>1391</v>
      </c>
      <c r="CT3" s="1193" t="s">
        <v>1392</v>
      </c>
      <c r="CU3" s="1193" t="s">
        <v>1542</v>
      </c>
      <c r="CV3" s="1193" t="s">
        <v>1388</v>
      </c>
      <c r="CW3" s="1193" t="s">
        <v>1389</v>
      </c>
      <c r="CX3" s="1193" t="s">
        <v>1390</v>
      </c>
      <c r="CY3" s="1193" t="s">
        <v>1391</v>
      </c>
      <c r="CZ3" s="1193" t="s">
        <v>1392</v>
      </c>
      <c r="DA3" s="1193"/>
      <c r="DB3" s="1193" t="s">
        <v>1543</v>
      </c>
      <c r="DC3" s="1193" t="s">
        <v>1544</v>
      </c>
      <c r="DD3" s="1193" t="s">
        <v>1545</v>
      </c>
      <c r="DE3" s="1193"/>
      <c r="DF3" s="1193" t="s">
        <v>1546</v>
      </c>
      <c r="DG3" s="1193" t="s">
        <v>1394</v>
      </c>
      <c r="DH3" s="1193" t="s">
        <v>1395</v>
      </c>
      <c r="DI3" s="1193" t="s">
        <v>1396</v>
      </c>
      <c r="DJ3" s="1193" t="s">
        <v>1397</v>
      </c>
      <c r="DK3" s="1193" t="s">
        <v>1398</v>
      </c>
      <c r="DL3" s="1193" t="s">
        <v>1399</v>
      </c>
      <c r="DM3" s="1193" t="s">
        <v>1400</v>
      </c>
      <c r="DN3" s="1193" t="s">
        <v>1401</v>
      </c>
      <c r="DO3" s="1193" t="s">
        <v>1402</v>
      </c>
      <c r="DP3" s="1193" t="s">
        <v>1403</v>
      </c>
      <c r="DQ3" s="1193" t="s">
        <v>1547</v>
      </c>
      <c r="DR3" s="1193" t="s">
        <v>1548</v>
      </c>
      <c r="DS3" s="1193" t="s">
        <v>1404</v>
      </c>
      <c r="DT3" s="1193" t="s">
        <v>1549</v>
      </c>
      <c r="DU3" s="1193" t="s">
        <v>1550</v>
      </c>
      <c r="DV3" s="1193" t="s">
        <v>1551</v>
      </c>
      <c r="DW3" s="1193" t="s">
        <v>1405</v>
      </c>
      <c r="DX3" s="1193" t="s">
        <v>1406</v>
      </c>
      <c r="DY3" s="1193"/>
      <c r="DZ3" s="1193" t="s">
        <v>1552</v>
      </c>
      <c r="EA3" s="1193" t="s">
        <v>1407</v>
      </c>
      <c r="EB3" s="1193" t="s">
        <v>1405</v>
      </c>
      <c r="EC3" s="1193" t="s">
        <v>1406</v>
      </c>
      <c r="ED3" s="1193" t="s">
        <v>1408</v>
      </c>
      <c r="EE3" s="1193" t="s">
        <v>1409</v>
      </c>
      <c r="EF3" s="1193" t="s">
        <v>1410</v>
      </c>
      <c r="EG3" s="1193" t="s">
        <v>1411</v>
      </c>
      <c r="EH3" s="1193" t="s">
        <v>1412</v>
      </c>
      <c r="EI3" s="1193" t="s">
        <v>1413</v>
      </c>
      <c r="EJ3" s="1193"/>
      <c r="EK3" s="1193" t="s">
        <v>1553</v>
      </c>
      <c r="EL3" s="1193" t="s">
        <v>1554</v>
      </c>
      <c r="EM3" s="1193" t="s">
        <v>1363</v>
      </c>
      <c r="EN3" s="1193" t="s">
        <v>1555</v>
      </c>
      <c r="EO3" s="1193" t="s">
        <v>1556</v>
      </c>
      <c r="EP3" s="1193" t="s">
        <v>1557</v>
      </c>
      <c r="EQ3" s="1193" t="s">
        <v>1366</v>
      </c>
      <c r="ER3" s="1193" t="s">
        <v>1555</v>
      </c>
      <c r="ES3" s="1193" t="s">
        <v>1556</v>
      </c>
      <c r="ET3" s="1193" t="s">
        <v>1557</v>
      </c>
      <c r="EU3" s="1193" t="s">
        <v>1367</v>
      </c>
      <c r="EV3" s="1193" t="s">
        <v>1555</v>
      </c>
      <c r="EW3" s="1193" t="s">
        <v>1556</v>
      </c>
      <c r="EX3" s="1193" t="s">
        <v>1557</v>
      </c>
      <c r="EY3" s="1193"/>
      <c r="EZ3" s="1193" t="s">
        <v>1558</v>
      </c>
      <c r="FA3" s="1193" t="s">
        <v>1559</v>
      </c>
      <c r="FB3" s="1193" t="s">
        <v>1450</v>
      </c>
      <c r="FC3" s="1193" t="s">
        <v>1555</v>
      </c>
      <c r="FD3" s="1193" t="s">
        <v>1556</v>
      </c>
      <c r="FE3" s="1193" t="s">
        <v>1557</v>
      </c>
      <c r="FF3" s="1193" t="s">
        <v>1369</v>
      </c>
      <c r="FG3" s="1193" t="s">
        <v>1555</v>
      </c>
      <c r="FH3" s="1193" t="s">
        <v>1556</v>
      </c>
      <c r="FI3" s="1193" t="s">
        <v>1557</v>
      </c>
      <c r="FJ3" s="1193" t="s">
        <v>1370</v>
      </c>
      <c r="FK3" s="1193" t="s">
        <v>1555</v>
      </c>
      <c r="FL3" s="1193" t="s">
        <v>1556</v>
      </c>
      <c r="FM3" s="1193" t="s">
        <v>1557</v>
      </c>
      <c r="FN3" s="1193"/>
      <c r="FO3" s="1193" t="s">
        <v>1560</v>
      </c>
      <c r="FP3" s="1193" t="s">
        <v>1418</v>
      </c>
      <c r="FQ3" s="1193" t="s">
        <v>1419</v>
      </c>
      <c r="FR3" s="1193" t="s">
        <v>1420</v>
      </c>
      <c r="FS3" s="1193" t="s">
        <v>1421</v>
      </c>
      <c r="FT3" s="1193" t="s">
        <v>1422</v>
      </c>
      <c r="FU3" s="1193" t="s">
        <v>1423</v>
      </c>
      <c r="FV3" s="1193"/>
      <c r="FW3" s="1193" t="s">
        <v>1561</v>
      </c>
      <c r="FX3" s="1193" t="s">
        <v>1562</v>
      </c>
      <c r="FY3" s="1193" t="s">
        <v>1563</v>
      </c>
      <c r="FZ3" s="1193" t="s">
        <v>1564</v>
      </c>
      <c r="GA3" s="1193"/>
      <c r="GB3" s="1193" t="s">
        <v>1565</v>
      </c>
      <c r="GC3" s="1193" t="s">
        <v>1566</v>
      </c>
      <c r="GD3" s="1193"/>
      <c r="GE3" s="1193"/>
      <c r="GF3" s="1193" t="s">
        <v>1567</v>
      </c>
      <c r="GG3" s="1193" t="s">
        <v>1424</v>
      </c>
    </row>
    <row r="4" spans="2:189">
      <c r="B4" s="1195">
        <v>42005</v>
      </c>
      <c r="C4" s="1395"/>
      <c r="D4" s="1395"/>
      <c r="E4" s="1395">
        <v>256026</v>
      </c>
      <c r="F4" s="1395"/>
      <c r="G4" s="1395">
        <v>256026</v>
      </c>
      <c r="H4" s="1395"/>
      <c r="I4" s="1395"/>
      <c r="J4" s="1395">
        <v>8961</v>
      </c>
      <c r="K4" s="1395">
        <v>8961</v>
      </c>
      <c r="L4" s="1395">
        <v>8961</v>
      </c>
      <c r="M4" s="1395"/>
      <c r="N4" s="1395">
        <v>0</v>
      </c>
      <c r="O4" s="1395"/>
      <c r="P4" s="1395"/>
      <c r="Q4" s="1395">
        <v>0</v>
      </c>
      <c r="R4" s="1395"/>
      <c r="S4" s="1395"/>
      <c r="T4" s="1395"/>
      <c r="U4" s="1395">
        <v>0</v>
      </c>
      <c r="V4" s="1395">
        <v>0</v>
      </c>
      <c r="W4" s="1395"/>
      <c r="X4" s="1395"/>
      <c r="Y4" s="1395"/>
      <c r="Z4" s="1395">
        <v>0</v>
      </c>
      <c r="AA4" s="1395"/>
      <c r="AB4" s="1395"/>
      <c r="AC4" s="1395">
        <v>0</v>
      </c>
      <c r="AD4" s="1395"/>
      <c r="AE4" s="1395"/>
      <c r="AF4" s="1395"/>
      <c r="AG4" s="1395">
        <v>0</v>
      </c>
      <c r="AH4" s="1395"/>
      <c r="AI4" s="1395"/>
      <c r="AJ4" s="1395"/>
      <c r="AK4" s="1395"/>
      <c r="AL4" s="1395">
        <v>0</v>
      </c>
      <c r="AM4" s="1395"/>
      <c r="AN4" s="1395"/>
      <c r="AO4" s="1395"/>
      <c r="AP4" s="1395"/>
      <c r="AQ4" s="1395">
        <v>752734</v>
      </c>
      <c r="AR4" s="1395">
        <v>618314</v>
      </c>
      <c r="AS4" s="1395">
        <v>134420</v>
      </c>
      <c r="AT4" s="1395">
        <v>134420</v>
      </c>
      <c r="AU4" s="1395"/>
      <c r="AV4" s="1395"/>
      <c r="AW4" s="1395"/>
      <c r="AX4" s="1395"/>
      <c r="AY4" s="1395">
        <v>1595090</v>
      </c>
      <c r="AZ4" s="1395">
        <v>1595090</v>
      </c>
      <c r="BA4" s="1395">
        <v>1595090</v>
      </c>
      <c r="BB4" s="1395"/>
      <c r="BC4" s="1395"/>
      <c r="BD4" s="1395">
        <v>0</v>
      </c>
      <c r="BE4" s="1395">
        <v>0</v>
      </c>
      <c r="BF4" s="1395"/>
      <c r="BG4" s="1395"/>
      <c r="BH4" s="1395"/>
      <c r="BI4" s="1395"/>
      <c r="BJ4" s="1395"/>
      <c r="BK4" s="1395"/>
      <c r="BL4" s="1395">
        <v>0</v>
      </c>
      <c r="BM4" s="1395">
        <v>0</v>
      </c>
      <c r="BN4" s="1395"/>
      <c r="BO4" s="1395"/>
      <c r="BP4" s="1395"/>
      <c r="BQ4" s="1395"/>
      <c r="BR4" s="1395"/>
      <c r="BS4" s="1395"/>
      <c r="BT4" s="1395">
        <v>0</v>
      </c>
      <c r="BU4" s="1395">
        <v>0</v>
      </c>
      <c r="BV4" s="1395"/>
      <c r="BW4" s="1395"/>
      <c r="BX4" s="1395"/>
      <c r="BY4" s="1395"/>
      <c r="BZ4" s="1395">
        <v>0</v>
      </c>
      <c r="CA4" s="1395"/>
      <c r="CB4" s="1395"/>
      <c r="CC4" s="1395"/>
      <c r="CD4" s="1395"/>
      <c r="CE4" s="1395"/>
      <c r="CF4" s="1395"/>
      <c r="CG4" s="1395"/>
      <c r="CH4" s="1395"/>
      <c r="CI4" s="1395"/>
      <c r="CJ4" s="1395"/>
      <c r="CK4" s="1395"/>
      <c r="CL4" s="1395"/>
      <c r="CM4" s="1395"/>
      <c r="CN4" s="1395">
        <v>0</v>
      </c>
      <c r="CO4" s="1395">
        <v>0</v>
      </c>
      <c r="CP4" s="1395"/>
      <c r="CQ4" s="1395"/>
      <c r="CR4" s="1395"/>
      <c r="CS4" s="1395"/>
      <c r="CT4" s="1395"/>
      <c r="CU4" s="1395">
        <v>0</v>
      </c>
      <c r="CV4" s="1395"/>
      <c r="CW4" s="1395"/>
      <c r="CX4" s="1395"/>
      <c r="CY4" s="1395"/>
      <c r="CZ4" s="1395"/>
      <c r="DA4" s="1395"/>
      <c r="DB4" s="1395">
        <v>0</v>
      </c>
      <c r="DC4" s="1395"/>
      <c r="DD4" s="1395"/>
      <c r="DE4" s="1395"/>
      <c r="DF4" s="1395">
        <v>78471628</v>
      </c>
      <c r="DG4" s="1395">
        <v>0</v>
      </c>
      <c r="DH4" s="1395">
        <v>0</v>
      </c>
      <c r="DI4" s="1395"/>
      <c r="DJ4" s="1395"/>
      <c r="DK4" s="1395">
        <v>0</v>
      </c>
      <c r="DL4" s="1395"/>
      <c r="DM4" s="1395"/>
      <c r="DN4" s="1395">
        <v>0</v>
      </c>
      <c r="DO4" s="1395"/>
      <c r="DP4" s="1395"/>
      <c r="DQ4" s="1395">
        <v>70160878</v>
      </c>
      <c r="DR4" s="1395">
        <v>2620336</v>
      </c>
      <c r="DS4" s="1395">
        <v>67540542</v>
      </c>
      <c r="DT4" s="1395"/>
      <c r="DU4" s="1395">
        <v>8310750</v>
      </c>
      <c r="DV4" s="1395">
        <v>0</v>
      </c>
      <c r="DW4" s="1395"/>
      <c r="DX4" s="1395"/>
      <c r="DY4" s="1395"/>
      <c r="DZ4" s="1395">
        <v>8344350</v>
      </c>
      <c r="EA4" s="1395">
        <v>0</v>
      </c>
      <c r="EB4" s="1395"/>
      <c r="EC4" s="1395"/>
      <c r="ED4" s="1395">
        <v>0</v>
      </c>
      <c r="EE4" s="1395"/>
      <c r="EF4" s="1395"/>
      <c r="EG4" s="1395">
        <v>8344350</v>
      </c>
      <c r="EH4" s="1395"/>
      <c r="EI4" s="1395">
        <v>8344350</v>
      </c>
      <c r="EJ4" s="1395"/>
      <c r="EK4" s="1395">
        <v>0</v>
      </c>
      <c r="EL4" s="1395"/>
      <c r="EM4" s="1395">
        <v>0</v>
      </c>
      <c r="EN4" s="1395"/>
      <c r="EO4" s="1395"/>
      <c r="EP4" s="1395"/>
      <c r="EQ4" s="1395">
        <v>0</v>
      </c>
      <c r="ER4" s="1395"/>
      <c r="ES4" s="1395"/>
      <c r="ET4" s="1395"/>
      <c r="EU4" s="1395">
        <v>0</v>
      </c>
      <c r="EV4" s="1395"/>
      <c r="EW4" s="1395"/>
      <c r="EX4" s="1395"/>
      <c r="EY4" s="1395"/>
      <c r="EZ4" s="1395">
        <v>0</v>
      </c>
      <c r="FA4" s="1395"/>
      <c r="FB4" s="1395">
        <v>0</v>
      </c>
      <c r="FC4" s="1395"/>
      <c r="FD4" s="1395"/>
      <c r="FE4" s="1395"/>
      <c r="FF4" s="1395">
        <v>0</v>
      </c>
      <c r="FG4" s="1395"/>
      <c r="FH4" s="1395"/>
      <c r="FI4" s="1395"/>
      <c r="FJ4" s="1395">
        <v>0</v>
      </c>
      <c r="FK4" s="1395"/>
      <c r="FL4" s="1395"/>
      <c r="FM4" s="1395"/>
      <c r="FN4" s="1395"/>
      <c r="FO4" s="1395">
        <v>0</v>
      </c>
      <c r="FP4" s="1395"/>
      <c r="FQ4" s="1395"/>
      <c r="FR4" s="1395"/>
      <c r="FS4" s="1395"/>
      <c r="FT4" s="1395"/>
      <c r="FU4" s="1395"/>
      <c r="FV4" s="1395"/>
      <c r="FW4" s="1395">
        <v>23661402</v>
      </c>
      <c r="FX4" s="1395">
        <v>16901590</v>
      </c>
      <c r="FY4" s="1395">
        <v>6578623</v>
      </c>
      <c r="FZ4" s="1395">
        <v>181189</v>
      </c>
      <c r="GA4" s="1395"/>
      <c r="GB4" s="1395">
        <v>10658022</v>
      </c>
      <c r="GC4" s="1395"/>
      <c r="GD4" s="1395"/>
      <c r="GE4" s="1395"/>
      <c r="GF4" s="1395">
        <v>123748213</v>
      </c>
      <c r="GG4" s="1193"/>
    </row>
    <row r="5" spans="2:189">
      <c r="B5" s="1195">
        <v>42036</v>
      </c>
      <c r="C5" s="1395"/>
      <c r="D5" s="1395"/>
      <c r="E5" s="1395">
        <v>190881</v>
      </c>
      <c r="F5" s="1395"/>
      <c r="G5" s="1395">
        <v>190881</v>
      </c>
      <c r="H5" s="1395"/>
      <c r="I5" s="1395"/>
      <c r="J5" s="1395">
        <v>86353</v>
      </c>
      <c r="K5" s="1395">
        <v>86353</v>
      </c>
      <c r="L5" s="1395">
        <v>86353</v>
      </c>
      <c r="M5" s="1395"/>
      <c r="N5" s="1395">
        <v>0</v>
      </c>
      <c r="O5" s="1395"/>
      <c r="P5" s="1395"/>
      <c r="Q5" s="1395">
        <v>0</v>
      </c>
      <c r="R5" s="1395"/>
      <c r="S5" s="1395"/>
      <c r="T5" s="1395"/>
      <c r="U5" s="1395">
        <v>0</v>
      </c>
      <c r="V5" s="1395">
        <v>0</v>
      </c>
      <c r="W5" s="1395"/>
      <c r="X5" s="1395"/>
      <c r="Y5" s="1395"/>
      <c r="Z5" s="1395">
        <v>0</v>
      </c>
      <c r="AA5" s="1395"/>
      <c r="AB5" s="1395"/>
      <c r="AC5" s="1395">
        <v>0</v>
      </c>
      <c r="AD5" s="1395"/>
      <c r="AE5" s="1395"/>
      <c r="AF5" s="1395"/>
      <c r="AG5" s="1395">
        <v>0</v>
      </c>
      <c r="AH5" s="1395"/>
      <c r="AI5" s="1395"/>
      <c r="AJ5" s="1395"/>
      <c r="AK5" s="1395"/>
      <c r="AL5" s="1395">
        <v>0</v>
      </c>
      <c r="AM5" s="1395"/>
      <c r="AN5" s="1395"/>
      <c r="AO5" s="1395"/>
      <c r="AP5" s="1395"/>
      <c r="AQ5" s="1395">
        <v>589460</v>
      </c>
      <c r="AR5" s="1395">
        <v>449622</v>
      </c>
      <c r="AS5" s="1395">
        <v>139838</v>
      </c>
      <c r="AT5" s="1395">
        <v>139838</v>
      </c>
      <c r="AU5" s="1395"/>
      <c r="AV5" s="1395"/>
      <c r="AW5" s="1395"/>
      <c r="AX5" s="1395"/>
      <c r="AY5" s="1395">
        <v>1595090</v>
      </c>
      <c r="AZ5" s="1395">
        <v>1595090</v>
      </c>
      <c r="BA5" s="1395">
        <v>1595090</v>
      </c>
      <c r="BB5" s="1395"/>
      <c r="BC5" s="1395"/>
      <c r="BD5" s="1395">
        <v>0</v>
      </c>
      <c r="BE5" s="1395">
        <v>0</v>
      </c>
      <c r="BF5" s="1395"/>
      <c r="BG5" s="1395"/>
      <c r="BH5" s="1395"/>
      <c r="BI5" s="1395"/>
      <c r="BJ5" s="1395"/>
      <c r="BK5" s="1395"/>
      <c r="BL5" s="1395">
        <v>0</v>
      </c>
      <c r="BM5" s="1395">
        <v>0</v>
      </c>
      <c r="BN5" s="1395"/>
      <c r="BO5" s="1395"/>
      <c r="BP5" s="1395"/>
      <c r="BQ5" s="1395"/>
      <c r="BR5" s="1395"/>
      <c r="BS5" s="1395"/>
      <c r="BT5" s="1395">
        <v>0</v>
      </c>
      <c r="BU5" s="1395">
        <v>0</v>
      </c>
      <c r="BV5" s="1395"/>
      <c r="BW5" s="1395"/>
      <c r="BX5" s="1395"/>
      <c r="BY5" s="1395"/>
      <c r="BZ5" s="1395">
        <v>0</v>
      </c>
      <c r="CA5" s="1395"/>
      <c r="CB5" s="1395"/>
      <c r="CC5" s="1395"/>
      <c r="CD5" s="1395"/>
      <c r="CE5" s="1395"/>
      <c r="CF5" s="1395"/>
      <c r="CG5" s="1395"/>
      <c r="CH5" s="1395"/>
      <c r="CI5" s="1395"/>
      <c r="CJ5" s="1395"/>
      <c r="CK5" s="1395"/>
      <c r="CL5" s="1395"/>
      <c r="CM5" s="1395"/>
      <c r="CN5" s="1395">
        <v>0</v>
      </c>
      <c r="CO5" s="1395">
        <v>0</v>
      </c>
      <c r="CP5" s="1395"/>
      <c r="CQ5" s="1395"/>
      <c r="CR5" s="1395"/>
      <c r="CS5" s="1395"/>
      <c r="CT5" s="1395"/>
      <c r="CU5" s="1395">
        <v>0</v>
      </c>
      <c r="CV5" s="1395"/>
      <c r="CW5" s="1395"/>
      <c r="CX5" s="1395"/>
      <c r="CY5" s="1395"/>
      <c r="CZ5" s="1395"/>
      <c r="DA5" s="1395"/>
      <c r="DB5" s="1395">
        <v>0</v>
      </c>
      <c r="DC5" s="1395"/>
      <c r="DD5" s="1395"/>
      <c r="DE5" s="1395"/>
      <c r="DF5" s="1395">
        <v>80283201</v>
      </c>
      <c r="DG5" s="1395">
        <v>0</v>
      </c>
      <c r="DH5" s="1395">
        <v>0</v>
      </c>
      <c r="DI5" s="1395"/>
      <c r="DJ5" s="1395"/>
      <c r="DK5" s="1395">
        <v>0</v>
      </c>
      <c r="DL5" s="1395"/>
      <c r="DM5" s="1395"/>
      <c r="DN5" s="1395">
        <v>0</v>
      </c>
      <c r="DO5" s="1395"/>
      <c r="DP5" s="1395"/>
      <c r="DQ5" s="1395">
        <v>71972451</v>
      </c>
      <c r="DR5" s="1395">
        <v>2676155</v>
      </c>
      <c r="DS5" s="1395">
        <v>69296296</v>
      </c>
      <c r="DT5" s="1395"/>
      <c r="DU5" s="1395">
        <v>8310750</v>
      </c>
      <c r="DV5" s="1395">
        <v>0</v>
      </c>
      <c r="DW5" s="1395"/>
      <c r="DX5" s="1395"/>
      <c r="DY5" s="1395"/>
      <c r="DZ5" s="1395">
        <v>8346700</v>
      </c>
      <c r="EA5" s="1395">
        <v>0</v>
      </c>
      <c r="EB5" s="1395"/>
      <c r="EC5" s="1395"/>
      <c r="ED5" s="1395">
        <v>0</v>
      </c>
      <c r="EE5" s="1395"/>
      <c r="EF5" s="1395"/>
      <c r="EG5" s="1395">
        <v>8346700</v>
      </c>
      <c r="EH5" s="1395"/>
      <c r="EI5" s="1395">
        <v>8346700</v>
      </c>
      <c r="EJ5" s="1395"/>
      <c r="EK5" s="1395">
        <v>0</v>
      </c>
      <c r="EL5" s="1395"/>
      <c r="EM5" s="1395">
        <v>0</v>
      </c>
      <c r="EN5" s="1395"/>
      <c r="EO5" s="1395"/>
      <c r="EP5" s="1395"/>
      <c r="EQ5" s="1395">
        <v>0</v>
      </c>
      <c r="ER5" s="1395"/>
      <c r="ES5" s="1395"/>
      <c r="ET5" s="1395"/>
      <c r="EU5" s="1395">
        <v>0</v>
      </c>
      <c r="EV5" s="1395"/>
      <c r="EW5" s="1395"/>
      <c r="EX5" s="1395"/>
      <c r="EY5" s="1395"/>
      <c r="EZ5" s="1395">
        <v>0</v>
      </c>
      <c r="FA5" s="1395"/>
      <c r="FB5" s="1395">
        <v>0</v>
      </c>
      <c r="FC5" s="1395"/>
      <c r="FD5" s="1395"/>
      <c r="FE5" s="1395"/>
      <c r="FF5" s="1395">
        <v>0</v>
      </c>
      <c r="FG5" s="1395"/>
      <c r="FH5" s="1395"/>
      <c r="FI5" s="1395"/>
      <c r="FJ5" s="1395">
        <v>0</v>
      </c>
      <c r="FK5" s="1395"/>
      <c r="FL5" s="1395"/>
      <c r="FM5" s="1395"/>
      <c r="FN5" s="1395"/>
      <c r="FO5" s="1395">
        <v>0</v>
      </c>
      <c r="FP5" s="1395"/>
      <c r="FQ5" s="1395"/>
      <c r="FR5" s="1395"/>
      <c r="FS5" s="1395"/>
      <c r="FT5" s="1395"/>
      <c r="FU5" s="1395"/>
      <c r="FV5" s="1395"/>
      <c r="FW5" s="1395">
        <v>23578705</v>
      </c>
      <c r="FX5" s="1395">
        <v>16902783</v>
      </c>
      <c r="FY5" s="1395">
        <v>6505315</v>
      </c>
      <c r="FZ5" s="1395">
        <v>170607</v>
      </c>
      <c r="GA5" s="1395"/>
      <c r="GB5" s="1395">
        <v>10991795</v>
      </c>
      <c r="GC5" s="1395"/>
      <c r="GD5" s="1395"/>
      <c r="GE5" s="1395"/>
      <c r="GF5" s="1395">
        <v>125662185</v>
      </c>
      <c r="GG5" s="1193"/>
    </row>
    <row r="6" spans="2:189">
      <c r="B6" s="1195">
        <v>42064</v>
      </c>
      <c r="C6" s="1395"/>
      <c r="D6" s="1395"/>
      <c r="E6" s="1395">
        <v>149137</v>
      </c>
      <c r="F6" s="1395"/>
      <c r="G6" s="1395">
        <v>149137</v>
      </c>
      <c r="H6" s="1395"/>
      <c r="I6" s="1395"/>
      <c r="J6" s="1395">
        <v>712</v>
      </c>
      <c r="K6" s="1395">
        <v>712</v>
      </c>
      <c r="L6" s="1395">
        <v>712</v>
      </c>
      <c r="M6" s="1395"/>
      <c r="N6" s="1395">
        <v>0</v>
      </c>
      <c r="O6" s="1395"/>
      <c r="P6" s="1395"/>
      <c r="Q6" s="1395">
        <v>0</v>
      </c>
      <c r="R6" s="1395"/>
      <c r="S6" s="1395"/>
      <c r="T6" s="1395"/>
      <c r="U6" s="1395">
        <v>0</v>
      </c>
      <c r="V6" s="1395">
        <v>0</v>
      </c>
      <c r="W6" s="1395"/>
      <c r="X6" s="1395"/>
      <c r="Y6" s="1395"/>
      <c r="Z6" s="1395">
        <v>0</v>
      </c>
      <c r="AA6" s="1395"/>
      <c r="AB6" s="1395"/>
      <c r="AC6" s="1395">
        <v>0</v>
      </c>
      <c r="AD6" s="1395"/>
      <c r="AE6" s="1395"/>
      <c r="AF6" s="1395"/>
      <c r="AG6" s="1395">
        <v>0</v>
      </c>
      <c r="AH6" s="1395"/>
      <c r="AI6" s="1395"/>
      <c r="AJ6" s="1395"/>
      <c r="AK6" s="1395"/>
      <c r="AL6" s="1395">
        <v>0</v>
      </c>
      <c r="AM6" s="1395"/>
      <c r="AN6" s="1395"/>
      <c r="AO6" s="1395"/>
      <c r="AP6" s="1395"/>
      <c r="AQ6" s="1395">
        <v>509681</v>
      </c>
      <c r="AR6" s="1395">
        <v>371401</v>
      </c>
      <c r="AS6" s="1395">
        <v>138280</v>
      </c>
      <c r="AT6" s="1395">
        <v>138280</v>
      </c>
      <c r="AU6" s="1395"/>
      <c r="AV6" s="1395"/>
      <c r="AW6" s="1395"/>
      <c r="AX6" s="1395"/>
      <c r="AY6" s="1395">
        <v>1472924</v>
      </c>
      <c r="AZ6" s="1395">
        <v>1472924</v>
      </c>
      <c r="BA6" s="1395">
        <v>1472924</v>
      </c>
      <c r="BB6" s="1395"/>
      <c r="BC6" s="1395"/>
      <c r="BD6" s="1395">
        <v>0</v>
      </c>
      <c r="BE6" s="1395">
        <v>0</v>
      </c>
      <c r="BF6" s="1395"/>
      <c r="BG6" s="1395"/>
      <c r="BH6" s="1395"/>
      <c r="BI6" s="1395"/>
      <c r="BJ6" s="1395"/>
      <c r="BK6" s="1395"/>
      <c r="BL6" s="1395">
        <v>0</v>
      </c>
      <c r="BM6" s="1395">
        <v>0</v>
      </c>
      <c r="BN6" s="1395"/>
      <c r="BO6" s="1395"/>
      <c r="BP6" s="1395"/>
      <c r="BQ6" s="1395"/>
      <c r="BR6" s="1395"/>
      <c r="BS6" s="1395"/>
      <c r="BT6" s="1395">
        <v>0</v>
      </c>
      <c r="BU6" s="1395">
        <v>0</v>
      </c>
      <c r="BV6" s="1395"/>
      <c r="BW6" s="1395"/>
      <c r="BX6" s="1395"/>
      <c r="BY6" s="1395"/>
      <c r="BZ6" s="1395">
        <v>0</v>
      </c>
      <c r="CA6" s="1395"/>
      <c r="CB6" s="1395"/>
      <c r="CC6" s="1395"/>
      <c r="CD6" s="1395"/>
      <c r="CE6" s="1395"/>
      <c r="CF6" s="1395"/>
      <c r="CG6" s="1395"/>
      <c r="CH6" s="1395"/>
      <c r="CI6" s="1395"/>
      <c r="CJ6" s="1395"/>
      <c r="CK6" s="1395"/>
      <c r="CL6" s="1395"/>
      <c r="CM6" s="1395"/>
      <c r="CN6" s="1395">
        <v>0</v>
      </c>
      <c r="CO6" s="1395">
        <v>0</v>
      </c>
      <c r="CP6" s="1395"/>
      <c r="CQ6" s="1395"/>
      <c r="CR6" s="1395"/>
      <c r="CS6" s="1395"/>
      <c r="CT6" s="1395"/>
      <c r="CU6" s="1395">
        <v>0</v>
      </c>
      <c r="CV6" s="1395"/>
      <c r="CW6" s="1395"/>
      <c r="CX6" s="1395"/>
      <c r="CY6" s="1395"/>
      <c r="CZ6" s="1395"/>
      <c r="DA6" s="1395"/>
      <c r="DB6" s="1395">
        <v>0</v>
      </c>
      <c r="DC6" s="1395"/>
      <c r="DD6" s="1395"/>
      <c r="DE6" s="1395"/>
      <c r="DF6" s="1395">
        <v>80796129</v>
      </c>
      <c r="DG6" s="1395">
        <v>0</v>
      </c>
      <c r="DH6" s="1395">
        <v>0</v>
      </c>
      <c r="DI6" s="1395"/>
      <c r="DJ6" s="1395"/>
      <c r="DK6" s="1395">
        <v>0</v>
      </c>
      <c r="DL6" s="1395"/>
      <c r="DM6" s="1395"/>
      <c r="DN6" s="1395">
        <v>0</v>
      </c>
      <c r="DO6" s="1395"/>
      <c r="DP6" s="1395"/>
      <c r="DQ6" s="1395">
        <v>73253059</v>
      </c>
      <c r="DR6" s="1395">
        <v>2672189</v>
      </c>
      <c r="DS6" s="1395">
        <v>70580870</v>
      </c>
      <c r="DT6" s="1395"/>
      <c r="DU6" s="1395">
        <v>7543070</v>
      </c>
      <c r="DV6" s="1395">
        <v>0</v>
      </c>
      <c r="DW6" s="1395"/>
      <c r="DX6" s="1395"/>
      <c r="DY6" s="1395"/>
      <c r="DZ6" s="1395">
        <v>8247150</v>
      </c>
      <c r="EA6" s="1395">
        <v>0</v>
      </c>
      <c r="EB6" s="1395"/>
      <c r="EC6" s="1395"/>
      <c r="ED6" s="1395">
        <v>0</v>
      </c>
      <c r="EE6" s="1395"/>
      <c r="EF6" s="1395"/>
      <c r="EG6" s="1395">
        <v>8247150</v>
      </c>
      <c r="EH6" s="1395"/>
      <c r="EI6" s="1395">
        <v>8247150</v>
      </c>
      <c r="EJ6" s="1395"/>
      <c r="EK6" s="1395">
        <v>0</v>
      </c>
      <c r="EL6" s="1395"/>
      <c r="EM6" s="1395">
        <v>0</v>
      </c>
      <c r="EN6" s="1395"/>
      <c r="EO6" s="1395"/>
      <c r="EP6" s="1395"/>
      <c r="EQ6" s="1395">
        <v>0</v>
      </c>
      <c r="ER6" s="1395"/>
      <c r="ES6" s="1395"/>
      <c r="ET6" s="1395"/>
      <c r="EU6" s="1395">
        <v>0</v>
      </c>
      <c r="EV6" s="1395"/>
      <c r="EW6" s="1395"/>
      <c r="EX6" s="1395"/>
      <c r="EY6" s="1395"/>
      <c r="EZ6" s="1395">
        <v>0</v>
      </c>
      <c r="FA6" s="1395"/>
      <c r="FB6" s="1395">
        <v>0</v>
      </c>
      <c r="FC6" s="1395"/>
      <c r="FD6" s="1395"/>
      <c r="FE6" s="1395"/>
      <c r="FF6" s="1395">
        <v>0</v>
      </c>
      <c r="FG6" s="1395"/>
      <c r="FH6" s="1395"/>
      <c r="FI6" s="1395"/>
      <c r="FJ6" s="1395">
        <v>0</v>
      </c>
      <c r="FK6" s="1395"/>
      <c r="FL6" s="1395"/>
      <c r="FM6" s="1395"/>
      <c r="FN6" s="1395"/>
      <c r="FO6" s="1395">
        <v>0</v>
      </c>
      <c r="FP6" s="1395"/>
      <c r="FQ6" s="1395"/>
      <c r="FR6" s="1395"/>
      <c r="FS6" s="1395"/>
      <c r="FT6" s="1395"/>
      <c r="FU6" s="1395"/>
      <c r="FV6" s="1395"/>
      <c r="FW6" s="1395">
        <v>23386597</v>
      </c>
      <c r="FX6" s="1395">
        <v>16892526</v>
      </c>
      <c r="FY6" s="1395">
        <v>6331145</v>
      </c>
      <c r="FZ6" s="1395">
        <v>162926</v>
      </c>
      <c r="GA6" s="1395"/>
      <c r="GB6" s="1395">
        <v>10944379</v>
      </c>
      <c r="GC6" s="1395"/>
      <c r="GD6" s="1395"/>
      <c r="GE6" s="1395"/>
      <c r="GF6" s="1395">
        <v>125506709</v>
      </c>
      <c r="GG6" s="1193"/>
    </row>
    <row r="7" spans="2:189">
      <c r="B7" s="1195">
        <v>42095</v>
      </c>
      <c r="C7" s="1395"/>
      <c r="D7" s="1395"/>
      <c r="E7" s="1395">
        <v>53562</v>
      </c>
      <c r="F7" s="1395"/>
      <c r="G7" s="1395">
        <v>53562</v>
      </c>
      <c r="H7" s="1395"/>
      <c r="I7" s="1395"/>
      <c r="J7" s="1395">
        <v>0</v>
      </c>
      <c r="K7" s="1395">
        <v>0</v>
      </c>
      <c r="L7" s="1395"/>
      <c r="M7" s="1395"/>
      <c r="N7" s="1395">
        <v>0</v>
      </c>
      <c r="O7" s="1395"/>
      <c r="P7" s="1395"/>
      <c r="Q7" s="1395">
        <v>0</v>
      </c>
      <c r="R7" s="1395"/>
      <c r="S7" s="1395"/>
      <c r="T7" s="1395"/>
      <c r="U7" s="1395">
        <v>0</v>
      </c>
      <c r="V7" s="1395">
        <v>0</v>
      </c>
      <c r="W7" s="1395"/>
      <c r="X7" s="1395"/>
      <c r="Y7" s="1395"/>
      <c r="Z7" s="1395">
        <v>0</v>
      </c>
      <c r="AA7" s="1395"/>
      <c r="AB7" s="1395"/>
      <c r="AC7" s="1395">
        <v>0</v>
      </c>
      <c r="AD7" s="1395"/>
      <c r="AE7" s="1395"/>
      <c r="AF7" s="1395"/>
      <c r="AG7" s="1395">
        <v>0</v>
      </c>
      <c r="AH7" s="1395"/>
      <c r="AI7" s="1395"/>
      <c r="AJ7" s="1395"/>
      <c r="AK7" s="1395"/>
      <c r="AL7" s="1395">
        <v>0</v>
      </c>
      <c r="AM7" s="1395"/>
      <c r="AN7" s="1395"/>
      <c r="AO7" s="1395"/>
      <c r="AP7" s="1395"/>
      <c r="AQ7" s="1395">
        <v>349297</v>
      </c>
      <c r="AR7" s="1395">
        <v>278821</v>
      </c>
      <c r="AS7" s="1395">
        <v>70476</v>
      </c>
      <c r="AT7" s="1395">
        <v>70476</v>
      </c>
      <c r="AU7" s="1395"/>
      <c r="AV7" s="1395"/>
      <c r="AW7" s="1395"/>
      <c r="AX7" s="1395"/>
      <c r="AY7" s="1395">
        <v>178712</v>
      </c>
      <c r="AZ7" s="1395">
        <v>178712</v>
      </c>
      <c r="BA7" s="1395">
        <v>178712</v>
      </c>
      <c r="BB7" s="1395"/>
      <c r="BC7" s="1395"/>
      <c r="BD7" s="1395"/>
      <c r="BE7" s="1395">
        <v>0</v>
      </c>
      <c r="BF7" s="1395"/>
      <c r="BG7" s="1395"/>
      <c r="BH7" s="1395"/>
      <c r="BI7" s="1395"/>
      <c r="BJ7" s="1395"/>
      <c r="BK7" s="1395"/>
      <c r="BL7" s="1395">
        <v>0</v>
      </c>
      <c r="BM7" s="1395">
        <v>0</v>
      </c>
      <c r="BN7" s="1395"/>
      <c r="BO7" s="1395"/>
      <c r="BP7" s="1395"/>
      <c r="BQ7" s="1395"/>
      <c r="BR7" s="1395"/>
      <c r="BS7" s="1395"/>
      <c r="BT7" s="1395">
        <v>0</v>
      </c>
      <c r="BU7" s="1395">
        <v>0</v>
      </c>
      <c r="BV7" s="1395"/>
      <c r="BW7" s="1395"/>
      <c r="BX7" s="1395"/>
      <c r="BY7" s="1395"/>
      <c r="BZ7" s="1395">
        <v>0</v>
      </c>
      <c r="CA7" s="1395"/>
      <c r="CB7" s="1395"/>
      <c r="CC7" s="1395"/>
      <c r="CD7" s="1395"/>
      <c r="CE7" s="1395"/>
      <c r="CF7" s="1395"/>
      <c r="CG7" s="1395"/>
      <c r="CH7" s="1395"/>
      <c r="CI7" s="1395"/>
      <c r="CJ7" s="1395"/>
      <c r="CK7" s="1395"/>
      <c r="CL7" s="1395"/>
      <c r="CM7" s="1395"/>
      <c r="CN7" s="1395">
        <v>0</v>
      </c>
      <c r="CO7" s="1395">
        <v>0</v>
      </c>
      <c r="CP7" s="1395"/>
      <c r="CQ7" s="1395"/>
      <c r="CR7" s="1395"/>
      <c r="CS7" s="1395"/>
      <c r="CT7" s="1395"/>
      <c r="CU7" s="1395">
        <v>0</v>
      </c>
      <c r="CV7" s="1395"/>
      <c r="CW7" s="1395"/>
      <c r="CX7" s="1395"/>
      <c r="CY7" s="1395"/>
      <c r="CZ7" s="1395"/>
      <c r="DA7" s="1395"/>
      <c r="DB7" s="1395">
        <v>0</v>
      </c>
      <c r="DC7" s="1395"/>
      <c r="DD7" s="1395"/>
      <c r="DE7" s="1395"/>
      <c r="DF7" s="1395">
        <v>66738601</v>
      </c>
      <c r="DG7" s="1395">
        <v>0</v>
      </c>
      <c r="DH7" s="1395">
        <v>0</v>
      </c>
      <c r="DI7" s="1395"/>
      <c r="DJ7" s="1395"/>
      <c r="DK7" s="1395">
        <v>0</v>
      </c>
      <c r="DL7" s="1395"/>
      <c r="DM7" s="1395"/>
      <c r="DN7" s="1395">
        <v>0</v>
      </c>
      <c r="DO7" s="1395"/>
      <c r="DP7" s="1395"/>
      <c r="DQ7" s="1395">
        <v>66738601</v>
      </c>
      <c r="DR7" s="1395">
        <v>2061892</v>
      </c>
      <c r="DS7" s="1395">
        <v>64676709</v>
      </c>
      <c r="DT7" s="1395"/>
      <c r="DU7" s="1395"/>
      <c r="DV7" s="1395">
        <v>0</v>
      </c>
      <c r="DW7" s="1395"/>
      <c r="DX7" s="1395"/>
      <c r="DY7" s="1395"/>
      <c r="DZ7" s="1395">
        <v>0</v>
      </c>
      <c r="EA7" s="1395">
        <v>0</v>
      </c>
      <c r="EB7" s="1395"/>
      <c r="EC7" s="1395"/>
      <c r="ED7" s="1395">
        <v>0</v>
      </c>
      <c r="EE7" s="1395"/>
      <c r="EF7" s="1395"/>
      <c r="EG7" s="1395">
        <v>0</v>
      </c>
      <c r="EH7" s="1395"/>
      <c r="EI7" s="1395"/>
      <c r="EJ7" s="1395"/>
      <c r="EK7" s="1395">
        <v>0</v>
      </c>
      <c r="EL7" s="1395"/>
      <c r="EM7" s="1395">
        <v>0</v>
      </c>
      <c r="EN7" s="1395"/>
      <c r="EO7" s="1395"/>
      <c r="EP7" s="1395"/>
      <c r="EQ7" s="1395">
        <v>0</v>
      </c>
      <c r="ER7" s="1395"/>
      <c r="ES7" s="1395"/>
      <c r="ET7" s="1395"/>
      <c r="EU7" s="1395">
        <v>0</v>
      </c>
      <c r="EV7" s="1395"/>
      <c r="EW7" s="1395"/>
      <c r="EX7" s="1395"/>
      <c r="EY7" s="1395"/>
      <c r="EZ7" s="1395">
        <v>0</v>
      </c>
      <c r="FA7" s="1395"/>
      <c r="FB7" s="1395">
        <v>0</v>
      </c>
      <c r="FC7" s="1395"/>
      <c r="FD7" s="1395"/>
      <c r="FE7" s="1395"/>
      <c r="FF7" s="1395">
        <v>0</v>
      </c>
      <c r="FG7" s="1395"/>
      <c r="FH7" s="1395"/>
      <c r="FI7" s="1395"/>
      <c r="FJ7" s="1395">
        <v>0</v>
      </c>
      <c r="FK7" s="1395"/>
      <c r="FL7" s="1395"/>
      <c r="FM7" s="1395"/>
      <c r="FN7" s="1395"/>
      <c r="FO7" s="1395">
        <v>0</v>
      </c>
      <c r="FP7" s="1395"/>
      <c r="FQ7" s="1395"/>
      <c r="FR7" s="1395"/>
      <c r="FS7" s="1395"/>
      <c r="FT7" s="1395"/>
      <c r="FU7" s="1395"/>
      <c r="FV7" s="1395"/>
      <c r="FW7" s="1395">
        <v>21298812</v>
      </c>
      <c r="FX7" s="1395">
        <v>15625713</v>
      </c>
      <c r="FY7" s="1395">
        <v>5523069</v>
      </c>
      <c r="FZ7" s="1395">
        <v>150030</v>
      </c>
      <c r="GA7" s="1395"/>
      <c r="GB7" s="1395">
        <v>10274230</v>
      </c>
      <c r="GC7" s="1395"/>
      <c r="GD7" s="1395"/>
      <c r="GE7" s="1395"/>
      <c r="GF7" s="1395">
        <v>98893214</v>
      </c>
      <c r="GG7" s="1193"/>
    </row>
    <row r="8" spans="2:189">
      <c r="B8" s="1195">
        <v>42125</v>
      </c>
      <c r="C8" s="1395"/>
      <c r="D8" s="1395"/>
      <c r="E8" s="1395">
        <v>3031</v>
      </c>
      <c r="F8" s="1395"/>
      <c r="G8" s="1395">
        <v>3031</v>
      </c>
      <c r="H8" s="1395"/>
      <c r="I8" s="1395"/>
      <c r="J8" s="1395">
        <v>0</v>
      </c>
      <c r="K8" s="1395">
        <v>0</v>
      </c>
      <c r="L8" s="1395"/>
      <c r="M8" s="1395"/>
      <c r="N8" s="1395">
        <v>0</v>
      </c>
      <c r="O8" s="1395"/>
      <c r="P8" s="1395"/>
      <c r="Q8" s="1395">
        <v>0</v>
      </c>
      <c r="R8" s="1395"/>
      <c r="S8" s="1395"/>
      <c r="T8" s="1395"/>
      <c r="U8" s="1395">
        <v>0</v>
      </c>
      <c r="V8" s="1395">
        <v>0</v>
      </c>
      <c r="W8" s="1395"/>
      <c r="X8" s="1395"/>
      <c r="Y8" s="1395"/>
      <c r="Z8" s="1395">
        <v>0</v>
      </c>
      <c r="AA8" s="1395"/>
      <c r="AB8" s="1395"/>
      <c r="AC8" s="1395">
        <v>0</v>
      </c>
      <c r="AD8" s="1395"/>
      <c r="AE8" s="1395"/>
      <c r="AF8" s="1395"/>
      <c r="AG8" s="1395">
        <v>0</v>
      </c>
      <c r="AH8" s="1395"/>
      <c r="AI8" s="1395"/>
      <c r="AJ8" s="1395"/>
      <c r="AK8" s="1395"/>
      <c r="AL8" s="1395">
        <v>0</v>
      </c>
      <c r="AM8" s="1395"/>
      <c r="AN8" s="1395"/>
      <c r="AO8" s="1395"/>
      <c r="AP8" s="1395"/>
      <c r="AQ8" s="1395">
        <v>441103</v>
      </c>
      <c r="AR8" s="1395">
        <v>431136</v>
      </c>
      <c r="AS8" s="1395">
        <v>9967</v>
      </c>
      <c r="AT8" s="1395">
        <v>9967</v>
      </c>
      <c r="AU8" s="1395"/>
      <c r="AV8" s="1395"/>
      <c r="AW8" s="1395"/>
      <c r="AX8" s="1395"/>
      <c r="AY8" s="1395">
        <v>178712</v>
      </c>
      <c r="AZ8" s="1395">
        <v>178712</v>
      </c>
      <c r="BA8" s="1395">
        <v>178712</v>
      </c>
      <c r="BB8" s="1395"/>
      <c r="BC8" s="1395"/>
      <c r="BD8" s="1395"/>
      <c r="BE8" s="1395">
        <v>0</v>
      </c>
      <c r="BF8" s="1395"/>
      <c r="BG8" s="1395"/>
      <c r="BH8" s="1395"/>
      <c r="BI8" s="1395"/>
      <c r="BJ8" s="1395"/>
      <c r="BK8" s="1395"/>
      <c r="BL8" s="1395">
        <v>0</v>
      </c>
      <c r="BM8" s="1395">
        <v>0</v>
      </c>
      <c r="BN8" s="1395"/>
      <c r="BO8" s="1395"/>
      <c r="BP8" s="1395"/>
      <c r="BQ8" s="1395"/>
      <c r="BR8" s="1395"/>
      <c r="BS8" s="1395"/>
      <c r="BT8" s="1395">
        <v>0</v>
      </c>
      <c r="BU8" s="1395">
        <v>0</v>
      </c>
      <c r="BV8" s="1395"/>
      <c r="BW8" s="1395"/>
      <c r="BX8" s="1395"/>
      <c r="BY8" s="1395"/>
      <c r="BZ8" s="1395">
        <v>0</v>
      </c>
      <c r="CA8" s="1395"/>
      <c r="CB8" s="1395"/>
      <c r="CC8" s="1395"/>
      <c r="CD8" s="1395"/>
      <c r="CE8" s="1395"/>
      <c r="CF8" s="1395"/>
      <c r="CG8" s="1395"/>
      <c r="CH8" s="1395"/>
      <c r="CI8" s="1395"/>
      <c r="CJ8" s="1395"/>
      <c r="CK8" s="1395"/>
      <c r="CL8" s="1395"/>
      <c r="CM8" s="1395"/>
      <c r="CN8" s="1395">
        <v>0</v>
      </c>
      <c r="CO8" s="1395">
        <v>0</v>
      </c>
      <c r="CP8" s="1395"/>
      <c r="CQ8" s="1395"/>
      <c r="CR8" s="1395"/>
      <c r="CS8" s="1395"/>
      <c r="CT8" s="1395"/>
      <c r="CU8" s="1395">
        <v>0</v>
      </c>
      <c r="CV8" s="1395"/>
      <c r="CW8" s="1395"/>
      <c r="CX8" s="1395"/>
      <c r="CY8" s="1395"/>
      <c r="CZ8" s="1395"/>
      <c r="DA8" s="1395"/>
      <c r="DB8" s="1395">
        <v>0</v>
      </c>
      <c r="DC8" s="1395"/>
      <c r="DD8" s="1395"/>
      <c r="DE8" s="1395"/>
      <c r="DF8" s="1395">
        <v>67861046</v>
      </c>
      <c r="DG8" s="1395">
        <v>0</v>
      </c>
      <c r="DH8" s="1395">
        <v>0</v>
      </c>
      <c r="DI8" s="1395"/>
      <c r="DJ8" s="1395"/>
      <c r="DK8" s="1395">
        <v>0</v>
      </c>
      <c r="DL8" s="1395"/>
      <c r="DM8" s="1395"/>
      <c r="DN8" s="1395">
        <v>0</v>
      </c>
      <c r="DO8" s="1395"/>
      <c r="DP8" s="1395"/>
      <c r="DQ8" s="1395">
        <v>67861046</v>
      </c>
      <c r="DR8" s="1395">
        <v>2096477</v>
      </c>
      <c r="DS8" s="1395">
        <v>65764569</v>
      </c>
      <c r="DT8" s="1395"/>
      <c r="DU8" s="1395"/>
      <c r="DV8" s="1395">
        <v>0</v>
      </c>
      <c r="DW8" s="1395"/>
      <c r="DX8" s="1395"/>
      <c r="DY8" s="1395"/>
      <c r="DZ8" s="1395">
        <v>0</v>
      </c>
      <c r="EA8" s="1395">
        <v>0</v>
      </c>
      <c r="EB8" s="1395"/>
      <c r="EC8" s="1395"/>
      <c r="ED8" s="1395">
        <v>0</v>
      </c>
      <c r="EE8" s="1395"/>
      <c r="EF8" s="1395"/>
      <c r="EG8" s="1395">
        <v>0</v>
      </c>
      <c r="EH8" s="1395"/>
      <c r="EI8" s="1395"/>
      <c r="EJ8" s="1395"/>
      <c r="EK8" s="1395">
        <v>0</v>
      </c>
      <c r="EL8" s="1395"/>
      <c r="EM8" s="1395">
        <v>0</v>
      </c>
      <c r="EN8" s="1395"/>
      <c r="EO8" s="1395"/>
      <c r="EP8" s="1395"/>
      <c r="EQ8" s="1395">
        <v>0</v>
      </c>
      <c r="ER8" s="1395"/>
      <c r="ES8" s="1395"/>
      <c r="ET8" s="1395"/>
      <c r="EU8" s="1395">
        <v>0</v>
      </c>
      <c r="EV8" s="1395"/>
      <c r="EW8" s="1395"/>
      <c r="EX8" s="1395"/>
      <c r="EY8" s="1395"/>
      <c r="EZ8" s="1395">
        <v>0</v>
      </c>
      <c r="FA8" s="1395"/>
      <c r="FB8" s="1395">
        <v>0</v>
      </c>
      <c r="FC8" s="1395"/>
      <c r="FD8" s="1395"/>
      <c r="FE8" s="1395"/>
      <c r="FF8" s="1395">
        <v>0</v>
      </c>
      <c r="FG8" s="1395"/>
      <c r="FH8" s="1395"/>
      <c r="FI8" s="1395"/>
      <c r="FJ8" s="1395">
        <v>0</v>
      </c>
      <c r="FK8" s="1395"/>
      <c r="FL8" s="1395"/>
      <c r="FM8" s="1395"/>
      <c r="FN8" s="1395"/>
      <c r="FO8" s="1395">
        <v>0</v>
      </c>
      <c r="FP8" s="1395"/>
      <c r="FQ8" s="1395"/>
      <c r="FR8" s="1395"/>
      <c r="FS8" s="1395"/>
      <c r="FT8" s="1395"/>
      <c r="FU8" s="1395"/>
      <c r="FV8" s="1395"/>
      <c r="FW8" s="1395">
        <v>21203556</v>
      </c>
      <c r="FX8" s="1395">
        <v>15620764</v>
      </c>
      <c r="FY8" s="1395">
        <v>5437224</v>
      </c>
      <c r="FZ8" s="1395">
        <v>145568</v>
      </c>
      <c r="GA8" s="1395"/>
      <c r="GB8" s="1395">
        <v>9595968</v>
      </c>
      <c r="GC8" s="1395"/>
      <c r="GD8" s="1395"/>
      <c r="GE8" s="1395"/>
      <c r="GF8" s="1395">
        <v>99283416</v>
      </c>
      <c r="GG8" s="1193"/>
    </row>
    <row r="9" spans="2:189">
      <c r="B9" s="1195">
        <v>42156</v>
      </c>
      <c r="C9" s="1395"/>
      <c r="D9" s="1395"/>
      <c r="E9" s="1395">
        <v>30499.77</v>
      </c>
      <c r="F9" s="1395"/>
      <c r="G9" s="1395">
        <v>30499.77</v>
      </c>
      <c r="H9" s="1395"/>
      <c r="I9" s="1395"/>
      <c r="J9" s="1395">
        <v>0</v>
      </c>
      <c r="K9" s="1395">
        <v>0</v>
      </c>
      <c r="L9" s="1395"/>
      <c r="M9" s="1395"/>
      <c r="N9" s="1395">
        <v>0</v>
      </c>
      <c r="O9" s="1395"/>
      <c r="P9" s="1395"/>
      <c r="Q9" s="1395">
        <v>0</v>
      </c>
      <c r="R9" s="1395"/>
      <c r="S9" s="1395"/>
      <c r="T9" s="1395"/>
      <c r="U9" s="1395">
        <v>0</v>
      </c>
      <c r="V9" s="1395">
        <v>0</v>
      </c>
      <c r="W9" s="1395"/>
      <c r="X9" s="1395"/>
      <c r="Y9" s="1395"/>
      <c r="Z9" s="1395">
        <v>0</v>
      </c>
      <c r="AA9" s="1395"/>
      <c r="AB9" s="1395"/>
      <c r="AC9" s="1395">
        <v>0</v>
      </c>
      <c r="AD9" s="1395"/>
      <c r="AE9" s="1395"/>
      <c r="AF9" s="1395"/>
      <c r="AG9" s="1395">
        <v>0</v>
      </c>
      <c r="AH9" s="1395"/>
      <c r="AI9" s="1395"/>
      <c r="AJ9" s="1395"/>
      <c r="AK9" s="1395"/>
      <c r="AL9" s="1395">
        <v>0</v>
      </c>
      <c r="AM9" s="1395"/>
      <c r="AN9" s="1395"/>
      <c r="AO9" s="1395"/>
      <c r="AP9" s="1395"/>
      <c r="AQ9" s="1395">
        <v>293177.21871118544</v>
      </c>
      <c r="AR9" s="1395">
        <v>283210.67489377043</v>
      </c>
      <c r="AS9" s="1395">
        <v>9966.5438174150004</v>
      </c>
      <c r="AT9" s="1395">
        <v>9966.5438174150004</v>
      </c>
      <c r="AU9" s="1395"/>
      <c r="AV9" s="1395"/>
      <c r="AW9" s="1395"/>
      <c r="AX9" s="1395"/>
      <c r="AY9" s="1395">
        <v>178712</v>
      </c>
      <c r="AZ9" s="1395">
        <v>178712</v>
      </c>
      <c r="BA9" s="1395">
        <v>178712</v>
      </c>
      <c r="BB9" s="1395"/>
      <c r="BC9" s="1395"/>
      <c r="BD9" s="1395"/>
      <c r="BE9" s="1395">
        <v>0</v>
      </c>
      <c r="BF9" s="1395"/>
      <c r="BG9" s="1395"/>
      <c r="BH9" s="1395"/>
      <c r="BI9" s="1395"/>
      <c r="BJ9" s="1395"/>
      <c r="BK9" s="1395"/>
      <c r="BL9" s="1395">
        <v>0</v>
      </c>
      <c r="BM9" s="1395">
        <v>0</v>
      </c>
      <c r="BN9" s="1395"/>
      <c r="BO9" s="1395"/>
      <c r="BP9" s="1395"/>
      <c r="BQ9" s="1395"/>
      <c r="BR9" s="1395"/>
      <c r="BS9" s="1395"/>
      <c r="BT9" s="1395">
        <v>0</v>
      </c>
      <c r="BU9" s="1395">
        <v>0</v>
      </c>
      <c r="BV9" s="1395"/>
      <c r="BW9" s="1395"/>
      <c r="BX9" s="1395"/>
      <c r="BY9" s="1395"/>
      <c r="BZ9" s="1395">
        <v>0</v>
      </c>
      <c r="CA9" s="1395"/>
      <c r="CB9" s="1395"/>
      <c r="CC9" s="1395"/>
      <c r="CD9" s="1395"/>
      <c r="CE9" s="1395"/>
      <c r="CF9" s="1395"/>
      <c r="CG9" s="1395"/>
      <c r="CH9" s="1395"/>
      <c r="CI9" s="1395"/>
      <c r="CJ9" s="1395"/>
      <c r="CK9" s="1395"/>
      <c r="CL9" s="1395"/>
      <c r="CM9" s="1395"/>
      <c r="CN9" s="1395">
        <v>0</v>
      </c>
      <c r="CO9" s="1395">
        <v>0</v>
      </c>
      <c r="CP9" s="1395"/>
      <c r="CQ9" s="1395"/>
      <c r="CR9" s="1395"/>
      <c r="CS9" s="1395"/>
      <c r="CT9" s="1395"/>
      <c r="CU9" s="1395">
        <v>0</v>
      </c>
      <c r="CV9" s="1395"/>
      <c r="CW9" s="1395"/>
      <c r="CX9" s="1395"/>
      <c r="CY9" s="1395"/>
      <c r="CZ9" s="1395"/>
      <c r="DA9" s="1395"/>
      <c r="DB9" s="1395">
        <v>0</v>
      </c>
      <c r="DC9" s="1395"/>
      <c r="DD9" s="1395"/>
      <c r="DE9" s="1395"/>
      <c r="DF9" s="1395">
        <v>68128225.270000026</v>
      </c>
      <c r="DG9" s="1395">
        <v>0</v>
      </c>
      <c r="DH9" s="1395">
        <v>0</v>
      </c>
      <c r="DI9" s="1395"/>
      <c r="DJ9" s="1395"/>
      <c r="DK9" s="1395">
        <v>0</v>
      </c>
      <c r="DL9" s="1395"/>
      <c r="DM9" s="1395"/>
      <c r="DN9" s="1395">
        <v>0</v>
      </c>
      <c r="DO9" s="1395"/>
      <c r="DP9" s="1395"/>
      <c r="DQ9" s="1395">
        <v>68128225.270000026</v>
      </c>
      <c r="DR9" s="1395">
        <v>2104709.36614786</v>
      </c>
      <c r="DS9" s="1395">
        <v>66023515.903852165</v>
      </c>
      <c r="DT9" s="1395"/>
      <c r="DU9" s="1395"/>
      <c r="DV9" s="1395">
        <v>0</v>
      </c>
      <c r="DW9" s="1395"/>
      <c r="DX9" s="1395"/>
      <c r="DY9" s="1395"/>
      <c r="DZ9" s="1395">
        <v>0</v>
      </c>
      <c r="EA9" s="1395">
        <v>0</v>
      </c>
      <c r="EB9" s="1395"/>
      <c r="EC9" s="1395"/>
      <c r="ED9" s="1395">
        <v>0</v>
      </c>
      <c r="EE9" s="1395"/>
      <c r="EF9" s="1395"/>
      <c r="EG9" s="1395">
        <v>0</v>
      </c>
      <c r="EH9" s="1395"/>
      <c r="EI9" s="1395"/>
      <c r="EJ9" s="1395"/>
      <c r="EK9" s="1395">
        <v>0</v>
      </c>
      <c r="EL9" s="1395"/>
      <c r="EM9" s="1395">
        <v>0</v>
      </c>
      <c r="EN9" s="1395"/>
      <c r="EO9" s="1395"/>
      <c r="EP9" s="1395"/>
      <c r="EQ9" s="1395">
        <v>0</v>
      </c>
      <c r="ER9" s="1395"/>
      <c r="ES9" s="1395"/>
      <c r="ET9" s="1395"/>
      <c r="EU9" s="1395">
        <v>0</v>
      </c>
      <c r="EV9" s="1395"/>
      <c r="EW9" s="1395"/>
      <c r="EX9" s="1395"/>
      <c r="EY9" s="1395"/>
      <c r="EZ9" s="1395">
        <v>0</v>
      </c>
      <c r="FA9" s="1395"/>
      <c r="FB9" s="1395">
        <v>0</v>
      </c>
      <c r="FC9" s="1395"/>
      <c r="FD9" s="1395"/>
      <c r="FE9" s="1395"/>
      <c r="FF9" s="1395">
        <v>0</v>
      </c>
      <c r="FG9" s="1395"/>
      <c r="FH9" s="1395"/>
      <c r="FI9" s="1395"/>
      <c r="FJ9" s="1395">
        <v>0</v>
      </c>
      <c r="FK9" s="1395"/>
      <c r="FL9" s="1395"/>
      <c r="FM9" s="1395"/>
      <c r="FN9" s="1395"/>
      <c r="FO9" s="1395">
        <v>0</v>
      </c>
      <c r="FP9" s="1395"/>
      <c r="FQ9" s="1395"/>
      <c r="FR9" s="1395"/>
      <c r="FS9" s="1395"/>
      <c r="FT9" s="1395"/>
      <c r="FU9" s="1395"/>
      <c r="FV9" s="1395"/>
      <c r="FW9" s="1395">
        <v>21110017.310000002</v>
      </c>
      <c r="FX9" s="1395">
        <v>15615925.450000001</v>
      </c>
      <c r="FY9" s="1395">
        <v>5353295.3099999996</v>
      </c>
      <c r="FZ9" s="1395">
        <v>140796.54999999999</v>
      </c>
      <c r="GA9" s="1395"/>
      <c r="GB9" s="1395">
        <v>9696091.5799999982</v>
      </c>
      <c r="GC9" s="1395"/>
      <c r="GD9" s="1395"/>
      <c r="GE9" s="1395"/>
      <c r="GF9" s="1395">
        <v>99436723.148711205</v>
      </c>
      <c r="GG9" s="1193"/>
    </row>
    <row r="10" spans="2:189">
      <c r="B10" s="1195">
        <v>42186</v>
      </c>
      <c r="C10" s="1395"/>
      <c r="D10" s="1395"/>
      <c r="E10" s="1395">
        <v>1608276</v>
      </c>
      <c r="F10" s="1395"/>
      <c r="G10" s="1395">
        <v>1608276</v>
      </c>
      <c r="H10" s="1395"/>
      <c r="I10" s="1395"/>
      <c r="J10" s="1395">
        <v>0</v>
      </c>
      <c r="K10" s="1395">
        <v>0</v>
      </c>
      <c r="L10" s="1395"/>
      <c r="M10" s="1395"/>
      <c r="N10" s="1395">
        <v>0</v>
      </c>
      <c r="O10" s="1395"/>
      <c r="P10" s="1395"/>
      <c r="Q10" s="1395">
        <v>0</v>
      </c>
      <c r="R10" s="1395"/>
      <c r="S10" s="1395"/>
      <c r="T10" s="1395"/>
      <c r="U10" s="1395">
        <v>0</v>
      </c>
      <c r="V10" s="1395">
        <v>0</v>
      </c>
      <c r="W10" s="1395"/>
      <c r="X10" s="1395"/>
      <c r="Y10" s="1395"/>
      <c r="Z10" s="1395">
        <v>0</v>
      </c>
      <c r="AA10" s="1395"/>
      <c r="AB10" s="1395"/>
      <c r="AC10" s="1395">
        <v>0</v>
      </c>
      <c r="AD10" s="1395"/>
      <c r="AE10" s="1395"/>
      <c r="AF10" s="1395"/>
      <c r="AG10" s="1395">
        <v>0</v>
      </c>
      <c r="AH10" s="1395"/>
      <c r="AI10" s="1395"/>
      <c r="AJ10" s="1395"/>
      <c r="AK10" s="1395"/>
      <c r="AL10" s="1395">
        <v>0</v>
      </c>
      <c r="AM10" s="1395"/>
      <c r="AN10" s="1395"/>
      <c r="AO10" s="1395"/>
      <c r="AP10" s="1395"/>
      <c r="AQ10" s="1395">
        <v>171891</v>
      </c>
      <c r="AR10" s="1395">
        <v>161924</v>
      </c>
      <c r="AS10" s="1395">
        <v>9967</v>
      </c>
      <c r="AT10" s="1395">
        <v>9967</v>
      </c>
      <c r="AU10" s="1395"/>
      <c r="AV10" s="1395"/>
      <c r="AW10" s="1395"/>
      <c r="AX10" s="1395"/>
      <c r="AY10" s="1395">
        <v>178712</v>
      </c>
      <c r="AZ10" s="1395">
        <v>178712</v>
      </c>
      <c r="BA10" s="1395">
        <v>178712</v>
      </c>
      <c r="BB10" s="1395"/>
      <c r="BC10" s="1395"/>
      <c r="BD10" s="1395"/>
      <c r="BE10" s="1395">
        <v>0</v>
      </c>
      <c r="BF10" s="1395"/>
      <c r="BG10" s="1395"/>
      <c r="BH10" s="1395"/>
      <c r="BI10" s="1395"/>
      <c r="BJ10" s="1395"/>
      <c r="BK10" s="1395"/>
      <c r="BL10" s="1395">
        <v>0</v>
      </c>
      <c r="BM10" s="1395">
        <v>0</v>
      </c>
      <c r="BN10" s="1395"/>
      <c r="BO10" s="1395"/>
      <c r="BP10" s="1395"/>
      <c r="BQ10" s="1395"/>
      <c r="BR10" s="1395"/>
      <c r="BS10" s="1395"/>
      <c r="BT10" s="1395">
        <v>0</v>
      </c>
      <c r="BU10" s="1395">
        <v>0</v>
      </c>
      <c r="BV10" s="1395"/>
      <c r="BW10" s="1395"/>
      <c r="BX10" s="1395"/>
      <c r="BY10" s="1395"/>
      <c r="BZ10" s="1395">
        <v>0</v>
      </c>
      <c r="CA10" s="1395"/>
      <c r="CB10" s="1395"/>
      <c r="CC10" s="1395"/>
      <c r="CD10" s="1395"/>
      <c r="CE10" s="1395"/>
      <c r="CF10" s="1395"/>
      <c r="CG10" s="1395"/>
      <c r="CH10" s="1395"/>
      <c r="CI10" s="1395"/>
      <c r="CJ10" s="1395"/>
      <c r="CK10" s="1395"/>
      <c r="CL10" s="1395"/>
      <c r="CM10" s="1395"/>
      <c r="CN10" s="1395">
        <v>0</v>
      </c>
      <c r="CO10" s="1395">
        <v>0</v>
      </c>
      <c r="CP10" s="1395"/>
      <c r="CQ10" s="1395"/>
      <c r="CR10" s="1395"/>
      <c r="CS10" s="1395"/>
      <c r="CT10" s="1395"/>
      <c r="CU10" s="1395">
        <v>0</v>
      </c>
      <c r="CV10" s="1395"/>
      <c r="CW10" s="1395"/>
      <c r="CX10" s="1395"/>
      <c r="CY10" s="1395"/>
      <c r="CZ10" s="1395"/>
      <c r="DA10" s="1395"/>
      <c r="DB10" s="1395">
        <v>0</v>
      </c>
      <c r="DC10" s="1395"/>
      <c r="DD10" s="1395"/>
      <c r="DE10" s="1395"/>
      <c r="DF10" s="1395">
        <v>67788295</v>
      </c>
      <c r="DG10" s="1395">
        <v>0</v>
      </c>
      <c r="DH10" s="1395">
        <v>0</v>
      </c>
      <c r="DI10" s="1395"/>
      <c r="DJ10" s="1395"/>
      <c r="DK10" s="1395">
        <v>0</v>
      </c>
      <c r="DL10" s="1395"/>
      <c r="DM10" s="1395"/>
      <c r="DN10" s="1395">
        <v>0</v>
      </c>
      <c r="DO10" s="1395"/>
      <c r="DP10" s="1395"/>
      <c r="DQ10" s="1395">
        <v>67788295</v>
      </c>
      <c r="DR10" s="1395">
        <v>2094235</v>
      </c>
      <c r="DS10" s="1395">
        <v>65694060</v>
      </c>
      <c r="DT10" s="1395"/>
      <c r="DU10" s="1395"/>
      <c r="DV10" s="1395">
        <v>0</v>
      </c>
      <c r="DW10" s="1395"/>
      <c r="DX10" s="1395"/>
      <c r="DY10" s="1395"/>
      <c r="DZ10" s="1395">
        <v>0</v>
      </c>
      <c r="EA10" s="1395">
        <v>0</v>
      </c>
      <c r="EB10" s="1395"/>
      <c r="EC10" s="1395"/>
      <c r="ED10" s="1395">
        <v>0</v>
      </c>
      <c r="EE10" s="1395"/>
      <c r="EF10" s="1395"/>
      <c r="EG10" s="1395">
        <v>0</v>
      </c>
      <c r="EH10" s="1395"/>
      <c r="EI10" s="1395"/>
      <c r="EJ10" s="1395"/>
      <c r="EK10" s="1395">
        <v>0</v>
      </c>
      <c r="EL10" s="1395"/>
      <c r="EM10" s="1395">
        <v>0</v>
      </c>
      <c r="EN10" s="1395"/>
      <c r="EO10" s="1395"/>
      <c r="EP10" s="1395"/>
      <c r="EQ10" s="1395">
        <v>0</v>
      </c>
      <c r="ER10" s="1395"/>
      <c r="ES10" s="1395"/>
      <c r="ET10" s="1395"/>
      <c r="EU10" s="1395">
        <v>0</v>
      </c>
      <c r="EV10" s="1395"/>
      <c r="EW10" s="1395"/>
      <c r="EX10" s="1395"/>
      <c r="EY10" s="1395"/>
      <c r="EZ10" s="1395">
        <v>0</v>
      </c>
      <c r="FA10" s="1395"/>
      <c r="FB10" s="1395">
        <v>0</v>
      </c>
      <c r="FC10" s="1395"/>
      <c r="FD10" s="1395"/>
      <c r="FE10" s="1395"/>
      <c r="FF10" s="1395">
        <v>0</v>
      </c>
      <c r="FG10" s="1395"/>
      <c r="FH10" s="1395"/>
      <c r="FI10" s="1395"/>
      <c r="FJ10" s="1395">
        <v>0</v>
      </c>
      <c r="FK10" s="1395"/>
      <c r="FL10" s="1395"/>
      <c r="FM10" s="1395"/>
      <c r="FN10" s="1395"/>
      <c r="FO10" s="1395">
        <v>0</v>
      </c>
      <c r="FP10" s="1395"/>
      <c r="FQ10" s="1395"/>
      <c r="FR10" s="1395"/>
      <c r="FS10" s="1395"/>
      <c r="FT10" s="1395"/>
      <c r="FU10" s="1395"/>
      <c r="FV10" s="1395"/>
      <c r="FW10" s="1395">
        <v>21027278</v>
      </c>
      <c r="FX10" s="1395">
        <v>15611086</v>
      </c>
      <c r="FY10" s="1395">
        <v>5266609</v>
      </c>
      <c r="FZ10" s="1395">
        <v>149583</v>
      </c>
      <c r="GA10" s="1395"/>
      <c r="GB10" s="1395">
        <v>9201031</v>
      </c>
      <c r="GC10" s="1395"/>
      <c r="GD10" s="1395"/>
      <c r="GE10" s="1395"/>
      <c r="GF10" s="1395">
        <v>99975483</v>
      </c>
      <c r="GG10" s="1193"/>
    </row>
    <row r="11" spans="2:189">
      <c r="B11" s="1195">
        <v>42217</v>
      </c>
      <c r="C11" s="1395"/>
      <c r="D11" s="1395"/>
      <c r="E11" s="1395">
        <v>1770091</v>
      </c>
      <c r="F11" s="1395"/>
      <c r="G11" s="1395">
        <v>1770091</v>
      </c>
      <c r="H11" s="1395"/>
      <c r="I11" s="1395"/>
      <c r="J11" s="1395">
        <v>0</v>
      </c>
      <c r="K11" s="1395">
        <v>0</v>
      </c>
      <c r="L11" s="1395"/>
      <c r="M11" s="1395"/>
      <c r="N11" s="1395">
        <v>0</v>
      </c>
      <c r="O11" s="1395"/>
      <c r="P11" s="1395"/>
      <c r="Q11" s="1395">
        <v>0</v>
      </c>
      <c r="R11" s="1395"/>
      <c r="S11" s="1395"/>
      <c r="T11" s="1395"/>
      <c r="U11" s="1395">
        <v>0</v>
      </c>
      <c r="V11" s="1395">
        <v>0</v>
      </c>
      <c r="W11" s="1395"/>
      <c r="X11" s="1395"/>
      <c r="Y11" s="1395"/>
      <c r="Z11" s="1395">
        <v>0</v>
      </c>
      <c r="AA11" s="1395"/>
      <c r="AB11" s="1395"/>
      <c r="AC11" s="1395">
        <v>0</v>
      </c>
      <c r="AD11" s="1395"/>
      <c r="AE11" s="1395"/>
      <c r="AF11" s="1395"/>
      <c r="AG11" s="1395">
        <v>0</v>
      </c>
      <c r="AH11" s="1395"/>
      <c r="AI11" s="1395"/>
      <c r="AJ11" s="1395"/>
      <c r="AK11" s="1395"/>
      <c r="AL11" s="1395">
        <v>0</v>
      </c>
      <c r="AM11" s="1395"/>
      <c r="AN11" s="1395"/>
      <c r="AO11" s="1395"/>
      <c r="AP11" s="1395"/>
      <c r="AQ11" s="1395">
        <v>81208</v>
      </c>
      <c r="AR11" s="1395">
        <v>71241</v>
      </c>
      <c r="AS11" s="1395">
        <v>9967</v>
      </c>
      <c r="AT11" s="1395">
        <v>9967</v>
      </c>
      <c r="AU11" s="1395"/>
      <c r="AV11" s="1395"/>
      <c r="AW11" s="1395"/>
      <c r="AX11" s="1395"/>
      <c r="AY11" s="1395">
        <v>178712</v>
      </c>
      <c r="AZ11" s="1395">
        <v>178712</v>
      </c>
      <c r="BA11" s="1395">
        <v>178712</v>
      </c>
      <c r="BB11" s="1395"/>
      <c r="BC11" s="1395"/>
      <c r="BD11" s="1395"/>
      <c r="BE11" s="1395">
        <v>0</v>
      </c>
      <c r="BF11" s="1395"/>
      <c r="BG11" s="1395"/>
      <c r="BH11" s="1395"/>
      <c r="BI11" s="1395"/>
      <c r="BJ11" s="1395"/>
      <c r="BK11" s="1395"/>
      <c r="BL11" s="1395">
        <v>0</v>
      </c>
      <c r="BM11" s="1395">
        <v>0</v>
      </c>
      <c r="BN11" s="1395"/>
      <c r="BO11" s="1395"/>
      <c r="BP11" s="1395"/>
      <c r="BQ11" s="1395"/>
      <c r="BR11" s="1395"/>
      <c r="BS11" s="1395"/>
      <c r="BT11" s="1395">
        <v>0</v>
      </c>
      <c r="BU11" s="1395">
        <v>0</v>
      </c>
      <c r="BV11" s="1395"/>
      <c r="BW11" s="1395"/>
      <c r="BX11" s="1395"/>
      <c r="BY11" s="1395"/>
      <c r="BZ11" s="1395">
        <v>0</v>
      </c>
      <c r="CA11" s="1395"/>
      <c r="CB11" s="1395"/>
      <c r="CC11" s="1395"/>
      <c r="CD11" s="1395"/>
      <c r="CE11" s="1395"/>
      <c r="CF11" s="1395"/>
      <c r="CG11" s="1395"/>
      <c r="CH11" s="1395"/>
      <c r="CI11" s="1395"/>
      <c r="CJ11" s="1395"/>
      <c r="CK11" s="1395"/>
      <c r="CL11" s="1395"/>
      <c r="CM11" s="1395"/>
      <c r="CN11" s="1395">
        <v>0</v>
      </c>
      <c r="CO11" s="1395">
        <v>0</v>
      </c>
      <c r="CP11" s="1395"/>
      <c r="CQ11" s="1395"/>
      <c r="CR11" s="1395"/>
      <c r="CS11" s="1395"/>
      <c r="CT11" s="1395"/>
      <c r="CU11" s="1395">
        <v>0</v>
      </c>
      <c r="CV11" s="1395"/>
      <c r="CW11" s="1395"/>
      <c r="CX11" s="1395"/>
      <c r="CY11" s="1395"/>
      <c r="CZ11" s="1395"/>
      <c r="DA11" s="1395"/>
      <c r="DB11" s="1395">
        <v>0</v>
      </c>
      <c r="DC11" s="1395"/>
      <c r="DD11" s="1395"/>
      <c r="DE11" s="1395"/>
      <c r="DF11" s="1395">
        <v>60008121</v>
      </c>
      <c r="DG11" s="1395">
        <v>0</v>
      </c>
      <c r="DH11" s="1395">
        <v>0</v>
      </c>
      <c r="DI11" s="1395"/>
      <c r="DJ11" s="1395"/>
      <c r="DK11" s="1395">
        <v>0</v>
      </c>
      <c r="DL11" s="1395"/>
      <c r="DM11" s="1395"/>
      <c r="DN11" s="1395">
        <v>0</v>
      </c>
      <c r="DO11" s="1395"/>
      <c r="DP11" s="1395"/>
      <c r="DQ11" s="1395">
        <v>60008121</v>
      </c>
      <c r="DR11" s="1395">
        <v>1854508</v>
      </c>
      <c r="DS11" s="1395">
        <v>58153613</v>
      </c>
      <c r="DT11" s="1395"/>
      <c r="DU11" s="1395"/>
      <c r="DV11" s="1395">
        <v>0</v>
      </c>
      <c r="DW11" s="1395"/>
      <c r="DX11" s="1395"/>
      <c r="DY11" s="1395"/>
      <c r="DZ11" s="1395">
        <v>0</v>
      </c>
      <c r="EA11" s="1395">
        <v>0</v>
      </c>
      <c r="EB11" s="1395"/>
      <c r="EC11" s="1395"/>
      <c r="ED11" s="1395">
        <v>0</v>
      </c>
      <c r="EE11" s="1395"/>
      <c r="EF11" s="1395"/>
      <c r="EG11" s="1395">
        <v>0</v>
      </c>
      <c r="EH11" s="1395"/>
      <c r="EI11" s="1395"/>
      <c r="EJ11" s="1395"/>
      <c r="EK11" s="1395">
        <v>0</v>
      </c>
      <c r="EL11" s="1395"/>
      <c r="EM11" s="1395">
        <v>0</v>
      </c>
      <c r="EN11" s="1395"/>
      <c r="EO11" s="1395"/>
      <c r="EP11" s="1395"/>
      <c r="EQ11" s="1395">
        <v>0</v>
      </c>
      <c r="ER11" s="1395"/>
      <c r="ES11" s="1395"/>
      <c r="ET11" s="1395"/>
      <c r="EU11" s="1395">
        <v>0</v>
      </c>
      <c r="EV11" s="1395"/>
      <c r="EW11" s="1395"/>
      <c r="EX11" s="1395"/>
      <c r="EY11" s="1395"/>
      <c r="EZ11" s="1395">
        <v>0</v>
      </c>
      <c r="FA11" s="1395"/>
      <c r="FB11" s="1395">
        <v>0</v>
      </c>
      <c r="FC11" s="1395"/>
      <c r="FD11" s="1395"/>
      <c r="FE11" s="1395"/>
      <c r="FF11" s="1395">
        <v>0</v>
      </c>
      <c r="FG11" s="1395"/>
      <c r="FH11" s="1395"/>
      <c r="FI11" s="1395"/>
      <c r="FJ11" s="1395">
        <v>0</v>
      </c>
      <c r="FK11" s="1395"/>
      <c r="FL11" s="1395"/>
      <c r="FM11" s="1395"/>
      <c r="FN11" s="1395"/>
      <c r="FO11" s="1395">
        <v>0</v>
      </c>
      <c r="FP11" s="1395"/>
      <c r="FQ11" s="1395"/>
      <c r="FR11" s="1395"/>
      <c r="FS11" s="1395"/>
      <c r="FT11" s="1395"/>
      <c r="FU11" s="1395"/>
      <c r="FV11" s="1395"/>
      <c r="FW11" s="1395">
        <v>28086409</v>
      </c>
      <c r="FX11" s="1395">
        <v>22806247</v>
      </c>
      <c r="FY11" s="1395">
        <v>5144137</v>
      </c>
      <c r="FZ11" s="1395">
        <v>136025</v>
      </c>
      <c r="GA11" s="1395"/>
      <c r="GB11" s="1395">
        <v>9268429</v>
      </c>
      <c r="GC11" s="1395"/>
      <c r="GD11" s="1395"/>
      <c r="GE11" s="1395"/>
      <c r="GF11" s="1395">
        <v>99392970</v>
      </c>
      <c r="GG11" s="1193"/>
    </row>
    <row r="12" spans="2:189">
      <c r="B12" s="1195">
        <v>42248</v>
      </c>
      <c r="C12" s="1395"/>
      <c r="D12" s="1395"/>
      <c r="E12" s="1395">
        <v>2221054</v>
      </c>
      <c r="F12" s="1395"/>
      <c r="G12" s="1395">
        <v>2221054</v>
      </c>
      <c r="H12" s="1395"/>
      <c r="I12" s="1395"/>
      <c r="J12" s="1395">
        <v>0</v>
      </c>
      <c r="K12" s="1395">
        <v>0</v>
      </c>
      <c r="L12" s="1395"/>
      <c r="M12" s="1395"/>
      <c r="N12" s="1395">
        <v>0</v>
      </c>
      <c r="O12" s="1395"/>
      <c r="P12" s="1395"/>
      <c r="Q12" s="1395">
        <v>0</v>
      </c>
      <c r="R12" s="1395"/>
      <c r="S12" s="1395"/>
      <c r="T12" s="1395"/>
      <c r="U12" s="1395">
        <v>0</v>
      </c>
      <c r="V12" s="1395">
        <v>0</v>
      </c>
      <c r="W12" s="1395"/>
      <c r="X12" s="1395"/>
      <c r="Y12" s="1395"/>
      <c r="Z12" s="1395">
        <v>0</v>
      </c>
      <c r="AA12" s="1395"/>
      <c r="AB12" s="1395"/>
      <c r="AC12" s="1395">
        <v>0</v>
      </c>
      <c r="AD12" s="1395"/>
      <c r="AE12" s="1395"/>
      <c r="AF12" s="1395"/>
      <c r="AG12" s="1395">
        <v>0</v>
      </c>
      <c r="AH12" s="1395"/>
      <c r="AI12" s="1395"/>
      <c r="AJ12" s="1395"/>
      <c r="AK12" s="1395"/>
      <c r="AL12" s="1395">
        <v>0</v>
      </c>
      <c r="AM12" s="1395"/>
      <c r="AN12" s="1395"/>
      <c r="AO12" s="1395"/>
      <c r="AP12" s="1395"/>
      <c r="AQ12" s="1395">
        <v>96306</v>
      </c>
      <c r="AR12" s="1395">
        <v>92945</v>
      </c>
      <c r="AS12" s="1395">
        <v>3361</v>
      </c>
      <c r="AT12" s="1395">
        <v>3361</v>
      </c>
      <c r="AU12" s="1395"/>
      <c r="AV12" s="1395"/>
      <c r="AW12" s="1395"/>
      <c r="AX12" s="1395"/>
      <c r="AY12" s="1395">
        <v>184216</v>
      </c>
      <c r="AZ12" s="1395">
        <v>184216</v>
      </c>
      <c r="BA12" s="1395">
        <v>184216</v>
      </c>
      <c r="BB12" s="1395"/>
      <c r="BC12" s="1395"/>
      <c r="BD12" s="1395"/>
      <c r="BE12" s="1395">
        <v>0</v>
      </c>
      <c r="BF12" s="1395"/>
      <c r="BG12" s="1395"/>
      <c r="BH12" s="1395"/>
      <c r="BI12" s="1395"/>
      <c r="BJ12" s="1395"/>
      <c r="BK12" s="1395"/>
      <c r="BL12" s="1395">
        <v>0</v>
      </c>
      <c r="BM12" s="1395">
        <v>0</v>
      </c>
      <c r="BN12" s="1395"/>
      <c r="BO12" s="1395"/>
      <c r="BP12" s="1395"/>
      <c r="BQ12" s="1395"/>
      <c r="BR12" s="1395"/>
      <c r="BS12" s="1395"/>
      <c r="BT12" s="1395">
        <v>0</v>
      </c>
      <c r="BU12" s="1395">
        <v>0</v>
      </c>
      <c r="BV12" s="1395"/>
      <c r="BW12" s="1395"/>
      <c r="BX12" s="1395"/>
      <c r="BY12" s="1395"/>
      <c r="BZ12" s="1395">
        <v>0</v>
      </c>
      <c r="CA12" s="1395"/>
      <c r="CB12" s="1395"/>
      <c r="CC12" s="1395"/>
      <c r="CD12" s="1395"/>
      <c r="CE12" s="1395"/>
      <c r="CF12" s="1395"/>
      <c r="CG12" s="1395"/>
      <c r="CH12" s="1395"/>
      <c r="CI12" s="1395"/>
      <c r="CJ12" s="1395"/>
      <c r="CK12" s="1395"/>
      <c r="CL12" s="1395"/>
      <c r="CM12" s="1395"/>
      <c r="CN12" s="1395">
        <v>0</v>
      </c>
      <c r="CO12" s="1395">
        <v>0</v>
      </c>
      <c r="CP12" s="1395"/>
      <c r="CQ12" s="1395"/>
      <c r="CR12" s="1395"/>
      <c r="CS12" s="1395"/>
      <c r="CT12" s="1395"/>
      <c r="CU12" s="1395">
        <v>0</v>
      </c>
      <c r="CV12" s="1395"/>
      <c r="CW12" s="1395"/>
      <c r="CX12" s="1395"/>
      <c r="CY12" s="1395"/>
      <c r="CZ12" s="1395"/>
      <c r="DA12" s="1395"/>
      <c r="DB12" s="1395">
        <v>0</v>
      </c>
      <c r="DC12" s="1395"/>
      <c r="DD12" s="1395"/>
      <c r="DE12" s="1395"/>
      <c r="DF12" s="1395">
        <v>59184587</v>
      </c>
      <c r="DG12" s="1395">
        <v>0</v>
      </c>
      <c r="DH12" s="1395">
        <v>0</v>
      </c>
      <c r="DI12" s="1395"/>
      <c r="DJ12" s="1395"/>
      <c r="DK12" s="1395">
        <v>0</v>
      </c>
      <c r="DL12" s="1395"/>
      <c r="DM12" s="1395"/>
      <c r="DN12" s="1395">
        <v>0</v>
      </c>
      <c r="DO12" s="1395"/>
      <c r="DP12" s="1395"/>
      <c r="DQ12" s="1395">
        <v>59184587</v>
      </c>
      <c r="DR12" s="1395">
        <v>1829303</v>
      </c>
      <c r="DS12" s="1395">
        <v>57355284</v>
      </c>
      <c r="DT12" s="1395"/>
      <c r="DU12" s="1395"/>
      <c r="DV12" s="1395">
        <v>0</v>
      </c>
      <c r="DW12" s="1395"/>
      <c r="DX12" s="1395"/>
      <c r="DY12" s="1395"/>
      <c r="DZ12" s="1395">
        <v>0</v>
      </c>
      <c r="EA12" s="1395">
        <v>0</v>
      </c>
      <c r="EB12" s="1395"/>
      <c r="EC12" s="1395"/>
      <c r="ED12" s="1395">
        <v>0</v>
      </c>
      <c r="EE12" s="1395"/>
      <c r="EF12" s="1395"/>
      <c r="EG12" s="1395">
        <v>0</v>
      </c>
      <c r="EH12" s="1395"/>
      <c r="EI12" s="1395"/>
      <c r="EJ12" s="1395"/>
      <c r="EK12" s="1395">
        <v>0</v>
      </c>
      <c r="EL12" s="1395"/>
      <c r="EM12" s="1395">
        <v>0</v>
      </c>
      <c r="EN12" s="1395"/>
      <c r="EO12" s="1395"/>
      <c r="EP12" s="1395"/>
      <c r="EQ12" s="1395">
        <v>0</v>
      </c>
      <c r="ER12" s="1395"/>
      <c r="ES12" s="1395"/>
      <c r="ET12" s="1395"/>
      <c r="EU12" s="1395">
        <v>0</v>
      </c>
      <c r="EV12" s="1395"/>
      <c r="EW12" s="1395"/>
      <c r="EX12" s="1395"/>
      <c r="EY12" s="1395"/>
      <c r="EZ12" s="1395">
        <v>0</v>
      </c>
      <c r="FA12" s="1395"/>
      <c r="FB12" s="1395">
        <v>0</v>
      </c>
      <c r="FC12" s="1395"/>
      <c r="FD12" s="1395"/>
      <c r="FE12" s="1395"/>
      <c r="FF12" s="1395">
        <v>0</v>
      </c>
      <c r="FG12" s="1395"/>
      <c r="FH12" s="1395"/>
      <c r="FI12" s="1395"/>
      <c r="FJ12" s="1395">
        <v>0</v>
      </c>
      <c r="FK12" s="1395"/>
      <c r="FL12" s="1395"/>
      <c r="FM12" s="1395"/>
      <c r="FN12" s="1395"/>
      <c r="FO12" s="1395">
        <v>0</v>
      </c>
      <c r="FP12" s="1395"/>
      <c r="FQ12" s="1395"/>
      <c r="FR12" s="1395"/>
      <c r="FS12" s="1395"/>
      <c r="FT12" s="1395"/>
      <c r="FU12" s="1395"/>
      <c r="FV12" s="1395"/>
      <c r="FW12" s="1395">
        <v>27953848</v>
      </c>
      <c r="FX12" s="1395">
        <v>22801469</v>
      </c>
      <c r="FY12" s="1395">
        <v>5024425</v>
      </c>
      <c r="FZ12" s="1395">
        <v>127954</v>
      </c>
      <c r="GA12" s="1395"/>
      <c r="GB12" s="1395">
        <v>9225666</v>
      </c>
      <c r="GC12" s="1395"/>
      <c r="GD12" s="1395"/>
      <c r="GE12" s="1395"/>
      <c r="GF12" s="1395">
        <v>98865677</v>
      </c>
      <c r="GG12" s="1193"/>
    </row>
    <row r="13" spans="2:189">
      <c r="B13" s="1195">
        <v>42278</v>
      </c>
      <c r="C13" s="1395"/>
      <c r="D13" s="1395"/>
      <c r="E13" s="1395">
        <v>2118218.14</v>
      </c>
      <c r="F13" s="1395"/>
      <c r="G13" s="1395">
        <v>2118218.14</v>
      </c>
      <c r="H13" s="1395"/>
      <c r="I13" s="1395"/>
      <c r="J13" s="1395">
        <v>0</v>
      </c>
      <c r="K13" s="1395">
        <v>0</v>
      </c>
      <c r="L13" s="1395"/>
      <c r="M13" s="1395"/>
      <c r="N13" s="1395">
        <v>0</v>
      </c>
      <c r="O13" s="1395"/>
      <c r="P13" s="1395"/>
      <c r="Q13" s="1395">
        <v>0</v>
      </c>
      <c r="R13" s="1395"/>
      <c r="S13" s="1395"/>
      <c r="T13" s="1395"/>
      <c r="U13" s="1395">
        <v>0</v>
      </c>
      <c r="V13" s="1395">
        <v>0</v>
      </c>
      <c r="W13" s="1395"/>
      <c r="X13" s="1395"/>
      <c r="Y13" s="1395"/>
      <c r="Z13" s="1395">
        <v>0</v>
      </c>
      <c r="AA13" s="1395"/>
      <c r="AB13" s="1395"/>
      <c r="AC13" s="1395">
        <v>0</v>
      </c>
      <c r="AD13" s="1395"/>
      <c r="AE13" s="1395"/>
      <c r="AF13" s="1395"/>
      <c r="AG13" s="1395">
        <v>0</v>
      </c>
      <c r="AH13" s="1395"/>
      <c r="AI13" s="1395"/>
      <c r="AJ13" s="1395"/>
      <c r="AK13" s="1395"/>
      <c r="AL13" s="1395">
        <v>0</v>
      </c>
      <c r="AM13" s="1395"/>
      <c r="AN13" s="1395"/>
      <c r="AO13" s="1395"/>
      <c r="AP13" s="1395"/>
      <c r="AQ13" s="1395">
        <v>103504.52</v>
      </c>
      <c r="AR13" s="1395">
        <v>100143.52</v>
      </c>
      <c r="AS13" s="1395">
        <v>3361</v>
      </c>
      <c r="AT13" s="1395">
        <v>3361</v>
      </c>
      <c r="AU13" s="1395"/>
      <c r="AV13" s="1395"/>
      <c r="AW13" s="1395"/>
      <c r="AX13" s="1395"/>
      <c r="AY13" s="1395">
        <v>184215.65</v>
      </c>
      <c r="AZ13" s="1395">
        <v>184215.65</v>
      </c>
      <c r="BA13" s="1395">
        <v>184215.65</v>
      </c>
      <c r="BB13" s="1395"/>
      <c r="BC13" s="1395"/>
      <c r="BD13" s="1395"/>
      <c r="BE13" s="1395">
        <v>0</v>
      </c>
      <c r="BF13" s="1395"/>
      <c r="BG13" s="1395"/>
      <c r="BH13" s="1395"/>
      <c r="BI13" s="1395"/>
      <c r="BJ13" s="1395"/>
      <c r="BK13" s="1395"/>
      <c r="BL13" s="1395">
        <v>0</v>
      </c>
      <c r="BM13" s="1395">
        <v>0</v>
      </c>
      <c r="BN13" s="1395"/>
      <c r="BO13" s="1395"/>
      <c r="BP13" s="1395"/>
      <c r="BQ13" s="1395"/>
      <c r="BR13" s="1395"/>
      <c r="BS13" s="1395"/>
      <c r="BT13" s="1395">
        <v>0</v>
      </c>
      <c r="BU13" s="1395">
        <v>0</v>
      </c>
      <c r="BV13" s="1395"/>
      <c r="BW13" s="1395"/>
      <c r="BX13" s="1395"/>
      <c r="BY13" s="1395"/>
      <c r="BZ13" s="1395">
        <v>0</v>
      </c>
      <c r="CA13" s="1395"/>
      <c r="CB13" s="1395"/>
      <c r="CC13" s="1395"/>
      <c r="CD13" s="1395"/>
      <c r="CE13" s="1395"/>
      <c r="CF13" s="1395"/>
      <c r="CG13" s="1395"/>
      <c r="CH13" s="1395"/>
      <c r="CI13" s="1395"/>
      <c r="CJ13" s="1395"/>
      <c r="CK13" s="1395"/>
      <c r="CL13" s="1395"/>
      <c r="CM13" s="1395"/>
      <c r="CN13" s="1395">
        <v>0</v>
      </c>
      <c r="CO13" s="1395">
        <v>0</v>
      </c>
      <c r="CP13" s="1395"/>
      <c r="CQ13" s="1395"/>
      <c r="CR13" s="1395"/>
      <c r="CS13" s="1395"/>
      <c r="CT13" s="1395"/>
      <c r="CU13" s="1395">
        <v>0</v>
      </c>
      <c r="CV13" s="1395"/>
      <c r="CW13" s="1395"/>
      <c r="CX13" s="1395"/>
      <c r="CY13" s="1395"/>
      <c r="CZ13" s="1395"/>
      <c r="DA13" s="1395"/>
      <c r="DB13" s="1395">
        <v>0</v>
      </c>
      <c r="DC13" s="1395"/>
      <c r="DD13" s="1395"/>
      <c r="DE13" s="1395"/>
      <c r="DF13" s="1395">
        <v>59424876.564292513</v>
      </c>
      <c r="DG13" s="1395">
        <v>0</v>
      </c>
      <c r="DH13" s="1395">
        <v>0</v>
      </c>
      <c r="DI13" s="1395"/>
      <c r="DJ13" s="1395"/>
      <c r="DK13" s="1395">
        <v>0</v>
      </c>
      <c r="DL13" s="1395"/>
      <c r="DM13" s="1395"/>
      <c r="DN13" s="1395">
        <v>0</v>
      </c>
      <c r="DO13" s="1395"/>
      <c r="DP13" s="1395"/>
      <c r="DQ13" s="1395">
        <v>59424876.564292513</v>
      </c>
      <c r="DR13" s="1395">
        <v>1836706.7783332467</v>
      </c>
      <c r="DS13" s="1395">
        <v>57588169.785959266</v>
      </c>
      <c r="DT13" s="1395"/>
      <c r="DU13" s="1395"/>
      <c r="DV13" s="1395">
        <v>0</v>
      </c>
      <c r="DW13" s="1395"/>
      <c r="DX13" s="1395"/>
      <c r="DY13" s="1395"/>
      <c r="DZ13" s="1395">
        <v>0</v>
      </c>
      <c r="EA13" s="1395">
        <v>0</v>
      </c>
      <c r="EB13" s="1395"/>
      <c r="EC13" s="1395"/>
      <c r="ED13" s="1395">
        <v>0</v>
      </c>
      <c r="EE13" s="1395"/>
      <c r="EF13" s="1395"/>
      <c r="EG13" s="1395">
        <v>0</v>
      </c>
      <c r="EH13" s="1395"/>
      <c r="EI13" s="1395"/>
      <c r="EJ13" s="1395"/>
      <c r="EK13" s="1395">
        <v>0</v>
      </c>
      <c r="EL13" s="1395"/>
      <c r="EM13" s="1395">
        <v>0</v>
      </c>
      <c r="EN13" s="1395"/>
      <c r="EO13" s="1395"/>
      <c r="EP13" s="1395"/>
      <c r="EQ13" s="1395">
        <v>0</v>
      </c>
      <c r="ER13" s="1395"/>
      <c r="ES13" s="1395"/>
      <c r="ET13" s="1395"/>
      <c r="EU13" s="1395">
        <v>0</v>
      </c>
      <c r="EV13" s="1395"/>
      <c r="EW13" s="1395"/>
      <c r="EX13" s="1395"/>
      <c r="EY13" s="1395"/>
      <c r="EZ13" s="1395">
        <v>0</v>
      </c>
      <c r="FA13" s="1395"/>
      <c r="FB13" s="1395">
        <v>0</v>
      </c>
      <c r="FC13" s="1395"/>
      <c r="FD13" s="1395"/>
      <c r="FE13" s="1395"/>
      <c r="FF13" s="1395">
        <v>0</v>
      </c>
      <c r="FG13" s="1395"/>
      <c r="FH13" s="1395"/>
      <c r="FI13" s="1395"/>
      <c r="FJ13" s="1395">
        <v>0</v>
      </c>
      <c r="FK13" s="1395"/>
      <c r="FL13" s="1395"/>
      <c r="FM13" s="1395"/>
      <c r="FN13" s="1395"/>
      <c r="FO13" s="1395">
        <v>0</v>
      </c>
      <c r="FP13" s="1395"/>
      <c r="FQ13" s="1395"/>
      <c r="FR13" s="1395"/>
      <c r="FS13" s="1395"/>
      <c r="FT13" s="1395"/>
      <c r="FU13" s="1395"/>
      <c r="FV13" s="1395"/>
      <c r="FW13" s="1395">
        <v>27821287.289999999</v>
      </c>
      <c r="FX13" s="1395">
        <v>22796691.530000001</v>
      </c>
      <c r="FY13" s="1395">
        <v>4904713.9099999983</v>
      </c>
      <c r="FZ13" s="1395">
        <v>119881.84999999992</v>
      </c>
      <c r="GA13" s="1395"/>
      <c r="GB13" s="1395">
        <v>9101265.959499998</v>
      </c>
      <c r="GC13" s="1395"/>
      <c r="GD13" s="1395"/>
      <c r="GE13" s="1395"/>
      <c r="GF13" s="1395">
        <v>98753368.123792514</v>
      </c>
      <c r="GG13" s="1193"/>
    </row>
    <row r="14" spans="2:189">
      <c r="B14" s="1195">
        <v>42309</v>
      </c>
      <c r="C14" s="1395"/>
      <c r="D14" s="1395"/>
      <c r="E14" s="1395">
        <v>2043128.45</v>
      </c>
      <c r="F14" s="1395"/>
      <c r="G14" s="1395">
        <v>2043128.45</v>
      </c>
      <c r="H14" s="1395"/>
      <c r="I14" s="1395"/>
      <c r="J14" s="1395">
        <v>0</v>
      </c>
      <c r="K14" s="1395">
        <v>0</v>
      </c>
      <c r="L14" s="1395"/>
      <c r="M14" s="1395"/>
      <c r="N14" s="1395">
        <v>0</v>
      </c>
      <c r="O14" s="1395"/>
      <c r="P14" s="1395"/>
      <c r="Q14" s="1395">
        <v>0</v>
      </c>
      <c r="R14" s="1395"/>
      <c r="S14" s="1395"/>
      <c r="T14" s="1395"/>
      <c r="U14" s="1395">
        <v>0</v>
      </c>
      <c r="V14" s="1395">
        <v>0</v>
      </c>
      <c r="W14" s="1395"/>
      <c r="X14" s="1395"/>
      <c r="Y14" s="1395"/>
      <c r="Z14" s="1395">
        <v>0</v>
      </c>
      <c r="AA14" s="1395"/>
      <c r="AB14" s="1395"/>
      <c r="AC14" s="1395">
        <v>0</v>
      </c>
      <c r="AD14" s="1395"/>
      <c r="AE14" s="1395"/>
      <c r="AF14" s="1395"/>
      <c r="AG14" s="1395">
        <v>0</v>
      </c>
      <c r="AH14" s="1395"/>
      <c r="AI14" s="1395"/>
      <c r="AJ14" s="1395"/>
      <c r="AK14" s="1395"/>
      <c r="AL14" s="1395">
        <v>0</v>
      </c>
      <c r="AM14" s="1395"/>
      <c r="AN14" s="1395"/>
      <c r="AO14" s="1395"/>
      <c r="AP14" s="1395"/>
      <c r="AQ14" s="1395">
        <v>128355.59</v>
      </c>
      <c r="AR14" s="1395">
        <v>124994.59</v>
      </c>
      <c r="AS14" s="1395">
        <v>3361</v>
      </c>
      <c r="AT14" s="1395">
        <v>3361</v>
      </c>
      <c r="AU14" s="1395"/>
      <c r="AV14" s="1395"/>
      <c r="AW14" s="1395"/>
      <c r="AX14" s="1395"/>
      <c r="AY14" s="1395">
        <v>184215.65</v>
      </c>
      <c r="AZ14" s="1395">
        <v>184215.65</v>
      </c>
      <c r="BA14" s="1395">
        <v>184215.65</v>
      </c>
      <c r="BB14" s="1395"/>
      <c r="BC14" s="1395"/>
      <c r="BD14" s="1395"/>
      <c r="BE14" s="1395">
        <v>0</v>
      </c>
      <c r="BF14" s="1395"/>
      <c r="BG14" s="1395"/>
      <c r="BH14" s="1395"/>
      <c r="BI14" s="1395"/>
      <c r="BJ14" s="1395"/>
      <c r="BK14" s="1395"/>
      <c r="BL14" s="1395">
        <v>0</v>
      </c>
      <c r="BM14" s="1395">
        <v>0</v>
      </c>
      <c r="BN14" s="1395"/>
      <c r="BO14" s="1395"/>
      <c r="BP14" s="1395"/>
      <c r="BQ14" s="1395"/>
      <c r="BR14" s="1395"/>
      <c r="BS14" s="1395"/>
      <c r="BT14" s="1395">
        <v>0</v>
      </c>
      <c r="BU14" s="1395">
        <v>0</v>
      </c>
      <c r="BV14" s="1395"/>
      <c r="BW14" s="1395"/>
      <c r="BX14" s="1395"/>
      <c r="BY14" s="1395"/>
      <c r="BZ14" s="1395">
        <v>0</v>
      </c>
      <c r="CA14" s="1395"/>
      <c r="CB14" s="1395"/>
      <c r="CC14" s="1395"/>
      <c r="CD14" s="1395"/>
      <c r="CE14" s="1395"/>
      <c r="CF14" s="1395"/>
      <c r="CG14" s="1395"/>
      <c r="CH14" s="1395"/>
      <c r="CI14" s="1395"/>
      <c r="CJ14" s="1395"/>
      <c r="CK14" s="1395"/>
      <c r="CL14" s="1395"/>
      <c r="CM14" s="1395"/>
      <c r="CN14" s="1395">
        <v>0</v>
      </c>
      <c r="CO14" s="1395">
        <v>0</v>
      </c>
      <c r="CP14" s="1395"/>
      <c r="CQ14" s="1395"/>
      <c r="CR14" s="1395"/>
      <c r="CS14" s="1395"/>
      <c r="CT14" s="1395"/>
      <c r="CU14" s="1395">
        <v>0</v>
      </c>
      <c r="CV14" s="1395"/>
      <c r="CW14" s="1395"/>
      <c r="CX14" s="1395"/>
      <c r="CY14" s="1395"/>
      <c r="CZ14" s="1395"/>
      <c r="DA14" s="1395"/>
      <c r="DB14" s="1395">
        <v>0</v>
      </c>
      <c r="DC14" s="1395"/>
      <c r="DD14" s="1395"/>
      <c r="DE14" s="1395"/>
      <c r="DF14" s="1395">
        <v>58530183.747297257</v>
      </c>
      <c r="DG14" s="1395">
        <v>0</v>
      </c>
      <c r="DH14" s="1395">
        <v>0</v>
      </c>
      <c r="DI14" s="1395"/>
      <c r="DJ14" s="1395"/>
      <c r="DK14" s="1395">
        <v>0</v>
      </c>
      <c r="DL14" s="1395"/>
      <c r="DM14" s="1395"/>
      <c r="DN14" s="1395">
        <v>0</v>
      </c>
      <c r="DO14" s="1395"/>
      <c r="DP14" s="1395"/>
      <c r="DQ14" s="1395">
        <v>58530183.747297257</v>
      </c>
      <c r="DR14" s="1395">
        <v>1809139.0315272107</v>
      </c>
      <c r="DS14" s="1395">
        <v>56721044.715770043</v>
      </c>
      <c r="DT14" s="1395"/>
      <c r="DU14" s="1395"/>
      <c r="DV14" s="1395">
        <v>0</v>
      </c>
      <c r="DW14" s="1395"/>
      <c r="DX14" s="1395"/>
      <c r="DY14" s="1395"/>
      <c r="DZ14" s="1395">
        <v>0</v>
      </c>
      <c r="EA14" s="1395">
        <v>0</v>
      </c>
      <c r="EB14" s="1395"/>
      <c r="EC14" s="1395"/>
      <c r="ED14" s="1395">
        <v>0</v>
      </c>
      <c r="EE14" s="1395"/>
      <c r="EF14" s="1395"/>
      <c r="EG14" s="1395">
        <v>0</v>
      </c>
      <c r="EH14" s="1395"/>
      <c r="EI14" s="1395"/>
      <c r="EJ14" s="1395"/>
      <c r="EK14" s="1395">
        <v>0</v>
      </c>
      <c r="EL14" s="1395"/>
      <c r="EM14" s="1395">
        <v>0</v>
      </c>
      <c r="EN14" s="1395"/>
      <c r="EO14" s="1395"/>
      <c r="EP14" s="1395"/>
      <c r="EQ14" s="1395">
        <v>0</v>
      </c>
      <c r="ER14" s="1395"/>
      <c r="ES14" s="1395"/>
      <c r="ET14" s="1395"/>
      <c r="EU14" s="1395">
        <v>0</v>
      </c>
      <c r="EV14" s="1395"/>
      <c r="EW14" s="1395"/>
      <c r="EX14" s="1395"/>
      <c r="EY14" s="1395"/>
      <c r="EZ14" s="1395">
        <v>0</v>
      </c>
      <c r="FA14" s="1395"/>
      <c r="FB14" s="1395">
        <v>0</v>
      </c>
      <c r="FC14" s="1395"/>
      <c r="FD14" s="1395"/>
      <c r="FE14" s="1395"/>
      <c r="FF14" s="1395">
        <v>0</v>
      </c>
      <c r="FG14" s="1395"/>
      <c r="FH14" s="1395"/>
      <c r="FI14" s="1395"/>
      <c r="FJ14" s="1395">
        <v>0</v>
      </c>
      <c r="FK14" s="1395"/>
      <c r="FL14" s="1395"/>
      <c r="FM14" s="1395"/>
      <c r="FN14" s="1395"/>
      <c r="FO14" s="1395">
        <v>0</v>
      </c>
      <c r="FP14" s="1395"/>
      <c r="FQ14" s="1395"/>
      <c r="FR14" s="1395"/>
      <c r="FS14" s="1395"/>
      <c r="FT14" s="1395"/>
      <c r="FU14" s="1395"/>
      <c r="FV14" s="1395"/>
      <c r="FW14" s="1395">
        <v>20594620.48</v>
      </c>
      <c r="FX14" s="1395">
        <v>15697807.960000001</v>
      </c>
      <c r="FY14" s="1395">
        <v>4785002.4699999969</v>
      </c>
      <c r="FZ14" s="1395">
        <v>111810.04999999987</v>
      </c>
      <c r="GA14" s="1395"/>
      <c r="GB14" s="1395">
        <v>9522526.8339999989</v>
      </c>
      <c r="GC14" s="1395"/>
      <c r="GD14" s="1395"/>
      <c r="GE14" s="1395"/>
      <c r="GF14" s="1395">
        <v>91003030.751297265</v>
      </c>
      <c r="GG14" s="1193"/>
    </row>
    <row r="15" spans="2:189">
      <c r="B15" s="1195">
        <v>42339</v>
      </c>
      <c r="C15" s="1395"/>
      <c r="D15" s="1395"/>
      <c r="E15" s="1395">
        <v>1591234.04</v>
      </c>
      <c r="F15" s="1395"/>
      <c r="G15" s="1395">
        <v>1591234.04</v>
      </c>
      <c r="H15" s="1395"/>
      <c r="I15" s="1395"/>
      <c r="J15" s="1395">
        <v>0</v>
      </c>
      <c r="K15" s="1395">
        <v>0</v>
      </c>
      <c r="L15" s="1395"/>
      <c r="M15" s="1395"/>
      <c r="N15" s="1395">
        <v>0</v>
      </c>
      <c r="O15" s="1395"/>
      <c r="P15" s="1395"/>
      <c r="Q15" s="1395">
        <v>0</v>
      </c>
      <c r="R15" s="1395"/>
      <c r="S15" s="1395"/>
      <c r="T15" s="1395"/>
      <c r="U15" s="1395">
        <v>0</v>
      </c>
      <c r="V15" s="1395">
        <v>0</v>
      </c>
      <c r="W15" s="1395"/>
      <c r="X15" s="1395"/>
      <c r="Y15" s="1395"/>
      <c r="Z15" s="1395">
        <v>0</v>
      </c>
      <c r="AA15" s="1395"/>
      <c r="AB15" s="1395"/>
      <c r="AC15" s="1395">
        <v>0</v>
      </c>
      <c r="AD15" s="1395"/>
      <c r="AE15" s="1395"/>
      <c r="AF15" s="1395"/>
      <c r="AG15" s="1395">
        <v>0</v>
      </c>
      <c r="AH15" s="1395"/>
      <c r="AI15" s="1395"/>
      <c r="AJ15" s="1395"/>
      <c r="AK15" s="1395"/>
      <c r="AL15" s="1395">
        <v>0</v>
      </c>
      <c r="AM15" s="1395"/>
      <c r="AN15" s="1395"/>
      <c r="AO15" s="1395"/>
      <c r="AP15" s="1395"/>
      <c r="AQ15" s="1395">
        <v>131972.23000000001</v>
      </c>
      <c r="AR15" s="1395">
        <v>110726.37000000001</v>
      </c>
      <c r="AS15" s="1395">
        <v>21245.859999999997</v>
      </c>
      <c r="AT15" s="1395">
        <v>21245.859999999997</v>
      </c>
      <c r="AU15" s="1395"/>
      <c r="AV15" s="1395"/>
      <c r="AW15" s="1395"/>
      <c r="AX15" s="1395"/>
      <c r="AY15" s="1395">
        <v>191391.25</v>
      </c>
      <c r="AZ15" s="1395">
        <v>191391.25</v>
      </c>
      <c r="BA15" s="1395">
        <v>191391.25</v>
      </c>
      <c r="BB15" s="1395"/>
      <c r="BC15" s="1395"/>
      <c r="BD15" s="1395"/>
      <c r="BE15" s="1395">
        <v>0</v>
      </c>
      <c r="BF15" s="1395"/>
      <c r="BG15" s="1395"/>
      <c r="BH15" s="1395"/>
      <c r="BI15" s="1395"/>
      <c r="BJ15" s="1395"/>
      <c r="BK15" s="1395"/>
      <c r="BL15" s="1395">
        <v>0</v>
      </c>
      <c r="BM15" s="1395">
        <v>0</v>
      </c>
      <c r="BN15" s="1395"/>
      <c r="BO15" s="1395"/>
      <c r="BP15" s="1395"/>
      <c r="BQ15" s="1395"/>
      <c r="BR15" s="1395"/>
      <c r="BS15" s="1395"/>
      <c r="BT15" s="1395">
        <v>0</v>
      </c>
      <c r="BU15" s="1395">
        <v>0</v>
      </c>
      <c r="BV15" s="1395"/>
      <c r="BW15" s="1395"/>
      <c r="BX15" s="1395"/>
      <c r="BY15" s="1395"/>
      <c r="BZ15" s="1395">
        <v>0</v>
      </c>
      <c r="CA15" s="1395"/>
      <c r="CB15" s="1395"/>
      <c r="CC15" s="1395"/>
      <c r="CD15" s="1395"/>
      <c r="CE15" s="1395"/>
      <c r="CF15" s="1395"/>
      <c r="CG15" s="1395"/>
      <c r="CH15" s="1395"/>
      <c r="CI15" s="1395"/>
      <c r="CJ15" s="1395"/>
      <c r="CK15" s="1395"/>
      <c r="CL15" s="1395"/>
      <c r="CM15" s="1395"/>
      <c r="CN15" s="1395">
        <v>0</v>
      </c>
      <c r="CO15" s="1395">
        <v>0</v>
      </c>
      <c r="CP15" s="1395"/>
      <c r="CQ15" s="1395"/>
      <c r="CR15" s="1395"/>
      <c r="CS15" s="1395"/>
      <c r="CT15" s="1395"/>
      <c r="CU15" s="1395">
        <v>0</v>
      </c>
      <c r="CV15" s="1395"/>
      <c r="CW15" s="1395"/>
      <c r="CX15" s="1395"/>
      <c r="CY15" s="1395"/>
      <c r="CZ15" s="1395"/>
      <c r="DA15" s="1395"/>
      <c r="DB15" s="1395">
        <v>0</v>
      </c>
      <c r="DC15" s="1395"/>
      <c r="DD15" s="1395"/>
      <c r="DE15" s="1395"/>
      <c r="DF15" s="1395">
        <v>59829207.695590526</v>
      </c>
      <c r="DG15" s="1395">
        <v>0</v>
      </c>
      <c r="DH15" s="1395">
        <v>0</v>
      </c>
      <c r="DI15" s="1395"/>
      <c r="DJ15" s="1395"/>
      <c r="DK15" s="1395">
        <v>0</v>
      </c>
      <c r="DL15" s="1395"/>
      <c r="DM15" s="1395"/>
      <c r="DN15" s="1395">
        <v>0</v>
      </c>
      <c r="DO15" s="1395"/>
      <c r="DP15" s="1395"/>
      <c r="DQ15" s="1395">
        <v>59829207.695590526</v>
      </c>
      <c r="DR15" s="1395">
        <v>1849386.3407058406</v>
      </c>
      <c r="DS15" s="1395">
        <v>57979821.354884684</v>
      </c>
      <c r="DT15" s="1395"/>
      <c r="DU15" s="1395"/>
      <c r="DV15" s="1395">
        <v>0</v>
      </c>
      <c r="DW15" s="1395"/>
      <c r="DX15" s="1395"/>
      <c r="DY15" s="1395"/>
      <c r="DZ15" s="1395">
        <v>0</v>
      </c>
      <c r="EA15" s="1395">
        <v>0</v>
      </c>
      <c r="EB15" s="1395"/>
      <c r="EC15" s="1395"/>
      <c r="ED15" s="1395">
        <v>0</v>
      </c>
      <c r="EE15" s="1395"/>
      <c r="EF15" s="1395"/>
      <c r="EG15" s="1395">
        <v>0</v>
      </c>
      <c r="EH15" s="1395"/>
      <c r="EI15" s="1395"/>
      <c r="EJ15" s="1395"/>
      <c r="EK15" s="1395">
        <v>0</v>
      </c>
      <c r="EL15" s="1395"/>
      <c r="EM15" s="1395">
        <v>0</v>
      </c>
      <c r="EN15" s="1395"/>
      <c r="EO15" s="1395"/>
      <c r="EP15" s="1395"/>
      <c r="EQ15" s="1395">
        <v>0</v>
      </c>
      <c r="ER15" s="1395"/>
      <c r="ES15" s="1395"/>
      <c r="ET15" s="1395"/>
      <c r="EU15" s="1395">
        <v>0</v>
      </c>
      <c r="EV15" s="1395"/>
      <c r="EW15" s="1395"/>
      <c r="EX15" s="1395"/>
      <c r="EY15" s="1395"/>
      <c r="EZ15" s="1395">
        <v>0</v>
      </c>
      <c r="FA15" s="1395"/>
      <c r="FB15" s="1395">
        <v>0</v>
      </c>
      <c r="FC15" s="1395"/>
      <c r="FD15" s="1395"/>
      <c r="FE15" s="1395"/>
      <c r="FF15" s="1395">
        <v>0</v>
      </c>
      <c r="FG15" s="1395"/>
      <c r="FH15" s="1395"/>
      <c r="FI15" s="1395"/>
      <c r="FJ15" s="1395">
        <v>0</v>
      </c>
      <c r="FK15" s="1395"/>
      <c r="FL15" s="1395"/>
      <c r="FM15" s="1395"/>
      <c r="FN15" s="1395"/>
      <c r="FO15" s="1395">
        <v>0</v>
      </c>
      <c r="FP15" s="1395"/>
      <c r="FQ15" s="1395"/>
      <c r="FR15" s="1395"/>
      <c r="FS15" s="1395"/>
      <c r="FT15" s="1395"/>
      <c r="FU15" s="1395"/>
      <c r="FV15" s="1395"/>
      <c r="FW15" s="1395">
        <v>20462059.299999997</v>
      </c>
      <c r="FX15" s="1395">
        <v>15693030.02</v>
      </c>
      <c r="FY15" s="1395">
        <v>4665291.0299999965</v>
      </c>
      <c r="FZ15" s="1395">
        <v>103738.24999999983</v>
      </c>
      <c r="GA15" s="1395"/>
      <c r="GB15" s="1395">
        <v>9358866.4334999993</v>
      </c>
      <c r="GC15" s="1395"/>
      <c r="GD15" s="1395"/>
      <c r="GE15" s="1395"/>
      <c r="GF15" s="1395">
        <v>91564730.949090511</v>
      </c>
      <c r="GG15" s="1193"/>
    </row>
    <row r="16" spans="2:189">
      <c r="B16" s="1195"/>
      <c r="C16" s="1395"/>
      <c r="D16" s="1395"/>
      <c r="E16" s="1395"/>
      <c r="F16" s="1395"/>
      <c r="G16" s="1395"/>
      <c r="H16" s="1395"/>
      <c r="I16" s="1395"/>
      <c r="J16" s="1395"/>
      <c r="K16" s="1395"/>
      <c r="L16" s="1395"/>
      <c r="M16" s="1395"/>
      <c r="N16" s="1395"/>
      <c r="O16" s="1395"/>
      <c r="P16" s="1395"/>
      <c r="Q16" s="1395"/>
      <c r="R16" s="1395"/>
      <c r="S16" s="1395"/>
      <c r="T16" s="1395"/>
      <c r="U16" s="1395"/>
      <c r="V16" s="1395"/>
      <c r="W16" s="1395"/>
      <c r="X16" s="1395"/>
      <c r="Y16" s="1395"/>
      <c r="Z16" s="1395"/>
      <c r="AA16" s="1395"/>
      <c r="AB16" s="1395"/>
      <c r="AC16" s="1395"/>
      <c r="AD16" s="1395"/>
      <c r="AE16" s="1395"/>
      <c r="AF16" s="1395"/>
      <c r="AG16" s="1395"/>
      <c r="AH16" s="1395"/>
      <c r="AI16" s="1395"/>
      <c r="AJ16" s="1395"/>
      <c r="AK16" s="1395"/>
      <c r="AL16" s="1395"/>
      <c r="AM16" s="1395"/>
      <c r="AN16" s="1395"/>
      <c r="AO16" s="1395"/>
      <c r="AP16" s="1395"/>
      <c r="AQ16" s="1395"/>
      <c r="AR16" s="1395"/>
      <c r="AS16" s="1395"/>
      <c r="AT16" s="1395"/>
      <c r="AU16" s="1395"/>
      <c r="AV16" s="1395"/>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5"/>
      <c r="BX16" s="1395"/>
      <c r="BY16" s="1395"/>
      <c r="BZ16" s="1395"/>
      <c r="CA16" s="1395"/>
      <c r="CB16" s="1395"/>
      <c r="CC16" s="1395"/>
      <c r="CD16" s="1395"/>
      <c r="CE16" s="1395"/>
      <c r="CF16" s="1395"/>
      <c r="CG16" s="1395"/>
      <c r="CH16" s="1395"/>
      <c r="CI16" s="1395"/>
      <c r="CJ16" s="1395"/>
      <c r="CK16" s="1395"/>
      <c r="CL16" s="1395"/>
      <c r="CM16" s="1395"/>
      <c r="CN16" s="1395"/>
      <c r="CO16" s="1395"/>
      <c r="CP16" s="1395"/>
      <c r="CQ16" s="1395"/>
      <c r="CR16" s="1395"/>
      <c r="CS16" s="1395"/>
      <c r="CT16" s="1395"/>
      <c r="CU16" s="1395"/>
      <c r="CV16" s="1395"/>
      <c r="CW16" s="1395"/>
      <c r="CX16" s="1395"/>
      <c r="CY16" s="1395"/>
      <c r="CZ16" s="1395"/>
      <c r="DA16" s="1395"/>
      <c r="DB16" s="1395"/>
      <c r="DC16" s="1395"/>
      <c r="DD16" s="1395"/>
      <c r="DE16" s="1395"/>
      <c r="DF16" s="1395"/>
      <c r="DG16" s="1395"/>
      <c r="DH16" s="1395"/>
      <c r="DI16" s="1395"/>
      <c r="DJ16" s="1395"/>
      <c r="DK16" s="1395"/>
      <c r="DL16" s="1395"/>
      <c r="DM16" s="1395"/>
      <c r="DN16" s="1395"/>
      <c r="DO16" s="1395"/>
      <c r="DP16" s="1395"/>
      <c r="DQ16" s="1395"/>
      <c r="DR16" s="1395"/>
      <c r="DS16" s="1395"/>
      <c r="DT16" s="1395"/>
      <c r="DU16" s="1395"/>
      <c r="DV16" s="1395"/>
      <c r="DW16" s="1395"/>
      <c r="DX16" s="1395"/>
      <c r="DY16" s="1395"/>
      <c r="DZ16" s="1395"/>
      <c r="EA16" s="1395"/>
      <c r="EB16" s="1395"/>
      <c r="EC16" s="1395"/>
      <c r="ED16" s="1395"/>
      <c r="EE16" s="1395"/>
      <c r="EF16" s="1395"/>
      <c r="EG16" s="1395"/>
      <c r="EH16" s="1395"/>
      <c r="EI16" s="1395"/>
      <c r="EJ16" s="1395"/>
      <c r="EK16" s="1395"/>
      <c r="EL16" s="1395"/>
      <c r="EM16" s="1395"/>
      <c r="EN16" s="1395"/>
      <c r="EO16" s="1395"/>
      <c r="EP16" s="1395"/>
      <c r="EQ16" s="1395"/>
      <c r="ER16" s="1395"/>
      <c r="ES16" s="1395"/>
      <c r="ET16" s="1395"/>
      <c r="EU16" s="1395"/>
      <c r="EV16" s="1395"/>
      <c r="EW16" s="1395"/>
      <c r="EX16" s="1395"/>
      <c r="EY16" s="1395"/>
      <c r="EZ16" s="1395"/>
      <c r="FA16" s="1395"/>
      <c r="FB16" s="1395"/>
      <c r="FC16" s="1395"/>
      <c r="FD16" s="1395"/>
      <c r="FE16" s="1395"/>
      <c r="FF16" s="1395"/>
      <c r="FG16" s="1395"/>
      <c r="FH16" s="1395"/>
      <c r="FI16" s="1395"/>
      <c r="FJ16" s="1395"/>
      <c r="FK16" s="1395"/>
      <c r="FL16" s="1395"/>
      <c r="FM16" s="1395"/>
      <c r="FN16" s="1395"/>
      <c r="FO16" s="1395"/>
      <c r="FP16" s="1395"/>
      <c r="FQ16" s="1395"/>
      <c r="FR16" s="1395"/>
      <c r="FS16" s="1395"/>
      <c r="FT16" s="1395"/>
      <c r="FU16" s="1395"/>
      <c r="FV16" s="1395"/>
      <c r="FW16" s="1395"/>
      <c r="FX16" s="1395"/>
      <c r="FY16" s="1395"/>
      <c r="FZ16" s="1395"/>
      <c r="GA16" s="1395"/>
      <c r="GB16" s="1395"/>
      <c r="GC16" s="1395"/>
      <c r="GD16" s="1395"/>
      <c r="GE16" s="1395"/>
      <c r="GF16" s="1395"/>
      <c r="GG16" s="1193"/>
    </row>
    <row r="17" spans="2:189">
      <c r="B17" s="1195"/>
      <c r="C17" s="1395"/>
      <c r="D17" s="1395"/>
      <c r="E17" s="1395"/>
      <c r="F17" s="1395"/>
      <c r="G17" s="1395"/>
      <c r="H17" s="1395"/>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c r="AK17" s="1395"/>
      <c r="AL17" s="1395"/>
      <c r="AM17" s="1395"/>
      <c r="AN17" s="1395"/>
      <c r="AO17" s="1395"/>
      <c r="AP17" s="1395"/>
      <c r="AQ17" s="1395"/>
      <c r="AR17" s="1395"/>
      <c r="AS17" s="1395"/>
      <c r="AT17" s="1395"/>
      <c r="AU17" s="1395"/>
      <c r="AV17" s="1395"/>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5"/>
      <c r="BX17" s="1395"/>
      <c r="BY17" s="1395"/>
      <c r="BZ17" s="1395"/>
      <c r="CA17" s="1395"/>
      <c r="CB17" s="1395"/>
      <c r="CC17" s="1395"/>
      <c r="CD17" s="1395"/>
      <c r="CE17" s="1395"/>
      <c r="CF17" s="1395"/>
      <c r="CG17" s="1395"/>
      <c r="CH17" s="1395"/>
      <c r="CI17" s="1395"/>
      <c r="CJ17" s="1395"/>
      <c r="CK17" s="1395"/>
      <c r="CL17" s="1395"/>
      <c r="CM17" s="1395"/>
      <c r="CN17" s="1395"/>
      <c r="CO17" s="1395"/>
      <c r="CP17" s="1395"/>
      <c r="CQ17" s="1395"/>
      <c r="CR17" s="1395"/>
      <c r="CS17" s="1395"/>
      <c r="CT17" s="1395"/>
      <c r="CU17" s="1395"/>
      <c r="CV17" s="1395"/>
      <c r="CW17" s="1395"/>
      <c r="CX17" s="1395"/>
      <c r="CY17" s="1395"/>
      <c r="CZ17" s="1395"/>
      <c r="DA17" s="1395"/>
      <c r="DB17" s="1395"/>
      <c r="DC17" s="1395"/>
      <c r="DD17" s="1395"/>
      <c r="DE17" s="1395"/>
      <c r="DF17" s="1395"/>
      <c r="DG17" s="1395"/>
      <c r="DH17" s="1395"/>
      <c r="DI17" s="1395"/>
      <c r="DJ17" s="1395"/>
      <c r="DK17" s="1395"/>
      <c r="DL17" s="1395"/>
      <c r="DM17" s="1395"/>
      <c r="DN17" s="1395"/>
      <c r="DO17" s="1395"/>
      <c r="DP17" s="1395"/>
      <c r="DQ17" s="1395"/>
      <c r="DR17" s="1395"/>
      <c r="DS17" s="1395"/>
      <c r="DT17" s="1395"/>
      <c r="DU17" s="1395"/>
      <c r="DV17" s="1395"/>
      <c r="DW17" s="1395"/>
      <c r="DX17" s="1395"/>
      <c r="DY17" s="1395"/>
      <c r="DZ17" s="1395"/>
      <c r="EA17" s="1395"/>
      <c r="EB17" s="1395"/>
      <c r="EC17" s="1395"/>
      <c r="ED17" s="1395"/>
      <c r="EE17" s="1395"/>
      <c r="EF17" s="1395"/>
      <c r="EG17" s="1395"/>
      <c r="EH17" s="1395"/>
      <c r="EI17" s="1395"/>
      <c r="EJ17" s="1395"/>
      <c r="EK17" s="1395"/>
      <c r="EL17" s="1395"/>
      <c r="EM17" s="1395"/>
      <c r="EN17" s="1395"/>
      <c r="EO17" s="1395"/>
      <c r="EP17" s="1395"/>
      <c r="EQ17" s="1395"/>
      <c r="ER17" s="1395"/>
      <c r="ES17" s="1395"/>
      <c r="ET17" s="1395"/>
      <c r="EU17" s="1395"/>
      <c r="EV17" s="1395"/>
      <c r="EW17" s="1395"/>
      <c r="EX17" s="1395"/>
      <c r="EY17" s="1395"/>
      <c r="EZ17" s="1395"/>
      <c r="FA17" s="1395"/>
      <c r="FB17" s="1395"/>
      <c r="FC17" s="1395"/>
      <c r="FD17" s="1395"/>
      <c r="FE17" s="1395"/>
      <c r="FF17" s="1395"/>
      <c r="FG17" s="1395"/>
      <c r="FH17" s="1395"/>
      <c r="FI17" s="1395"/>
      <c r="FJ17" s="1395"/>
      <c r="FK17" s="1395"/>
      <c r="FL17" s="1395"/>
      <c r="FM17" s="1395"/>
      <c r="FN17" s="1395"/>
      <c r="FO17" s="1395"/>
      <c r="FP17" s="1395"/>
      <c r="FQ17" s="1395"/>
      <c r="FR17" s="1395"/>
      <c r="FS17" s="1395"/>
      <c r="FT17" s="1395"/>
      <c r="FU17" s="1395"/>
      <c r="FV17" s="1395"/>
      <c r="FW17" s="1395"/>
      <c r="FX17" s="1395"/>
      <c r="FY17" s="1395"/>
      <c r="FZ17" s="1395"/>
      <c r="GA17" s="1395"/>
      <c r="GB17" s="1395"/>
      <c r="GC17" s="1395"/>
      <c r="GD17" s="1395"/>
      <c r="GE17" s="1395"/>
      <c r="GF17" s="1395"/>
    </row>
    <row r="18" spans="2:189">
      <c r="B18" s="1195">
        <v>42370</v>
      </c>
      <c r="C18" s="1395"/>
      <c r="D18" s="1395"/>
      <c r="E18" s="1395">
        <v>1891217.8</v>
      </c>
      <c r="F18" s="1395"/>
      <c r="G18" s="1395">
        <v>1891217.8</v>
      </c>
      <c r="H18" s="1395"/>
      <c r="I18" s="1395"/>
      <c r="J18" s="1395">
        <v>0</v>
      </c>
      <c r="K18" s="1395">
        <v>0</v>
      </c>
      <c r="L18" s="1395"/>
      <c r="M18" s="1395"/>
      <c r="N18" s="1395">
        <v>0</v>
      </c>
      <c r="O18" s="1395"/>
      <c r="P18" s="1395"/>
      <c r="Q18" s="1395">
        <v>0</v>
      </c>
      <c r="R18" s="1395"/>
      <c r="S18" s="1395"/>
      <c r="T18" s="1395"/>
      <c r="U18" s="1395">
        <v>0</v>
      </c>
      <c r="V18" s="1395">
        <v>0</v>
      </c>
      <c r="W18" s="1395"/>
      <c r="X18" s="1395"/>
      <c r="Y18" s="1395"/>
      <c r="Z18" s="1395">
        <v>0</v>
      </c>
      <c r="AA18" s="1395"/>
      <c r="AB18" s="1395"/>
      <c r="AC18" s="1395">
        <v>0</v>
      </c>
      <c r="AD18" s="1395"/>
      <c r="AE18" s="1395"/>
      <c r="AF18" s="1395"/>
      <c r="AG18" s="1395">
        <v>0</v>
      </c>
      <c r="AH18" s="1395"/>
      <c r="AI18" s="1395"/>
      <c r="AJ18" s="1395"/>
      <c r="AK18" s="1395"/>
      <c r="AL18" s="1395">
        <v>0</v>
      </c>
      <c r="AM18" s="1395"/>
      <c r="AN18" s="1395"/>
      <c r="AO18" s="1395"/>
      <c r="AP18" s="1395"/>
      <c r="AQ18" s="1395">
        <v>118527.91</v>
      </c>
      <c r="AR18" s="1395">
        <v>95282.510000000009</v>
      </c>
      <c r="AS18" s="1395">
        <v>23245.4</v>
      </c>
      <c r="AT18" s="1395">
        <v>23245.4</v>
      </c>
      <c r="AU18" s="1395"/>
      <c r="AV18" s="1395"/>
      <c r="AW18" s="1395"/>
      <c r="AX18" s="1395"/>
      <c r="AY18" s="1395">
        <v>191391.25</v>
      </c>
      <c r="AZ18" s="1395">
        <v>191391.25</v>
      </c>
      <c r="BA18" s="1395">
        <v>191391.25</v>
      </c>
      <c r="BB18" s="1395"/>
      <c r="BC18" s="1395"/>
      <c r="BD18" s="1395"/>
      <c r="BE18" s="1395">
        <v>0</v>
      </c>
      <c r="BF18" s="1395"/>
      <c r="BG18" s="1395"/>
      <c r="BH18" s="1395"/>
      <c r="BI18" s="1395"/>
      <c r="BJ18" s="1395"/>
      <c r="BK18" s="1395"/>
      <c r="BL18" s="1395">
        <v>0</v>
      </c>
      <c r="BM18" s="1395">
        <v>0</v>
      </c>
      <c r="BN18" s="1395"/>
      <c r="BO18" s="1395"/>
      <c r="BP18" s="1395"/>
      <c r="BQ18" s="1395"/>
      <c r="BR18" s="1395"/>
      <c r="BS18" s="1395"/>
      <c r="BT18" s="1395">
        <v>0</v>
      </c>
      <c r="BU18" s="1395">
        <v>0</v>
      </c>
      <c r="BV18" s="1395"/>
      <c r="BW18" s="1395"/>
      <c r="BX18" s="1395"/>
      <c r="BY18" s="1395"/>
      <c r="BZ18" s="1395">
        <v>0</v>
      </c>
      <c r="CA18" s="1395"/>
      <c r="CB18" s="1395"/>
      <c r="CC18" s="1395"/>
      <c r="CD18" s="1395"/>
      <c r="CE18" s="1395"/>
      <c r="CF18" s="1395"/>
      <c r="CG18" s="1395"/>
      <c r="CH18" s="1395"/>
      <c r="CI18" s="1395"/>
      <c r="CJ18" s="1395"/>
      <c r="CK18" s="1395"/>
      <c r="CL18" s="1395"/>
      <c r="CM18" s="1395"/>
      <c r="CN18" s="1395">
        <v>0</v>
      </c>
      <c r="CO18" s="1395">
        <v>0</v>
      </c>
      <c r="CP18" s="1395"/>
      <c r="CQ18" s="1395"/>
      <c r="CR18" s="1395"/>
      <c r="CS18" s="1395"/>
      <c r="CT18" s="1395"/>
      <c r="CU18" s="1395">
        <v>0</v>
      </c>
      <c r="CV18" s="1395"/>
      <c r="CW18" s="1395"/>
      <c r="CX18" s="1395"/>
      <c r="CY18" s="1395"/>
      <c r="CZ18" s="1395"/>
      <c r="DA18" s="1395"/>
      <c r="DB18" s="1395">
        <v>0</v>
      </c>
      <c r="DC18" s="1395"/>
      <c r="DD18" s="1395"/>
      <c r="DE18" s="1395"/>
      <c r="DF18" s="1395">
        <v>60702096.905645952</v>
      </c>
      <c r="DG18" s="1395">
        <v>0</v>
      </c>
      <c r="DH18" s="1395">
        <v>0</v>
      </c>
      <c r="DI18" s="1395"/>
      <c r="DJ18" s="1395"/>
      <c r="DK18" s="1395">
        <v>0</v>
      </c>
      <c r="DL18" s="1395"/>
      <c r="DM18" s="1395"/>
      <c r="DN18" s="1395">
        <v>0</v>
      </c>
      <c r="DO18" s="1395"/>
      <c r="DP18" s="1395"/>
      <c r="DQ18" s="1395">
        <v>60702096.905645952</v>
      </c>
      <c r="DR18" s="1395">
        <v>1876282.2632788459</v>
      </c>
      <c r="DS18" s="1395">
        <v>58825814.642367102</v>
      </c>
      <c r="DT18" s="1395"/>
      <c r="DU18" s="1395"/>
      <c r="DV18" s="1395">
        <v>0</v>
      </c>
      <c r="DW18" s="1395"/>
      <c r="DX18" s="1395"/>
      <c r="DY18" s="1395"/>
      <c r="DZ18" s="1395">
        <v>0</v>
      </c>
      <c r="EA18" s="1395">
        <v>0</v>
      </c>
      <c r="EB18" s="1395"/>
      <c r="EC18" s="1395"/>
      <c r="ED18" s="1395">
        <v>0</v>
      </c>
      <c r="EE18" s="1395"/>
      <c r="EF18" s="1395"/>
      <c r="EG18" s="1395">
        <v>0</v>
      </c>
      <c r="EH18" s="1395"/>
      <c r="EI18" s="1395"/>
      <c r="EJ18" s="1395"/>
      <c r="EK18" s="1395">
        <v>0</v>
      </c>
      <c r="EL18" s="1395"/>
      <c r="EM18" s="1395">
        <v>0</v>
      </c>
      <c r="EN18" s="1395"/>
      <c r="EO18" s="1395"/>
      <c r="EP18" s="1395"/>
      <c r="EQ18" s="1395">
        <v>0</v>
      </c>
      <c r="ER18" s="1395"/>
      <c r="ES18" s="1395"/>
      <c r="ET18" s="1395"/>
      <c r="EU18" s="1395">
        <v>0</v>
      </c>
      <c r="EV18" s="1395"/>
      <c r="EW18" s="1395"/>
      <c r="EX18" s="1395"/>
      <c r="EY18" s="1395"/>
      <c r="EZ18" s="1395">
        <v>0</v>
      </c>
      <c r="FA18" s="1395"/>
      <c r="FB18" s="1395">
        <v>0</v>
      </c>
      <c r="FC18" s="1395"/>
      <c r="FD18" s="1395"/>
      <c r="FE18" s="1395"/>
      <c r="FF18" s="1395">
        <v>0</v>
      </c>
      <c r="FG18" s="1395"/>
      <c r="FH18" s="1395"/>
      <c r="FI18" s="1395"/>
      <c r="FJ18" s="1395">
        <v>0</v>
      </c>
      <c r="FK18" s="1395"/>
      <c r="FL18" s="1395"/>
      <c r="FM18" s="1395"/>
      <c r="FN18" s="1395"/>
      <c r="FO18" s="1395">
        <v>0</v>
      </c>
      <c r="FP18" s="1395"/>
      <c r="FQ18" s="1395"/>
      <c r="FR18" s="1395"/>
      <c r="FS18" s="1395"/>
      <c r="FT18" s="1395"/>
      <c r="FU18" s="1395"/>
      <c r="FV18" s="1395"/>
      <c r="FW18" s="1395">
        <v>20329498.119999994</v>
      </c>
      <c r="FX18" s="1395">
        <v>15688252.08</v>
      </c>
      <c r="FY18" s="1395">
        <v>4545579.5899999952</v>
      </c>
      <c r="FZ18" s="1395">
        <v>95666.449999999779</v>
      </c>
      <c r="GA18" s="1395"/>
      <c r="GB18" s="1395">
        <v>9302035.7294999976</v>
      </c>
      <c r="GC18" s="1395"/>
      <c r="GD18" s="1395"/>
      <c r="GE18" s="1395"/>
      <c r="GF18" s="1395">
        <v>92534767.715145946</v>
      </c>
    </row>
    <row r="19" spans="2:189">
      <c r="B19" s="1195">
        <v>42401</v>
      </c>
      <c r="C19" s="1395"/>
      <c r="D19" s="1395"/>
      <c r="E19" s="1395">
        <v>852703.73</v>
      </c>
      <c r="F19" s="1395"/>
      <c r="G19" s="1395">
        <v>852703.73</v>
      </c>
      <c r="H19" s="1395"/>
      <c r="I19" s="1395"/>
      <c r="J19" s="1395">
        <v>600000</v>
      </c>
      <c r="K19" s="1395">
        <v>600000</v>
      </c>
      <c r="L19" s="1395">
        <v>600000</v>
      </c>
      <c r="M19" s="1395"/>
      <c r="N19" s="1395">
        <v>0</v>
      </c>
      <c r="O19" s="1395"/>
      <c r="P19" s="1395"/>
      <c r="Q19" s="1395">
        <v>0</v>
      </c>
      <c r="R19" s="1395"/>
      <c r="S19" s="1395"/>
      <c r="T19" s="1395"/>
      <c r="U19" s="1395">
        <v>500000</v>
      </c>
      <c r="V19" s="1395">
        <v>500000</v>
      </c>
      <c r="W19" s="1395">
        <v>500000</v>
      </c>
      <c r="X19" s="1395"/>
      <c r="Y19" s="1395"/>
      <c r="Z19" s="1395">
        <v>0</v>
      </c>
      <c r="AA19" s="1395"/>
      <c r="AB19" s="1395"/>
      <c r="AC19" s="1395">
        <v>0</v>
      </c>
      <c r="AD19" s="1395"/>
      <c r="AE19" s="1395"/>
      <c r="AF19" s="1395"/>
      <c r="AG19" s="1395">
        <v>0</v>
      </c>
      <c r="AH19" s="1395"/>
      <c r="AI19" s="1395"/>
      <c r="AJ19" s="1395"/>
      <c r="AK19" s="1395"/>
      <c r="AL19" s="1395">
        <v>0</v>
      </c>
      <c r="AM19" s="1395"/>
      <c r="AN19" s="1395"/>
      <c r="AO19" s="1395"/>
      <c r="AP19" s="1395"/>
      <c r="AQ19" s="1395">
        <v>161452.56999999998</v>
      </c>
      <c r="AR19" s="1395">
        <v>138207.16999999998</v>
      </c>
      <c r="AS19" s="1395">
        <v>23245.4</v>
      </c>
      <c r="AT19" s="1395">
        <v>23245.4</v>
      </c>
      <c r="AU19" s="1395"/>
      <c r="AV19" s="1395"/>
      <c r="AW19" s="1395"/>
      <c r="AX19" s="1395"/>
      <c r="AY19" s="1395">
        <v>191391.25</v>
      </c>
      <c r="AZ19" s="1395">
        <v>191391.25</v>
      </c>
      <c r="BA19" s="1395">
        <v>191391.25</v>
      </c>
      <c r="BB19" s="1395"/>
      <c r="BC19" s="1395"/>
      <c r="BD19" s="1395"/>
      <c r="BE19" s="1395">
        <v>0</v>
      </c>
      <c r="BF19" s="1395"/>
      <c r="BG19" s="1395"/>
      <c r="BH19" s="1395"/>
      <c r="BI19" s="1395"/>
      <c r="BJ19" s="1395"/>
      <c r="BK19" s="1395"/>
      <c r="BL19" s="1395">
        <v>0</v>
      </c>
      <c r="BM19" s="1395">
        <v>0</v>
      </c>
      <c r="BN19" s="1395"/>
      <c r="BO19" s="1395"/>
      <c r="BP19" s="1395"/>
      <c r="BQ19" s="1395"/>
      <c r="BR19" s="1395"/>
      <c r="BS19" s="1395"/>
      <c r="BT19" s="1395">
        <v>0</v>
      </c>
      <c r="BU19" s="1395">
        <v>0</v>
      </c>
      <c r="BV19" s="1395"/>
      <c r="BW19" s="1395"/>
      <c r="BX19" s="1395"/>
      <c r="BY19" s="1395"/>
      <c r="BZ19" s="1395">
        <v>0</v>
      </c>
      <c r="CA19" s="1395"/>
      <c r="CB19" s="1395"/>
      <c r="CC19" s="1395"/>
      <c r="CD19" s="1395"/>
      <c r="CE19" s="1395"/>
      <c r="CF19" s="1395"/>
      <c r="CG19" s="1395"/>
      <c r="CH19" s="1395"/>
      <c r="CI19" s="1395"/>
      <c r="CJ19" s="1395"/>
      <c r="CK19" s="1395"/>
      <c r="CL19" s="1395"/>
      <c r="CM19" s="1395"/>
      <c r="CN19" s="1395">
        <v>0</v>
      </c>
      <c r="CO19" s="1395">
        <v>0</v>
      </c>
      <c r="CP19" s="1395"/>
      <c r="CQ19" s="1395"/>
      <c r="CR19" s="1395"/>
      <c r="CS19" s="1395"/>
      <c r="CT19" s="1395"/>
      <c r="CU19" s="1395">
        <v>0</v>
      </c>
      <c r="CV19" s="1395"/>
      <c r="CW19" s="1395"/>
      <c r="CX19" s="1395"/>
      <c r="CY19" s="1395"/>
      <c r="CZ19" s="1395"/>
      <c r="DA19" s="1395"/>
      <c r="DB19" s="1395">
        <v>0</v>
      </c>
      <c r="DC19" s="1395"/>
      <c r="DD19" s="1395"/>
      <c r="DE19" s="1395"/>
      <c r="DF19" s="1395">
        <v>61552196.046605401</v>
      </c>
      <c r="DG19" s="1395">
        <v>0</v>
      </c>
      <c r="DH19" s="1395">
        <v>0</v>
      </c>
      <c r="DI19" s="1395"/>
      <c r="DJ19" s="1395"/>
      <c r="DK19" s="1395">
        <v>0</v>
      </c>
      <c r="DL19" s="1395"/>
      <c r="DM19" s="1395"/>
      <c r="DN19" s="1395">
        <v>0</v>
      </c>
      <c r="DO19" s="1395"/>
      <c r="DP19" s="1395"/>
      <c r="DQ19" s="1395">
        <v>61552196.046605401</v>
      </c>
      <c r="DR19" s="1395">
        <v>1902475.9662267517</v>
      </c>
      <c r="DS19" s="1395">
        <v>59649720.080378652</v>
      </c>
      <c r="DT19" s="1395"/>
      <c r="DU19" s="1395"/>
      <c r="DV19" s="1395">
        <v>0</v>
      </c>
      <c r="DW19" s="1395"/>
      <c r="DX19" s="1395"/>
      <c r="DY19" s="1395"/>
      <c r="DZ19" s="1395">
        <v>0</v>
      </c>
      <c r="EA19" s="1395">
        <v>0</v>
      </c>
      <c r="EB19" s="1395"/>
      <c r="EC19" s="1395"/>
      <c r="ED19" s="1395">
        <v>0</v>
      </c>
      <c r="EE19" s="1395"/>
      <c r="EF19" s="1395"/>
      <c r="EG19" s="1395">
        <v>0</v>
      </c>
      <c r="EH19" s="1395"/>
      <c r="EI19" s="1395"/>
      <c r="EJ19" s="1395"/>
      <c r="EK19" s="1395">
        <v>0</v>
      </c>
      <c r="EL19" s="1395"/>
      <c r="EM19" s="1395">
        <v>0</v>
      </c>
      <c r="EN19" s="1395"/>
      <c r="EO19" s="1395"/>
      <c r="EP19" s="1395"/>
      <c r="EQ19" s="1395">
        <v>0</v>
      </c>
      <c r="ER19" s="1395"/>
      <c r="ES19" s="1395"/>
      <c r="ET19" s="1395"/>
      <c r="EU19" s="1395">
        <v>0</v>
      </c>
      <c r="EV19" s="1395"/>
      <c r="EW19" s="1395"/>
      <c r="EX19" s="1395"/>
      <c r="EY19" s="1395"/>
      <c r="EZ19" s="1395">
        <v>0</v>
      </c>
      <c r="FA19" s="1395"/>
      <c r="FB19" s="1395">
        <v>0</v>
      </c>
      <c r="FC19" s="1395"/>
      <c r="FD19" s="1395"/>
      <c r="FE19" s="1395"/>
      <c r="FF19" s="1395">
        <v>0</v>
      </c>
      <c r="FG19" s="1395"/>
      <c r="FH19" s="1395"/>
      <c r="FI19" s="1395"/>
      <c r="FJ19" s="1395">
        <v>0</v>
      </c>
      <c r="FK19" s="1395"/>
      <c r="FL19" s="1395"/>
      <c r="FM19" s="1395"/>
      <c r="FN19" s="1395"/>
      <c r="FO19" s="1395">
        <v>0</v>
      </c>
      <c r="FP19" s="1395"/>
      <c r="FQ19" s="1395"/>
      <c r="FR19" s="1395"/>
      <c r="FS19" s="1395"/>
      <c r="FT19" s="1395"/>
      <c r="FU19" s="1395"/>
      <c r="FV19" s="1395"/>
      <c r="FW19" s="1395">
        <v>20196936.939999994</v>
      </c>
      <c r="FX19" s="1395">
        <v>15683474.140000001</v>
      </c>
      <c r="FY19" s="1395">
        <v>4425868.1499999939</v>
      </c>
      <c r="FZ19" s="1395">
        <v>87594.64999999979</v>
      </c>
      <c r="GA19" s="1395"/>
      <c r="GB19" s="1395">
        <v>9151984.1489499994</v>
      </c>
      <c r="GC19" s="1395"/>
      <c r="GD19" s="1395"/>
      <c r="GE19" s="1395"/>
      <c r="GF19" s="1395">
        <v>93206664.685555384</v>
      </c>
    </row>
    <row r="20" spans="2:189">
      <c r="B20" s="1195">
        <v>42430</v>
      </c>
      <c r="C20" s="1395"/>
      <c r="D20" s="1395"/>
      <c r="E20" s="1395">
        <v>1942229.93</v>
      </c>
      <c r="F20" s="1395"/>
      <c r="G20" s="1395">
        <v>1942229.93</v>
      </c>
      <c r="H20" s="1395"/>
      <c r="I20" s="1395"/>
      <c r="J20" s="1395">
        <v>0</v>
      </c>
      <c r="K20" s="1395">
        <v>0</v>
      </c>
      <c r="L20" s="1395">
        <v>0</v>
      </c>
      <c r="M20" s="1395"/>
      <c r="N20" s="1395">
        <v>0</v>
      </c>
      <c r="O20" s="1395"/>
      <c r="P20" s="1395"/>
      <c r="Q20" s="1395">
        <v>0</v>
      </c>
      <c r="R20" s="1395"/>
      <c r="S20" s="1395"/>
      <c r="T20" s="1395"/>
      <c r="U20" s="1395">
        <v>0</v>
      </c>
      <c r="V20" s="1395">
        <v>0</v>
      </c>
      <c r="W20" s="1395">
        <v>0</v>
      </c>
      <c r="X20" s="1395"/>
      <c r="Y20" s="1395"/>
      <c r="Z20" s="1395">
        <v>0</v>
      </c>
      <c r="AA20" s="1395"/>
      <c r="AB20" s="1395"/>
      <c r="AC20" s="1395">
        <v>0</v>
      </c>
      <c r="AD20" s="1395"/>
      <c r="AE20" s="1395"/>
      <c r="AF20" s="1395"/>
      <c r="AG20" s="1395">
        <v>0</v>
      </c>
      <c r="AH20" s="1395"/>
      <c r="AI20" s="1395"/>
      <c r="AJ20" s="1395"/>
      <c r="AK20" s="1395"/>
      <c r="AL20" s="1395">
        <v>0</v>
      </c>
      <c r="AM20" s="1395"/>
      <c r="AN20" s="1395"/>
      <c r="AO20" s="1395"/>
      <c r="AP20" s="1395"/>
      <c r="AQ20" s="1395">
        <v>153140.20000000001</v>
      </c>
      <c r="AR20" s="1395">
        <v>129894.80000000002</v>
      </c>
      <c r="AS20" s="1395">
        <v>23245.4</v>
      </c>
      <c r="AT20" s="1395">
        <v>23245.4</v>
      </c>
      <c r="AU20" s="1395"/>
      <c r="AV20" s="1395"/>
      <c r="AW20" s="1395"/>
      <c r="AX20" s="1395"/>
      <c r="AY20" s="1395">
        <v>191391.25</v>
      </c>
      <c r="AZ20" s="1395">
        <v>191391.25</v>
      </c>
      <c r="BA20" s="1395">
        <v>191391.25</v>
      </c>
      <c r="BB20" s="1395"/>
      <c r="BC20" s="1395"/>
      <c r="BD20" s="1395"/>
      <c r="BE20" s="1395">
        <v>0</v>
      </c>
      <c r="BF20" s="1395"/>
      <c r="BG20" s="1395"/>
      <c r="BH20" s="1395"/>
      <c r="BI20" s="1395"/>
      <c r="BJ20" s="1395"/>
      <c r="BK20" s="1395"/>
      <c r="BL20" s="1395">
        <v>0</v>
      </c>
      <c r="BM20" s="1395">
        <v>0</v>
      </c>
      <c r="BN20" s="1395"/>
      <c r="BO20" s="1395"/>
      <c r="BP20" s="1395"/>
      <c r="BQ20" s="1395"/>
      <c r="BR20" s="1395"/>
      <c r="BS20" s="1395"/>
      <c r="BT20" s="1395">
        <v>0</v>
      </c>
      <c r="BU20" s="1395">
        <v>0</v>
      </c>
      <c r="BV20" s="1395"/>
      <c r="BW20" s="1395"/>
      <c r="BX20" s="1395"/>
      <c r="BY20" s="1395"/>
      <c r="BZ20" s="1395">
        <v>0</v>
      </c>
      <c r="CA20" s="1395"/>
      <c r="CB20" s="1395"/>
      <c r="CC20" s="1395"/>
      <c r="CD20" s="1395"/>
      <c r="CE20" s="1395"/>
      <c r="CF20" s="1395"/>
      <c r="CG20" s="1395"/>
      <c r="CH20" s="1395"/>
      <c r="CI20" s="1395"/>
      <c r="CJ20" s="1395"/>
      <c r="CK20" s="1395"/>
      <c r="CL20" s="1395"/>
      <c r="CM20" s="1395"/>
      <c r="CN20" s="1395">
        <v>0</v>
      </c>
      <c r="CO20" s="1395">
        <v>0</v>
      </c>
      <c r="CP20" s="1395"/>
      <c r="CQ20" s="1395"/>
      <c r="CR20" s="1395"/>
      <c r="CS20" s="1395"/>
      <c r="CT20" s="1395"/>
      <c r="CU20" s="1395">
        <v>0</v>
      </c>
      <c r="CV20" s="1395"/>
      <c r="CW20" s="1395"/>
      <c r="CX20" s="1395"/>
      <c r="CY20" s="1395"/>
      <c r="CZ20" s="1395"/>
      <c r="DA20" s="1395"/>
      <c r="DB20" s="1395">
        <v>0</v>
      </c>
      <c r="DC20" s="1395"/>
      <c r="DD20" s="1395"/>
      <c r="DE20" s="1395"/>
      <c r="DF20" s="1395">
        <v>61951078.196605399</v>
      </c>
      <c r="DG20" s="1395">
        <v>0</v>
      </c>
      <c r="DH20" s="1395">
        <v>0</v>
      </c>
      <c r="DI20" s="1395"/>
      <c r="DJ20" s="1395"/>
      <c r="DK20" s="1395">
        <v>0</v>
      </c>
      <c r="DL20" s="1395"/>
      <c r="DM20" s="1395"/>
      <c r="DN20" s="1395">
        <v>0</v>
      </c>
      <c r="DO20" s="1395"/>
      <c r="DP20" s="1395"/>
      <c r="DQ20" s="1395">
        <v>61951078.196605399</v>
      </c>
      <c r="DR20" s="1395">
        <v>1914766.5333440525</v>
      </c>
      <c r="DS20" s="1395">
        <v>60036311.663261347</v>
      </c>
      <c r="DT20" s="1395"/>
      <c r="DU20" s="1395"/>
      <c r="DV20" s="1395">
        <v>0</v>
      </c>
      <c r="DW20" s="1395"/>
      <c r="DX20" s="1395"/>
      <c r="DY20" s="1395"/>
      <c r="DZ20" s="1395">
        <v>0</v>
      </c>
      <c r="EA20" s="1395">
        <v>0</v>
      </c>
      <c r="EB20" s="1395"/>
      <c r="EC20" s="1395"/>
      <c r="ED20" s="1395">
        <v>0</v>
      </c>
      <c r="EE20" s="1395"/>
      <c r="EF20" s="1395"/>
      <c r="EG20" s="1395">
        <v>0</v>
      </c>
      <c r="EH20" s="1395"/>
      <c r="EI20" s="1395"/>
      <c r="EJ20" s="1395"/>
      <c r="EK20" s="1395">
        <v>0</v>
      </c>
      <c r="EL20" s="1395"/>
      <c r="EM20" s="1395">
        <v>0</v>
      </c>
      <c r="EN20" s="1395"/>
      <c r="EO20" s="1395"/>
      <c r="EP20" s="1395"/>
      <c r="EQ20" s="1395">
        <v>0</v>
      </c>
      <c r="ER20" s="1395"/>
      <c r="ES20" s="1395"/>
      <c r="ET20" s="1395"/>
      <c r="EU20" s="1395">
        <v>0</v>
      </c>
      <c r="EV20" s="1395"/>
      <c r="EW20" s="1395"/>
      <c r="EX20" s="1395"/>
      <c r="EY20" s="1395"/>
      <c r="EZ20" s="1395">
        <v>0</v>
      </c>
      <c r="FA20" s="1395"/>
      <c r="FB20" s="1395">
        <v>0</v>
      </c>
      <c r="FC20" s="1395"/>
      <c r="FD20" s="1395"/>
      <c r="FE20" s="1395"/>
      <c r="FF20" s="1395">
        <v>0</v>
      </c>
      <c r="FG20" s="1395"/>
      <c r="FH20" s="1395"/>
      <c r="FI20" s="1395"/>
      <c r="FJ20" s="1395">
        <v>0</v>
      </c>
      <c r="FK20" s="1395"/>
      <c r="FL20" s="1395"/>
      <c r="FM20" s="1395"/>
      <c r="FN20" s="1395"/>
      <c r="FO20" s="1395">
        <v>0</v>
      </c>
      <c r="FP20" s="1395"/>
      <c r="FQ20" s="1395"/>
      <c r="FR20" s="1395"/>
      <c r="FS20" s="1395"/>
      <c r="FT20" s="1395"/>
      <c r="FU20" s="1395"/>
      <c r="FV20" s="1395"/>
      <c r="FW20" s="1395">
        <v>20064375.759999994</v>
      </c>
      <c r="FX20" s="1395">
        <v>15678696.199999999</v>
      </c>
      <c r="FY20" s="1395">
        <v>4306156.7099999934</v>
      </c>
      <c r="FZ20" s="1395">
        <v>79522.849999999744</v>
      </c>
      <c r="GA20" s="1395"/>
      <c r="GB20" s="1395">
        <v>9261186.8489500005</v>
      </c>
      <c r="GC20" s="1395"/>
      <c r="GD20" s="1395"/>
      <c r="GE20" s="1395"/>
      <c r="GF20" s="1395">
        <v>93563402.185555398</v>
      </c>
    </row>
    <row r="21" spans="2:189">
      <c r="B21" s="1195">
        <v>42461</v>
      </c>
      <c r="C21" s="1395"/>
      <c r="D21" s="1395"/>
      <c r="E21" s="1395">
        <v>748275</v>
      </c>
      <c r="F21" s="1395"/>
      <c r="G21" s="1395">
        <v>748275</v>
      </c>
      <c r="H21" s="1395"/>
      <c r="I21" s="1395"/>
      <c r="J21" s="1395">
        <v>600000</v>
      </c>
      <c r="K21" s="1395">
        <v>600000</v>
      </c>
      <c r="L21" s="1395">
        <v>600000</v>
      </c>
      <c r="M21" s="1395"/>
      <c r="N21" s="1395">
        <v>0</v>
      </c>
      <c r="O21" s="1395"/>
      <c r="P21" s="1395"/>
      <c r="Q21" s="1395">
        <v>0</v>
      </c>
      <c r="R21" s="1395"/>
      <c r="S21" s="1395"/>
      <c r="T21" s="1395"/>
      <c r="U21" s="1395">
        <v>500000</v>
      </c>
      <c r="V21" s="1395">
        <v>500000</v>
      </c>
      <c r="W21" s="1395">
        <v>500000</v>
      </c>
      <c r="X21" s="1395"/>
      <c r="Y21" s="1395"/>
      <c r="Z21" s="1395">
        <v>0</v>
      </c>
      <c r="AA21" s="1395"/>
      <c r="AB21" s="1395"/>
      <c r="AC21" s="1395">
        <v>0</v>
      </c>
      <c r="AD21" s="1395"/>
      <c r="AE21" s="1395"/>
      <c r="AF21" s="1395"/>
      <c r="AG21" s="1395">
        <v>0</v>
      </c>
      <c r="AH21" s="1395"/>
      <c r="AI21" s="1395"/>
      <c r="AJ21" s="1395"/>
      <c r="AK21" s="1395"/>
      <c r="AL21" s="1395">
        <v>0</v>
      </c>
      <c r="AM21" s="1395"/>
      <c r="AN21" s="1395"/>
      <c r="AO21" s="1395"/>
      <c r="AP21" s="1395"/>
      <c r="AQ21" s="1395">
        <v>196691.4</v>
      </c>
      <c r="AR21" s="1395">
        <v>173446</v>
      </c>
      <c r="AS21" s="1395">
        <v>23245.4</v>
      </c>
      <c r="AT21" s="1395">
        <v>23245.4</v>
      </c>
      <c r="AU21" s="1395"/>
      <c r="AV21" s="1395"/>
      <c r="AW21" s="1395"/>
      <c r="AX21" s="1395"/>
      <c r="AY21" s="1395">
        <v>191391.25</v>
      </c>
      <c r="AZ21" s="1395">
        <v>191391.25</v>
      </c>
      <c r="BA21" s="1395">
        <v>191391.25</v>
      </c>
      <c r="BB21" s="1395"/>
      <c r="BC21" s="1395"/>
      <c r="BD21" s="1395"/>
      <c r="BE21" s="1395">
        <v>0</v>
      </c>
      <c r="BF21" s="1395"/>
      <c r="BG21" s="1395"/>
      <c r="BH21" s="1395"/>
      <c r="BI21" s="1395"/>
      <c r="BJ21" s="1395"/>
      <c r="BK21" s="1395"/>
      <c r="BL21" s="1395">
        <v>0</v>
      </c>
      <c r="BM21" s="1395">
        <v>0</v>
      </c>
      <c r="BN21" s="1395"/>
      <c r="BO21" s="1395"/>
      <c r="BP21" s="1395"/>
      <c r="BQ21" s="1395"/>
      <c r="BR21" s="1395"/>
      <c r="BS21" s="1395"/>
      <c r="BT21" s="1395">
        <v>0</v>
      </c>
      <c r="BU21" s="1395">
        <v>0</v>
      </c>
      <c r="BV21" s="1395"/>
      <c r="BW21" s="1395"/>
      <c r="BX21" s="1395"/>
      <c r="BY21" s="1395"/>
      <c r="BZ21" s="1395">
        <v>0</v>
      </c>
      <c r="CA21" s="1395"/>
      <c r="CB21" s="1395"/>
      <c r="CC21" s="1395"/>
      <c r="CD21" s="1395"/>
      <c r="CE21" s="1395"/>
      <c r="CF21" s="1395"/>
      <c r="CG21" s="1395"/>
      <c r="CH21" s="1395"/>
      <c r="CI21" s="1395"/>
      <c r="CJ21" s="1395"/>
      <c r="CK21" s="1395"/>
      <c r="CL21" s="1395"/>
      <c r="CM21" s="1395"/>
      <c r="CN21" s="1395">
        <v>0</v>
      </c>
      <c r="CO21" s="1395">
        <v>0</v>
      </c>
      <c r="CP21" s="1395"/>
      <c r="CQ21" s="1395"/>
      <c r="CR21" s="1395"/>
      <c r="CS21" s="1395"/>
      <c r="CT21" s="1395"/>
      <c r="CU21" s="1395">
        <v>0</v>
      </c>
      <c r="CV21" s="1395"/>
      <c r="CW21" s="1395"/>
      <c r="CX21" s="1395"/>
      <c r="CY21" s="1395"/>
      <c r="CZ21" s="1395"/>
      <c r="DA21" s="1395"/>
      <c r="DB21" s="1395">
        <v>0</v>
      </c>
      <c r="DC21" s="1395"/>
      <c r="DD21" s="1395"/>
      <c r="DE21" s="1395"/>
      <c r="DF21" s="1395">
        <v>62294302</v>
      </c>
      <c r="DG21" s="1395">
        <v>0</v>
      </c>
      <c r="DH21" s="1395">
        <v>0</v>
      </c>
      <c r="DI21" s="1395"/>
      <c r="DJ21" s="1395"/>
      <c r="DK21" s="1395">
        <v>0</v>
      </c>
      <c r="DL21" s="1395"/>
      <c r="DM21" s="1395"/>
      <c r="DN21" s="1395">
        <v>0</v>
      </c>
      <c r="DO21" s="1395"/>
      <c r="DP21" s="1395"/>
      <c r="DQ21" s="1395">
        <v>62294302</v>
      </c>
      <c r="DR21" s="1395">
        <v>1925342</v>
      </c>
      <c r="DS21" s="1395">
        <v>60368960</v>
      </c>
      <c r="DT21" s="1395"/>
      <c r="DU21" s="1395"/>
      <c r="DV21" s="1395">
        <v>0</v>
      </c>
      <c r="DW21" s="1395"/>
      <c r="DX21" s="1395"/>
      <c r="DY21" s="1395"/>
      <c r="DZ21" s="1395">
        <v>0</v>
      </c>
      <c r="EA21" s="1395">
        <v>0</v>
      </c>
      <c r="EB21" s="1395"/>
      <c r="EC21" s="1395"/>
      <c r="ED21" s="1395">
        <v>0</v>
      </c>
      <c r="EE21" s="1395"/>
      <c r="EF21" s="1395"/>
      <c r="EG21" s="1395">
        <v>0</v>
      </c>
      <c r="EH21" s="1395"/>
      <c r="EI21" s="1395"/>
      <c r="EJ21" s="1395"/>
      <c r="EK21" s="1395">
        <v>0</v>
      </c>
      <c r="EL21" s="1395"/>
      <c r="EM21" s="1395">
        <v>0</v>
      </c>
      <c r="EN21" s="1395"/>
      <c r="EO21" s="1395"/>
      <c r="EP21" s="1395"/>
      <c r="EQ21" s="1395">
        <v>0</v>
      </c>
      <c r="ER21" s="1395"/>
      <c r="ES21" s="1395"/>
      <c r="ET21" s="1395"/>
      <c r="EU21" s="1395">
        <v>0</v>
      </c>
      <c r="EV21" s="1395"/>
      <c r="EW21" s="1395"/>
      <c r="EX21" s="1395"/>
      <c r="EY21" s="1395"/>
      <c r="EZ21" s="1395">
        <v>0</v>
      </c>
      <c r="FA21" s="1395"/>
      <c r="FB21" s="1395">
        <v>0</v>
      </c>
      <c r="FC21" s="1395"/>
      <c r="FD21" s="1395"/>
      <c r="FE21" s="1395"/>
      <c r="FF21" s="1395">
        <v>0</v>
      </c>
      <c r="FG21" s="1395"/>
      <c r="FH21" s="1395"/>
      <c r="FI21" s="1395"/>
      <c r="FJ21" s="1395">
        <v>0</v>
      </c>
      <c r="FK21" s="1395"/>
      <c r="FL21" s="1395"/>
      <c r="FM21" s="1395"/>
      <c r="FN21" s="1395"/>
      <c r="FO21" s="1395">
        <v>0</v>
      </c>
      <c r="FP21" s="1395"/>
      <c r="FQ21" s="1395"/>
      <c r="FR21" s="1395"/>
      <c r="FS21" s="1395"/>
      <c r="FT21" s="1395"/>
      <c r="FU21" s="1395"/>
      <c r="FV21" s="1395"/>
      <c r="FW21" s="1395">
        <v>19931814</v>
      </c>
      <c r="FX21" s="1395">
        <v>15673918</v>
      </c>
      <c r="FY21" s="1395">
        <v>4186445</v>
      </c>
      <c r="FZ21" s="1395">
        <v>71451</v>
      </c>
      <c r="GA21" s="1395"/>
      <c r="GB21" s="1395">
        <v>9370273</v>
      </c>
      <c r="GC21" s="1395"/>
      <c r="GD21" s="1395"/>
      <c r="GE21" s="1395"/>
      <c r="GF21" s="1395">
        <v>93832746.650000006</v>
      </c>
    </row>
    <row r="22" spans="2:189">
      <c r="B22" s="1195">
        <v>42491</v>
      </c>
      <c r="C22" s="1395"/>
      <c r="D22" s="1395"/>
      <c r="E22" s="1395">
        <v>872969.8</v>
      </c>
      <c r="F22" s="1395"/>
      <c r="G22" s="1395">
        <v>872969.8</v>
      </c>
      <c r="H22" s="1395"/>
      <c r="I22" s="1395"/>
      <c r="J22" s="1395">
        <v>600000</v>
      </c>
      <c r="K22" s="1395">
        <v>600000</v>
      </c>
      <c r="L22" s="1395">
        <v>600000</v>
      </c>
      <c r="M22" s="1395"/>
      <c r="N22" s="1395">
        <v>0</v>
      </c>
      <c r="O22" s="1395"/>
      <c r="P22" s="1395"/>
      <c r="Q22" s="1395">
        <v>0</v>
      </c>
      <c r="R22" s="1395"/>
      <c r="S22" s="1395"/>
      <c r="T22" s="1395"/>
      <c r="U22" s="1395">
        <v>600000</v>
      </c>
      <c r="V22" s="1395">
        <v>600000</v>
      </c>
      <c r="W22" s="1395">
        <v>600000</v>
      </c>
      <c r="X22" s="1395"/>
      <c r="Y22" s="1395"/>
      <c r="Z22" s="1395">
        <v>0</v>
      </c>
      <c r="AA22" s="1395"/>
      <c r="AB22" s="1395"/>
      <c r="AC22" s="1395">
        <v>0</v>
      </c>
      <c r="AD22" s="1395"/>
      <c r="AE22" s="1395"/>
      <c r="AF22" s="1395"/>
      <c r="AG22" s="1395">
        <v>0</v>
      </c>
      <c r="AH22" s="1395"/>
      <c r="AI22" s="1395"/>
      <c r="AJ22" s="1395"/>
      <c r="AK22" s="1395"/>
      <c r="AL22" s="1395">
        <v>0</v>
      </c>
      <c r="AM22" s="1395"/>
      <c r="AN22" s="1395"/>
      <c r="AO22" s="1395"/>
      <c r="AP22" s="1395"/>
      <c r="AQ22" s="1395">
        <v>129108.97</v>
      </c>
      <c r="AR22" s="1395">
        <v>105863.57</v>
      </c>
      <c r="AS22" s="1395">
        <v>23245.4</v>
      </c>
      <c r="AT22" s="1395">
        <v>23245.4</v>
      </c>
      <c r="AU22" s="1395"/>
      <c r="AV22" s="1395"/>
      <c r="AW22" s="1395"/>
      <c r="AX22" s="1395"/>
      <c r="AY22" s="1395">
        <v>191391.25</v>
      </c>
      <c r="AZ22" s="1395">
        <v>191391.25</v>
      </c>
      <c r="BA22" s="1395">
        <v>191391.25</v>
      </c>
      <c r="BB22" s="1395"/>
      <c r="BC22" s="1395"/>
      <c r="BD22" s="1395"/>
      <c r="BE22" s="1395">
        <v>0</v>
      </c>
      <c r="BF22" s="1395"/>
      <c r="BG22" s="1395"/>
      <c r="BH22" s="1395"/>
      <c r="BI22" s="1395"/>
      <c r="BJ22" s="1395"/>
      <c r="BK22" s="1395"/>
      <c r="BL22" s="1395">
        <v>0</v>
      </c>
      <c r="BM22" s="1395">
        <v>0</v>
      </c>
      <c r="BN22" s="1395"/>
      <c r="BO22" s="1395"/>
      <c r="BP22" s="1395"/>
      <c r="BQ22" s="1395"/>
      <c r="BR22" s="1395"/>
      <c r="BS22" s="1395"/>
      <c r="BT22" s="1395">
        <v>0</v>
      </c>
      <c r="BU22" s="1395">
        <v>0</v>
      </c>
      <c r="BV22" s="1395"/>
      <c r="BW22" s="1395"/>
      <c r="BX22" s="1395"/>
      <c r="BY22" s="1395"/>
      <c r="BZ22" s="1395">
        <v>0</v>
      </c>
      <c r="CA22" s="1395"/>
      <c r="CB22" s="1395"/>
      <c r="CC22" s="1395"/>
      <c r="CD22" s="1395"/>
      <c r="CE22" s="1395"/>
      <c r="CF22" s="1395"/>
      <c r="CG22" s="1395"/>
      <c r="CH22" s="1395"/>
      <c r="CI22" s="1395"/>
      <c r="CJ22" s="1395"/>
      <c r="CK22" s="1395"/>
      <c r="CL22" s="1395"/>
      <c r="CM22" s="1395"/>
      <c r="CN22" s="1395">
        <v>0</v>
      </c>
      <c r="CO22" s="1395">
        <v>0</v>
      </c>
      <c r="CP22" s="1395"/>
      <c r="CQ22" s="1395"/>
      <c r="CR22" s="1395"/>
      <c r="CS22" s="1395"/>
      <c r="CT22" s="1395"/>
      <c r="CU22" s="1395">
        <v>0</v>
      </c>
      <c r="CV22" s="1395"/>
      <c r="CW22" s="1395"/>
      <c r="CX22" s="1395"/>
      <c r="CY22" s="1395"/>
      <c r="CZ22" s="1395"/>
      <c r="DA22" s="1395"/>
      <c r="DB22" s="1395">
        <v>0</v>
      </c>
      <c r="DC22" s="1395"/>
      <c r="DD22" s="1395"/>
      <c r="DE22" s="1395"/>
      <c r="DF22" s="1395">
        <v>62676402.77660539</v>
      </c>
      <c r="DG22" s="1395">
        <v>0</v>
      </c>
      <c r="DH22" s="1395">
        <v>0</v>
      </c>
      <c r="DI22" s="1395"/>
      <c r="DJ22" s="1395"/>
      <c r="DK22" s="1395">
        <v>0</v>
      </c>
      <c r="DL22" s="1395"/>
      <c r="DM22" s="1395"/>
      <c r="DN22" s="1395">
        <v>0</v>
      </c>
      <c r="DO22" s="1395"/>
      <c r="DP22" s="1395"/>
      <c r="DQ22" s="1395">
        <v>62676402.77660539</v>
      </c>
      <c r="DR22" s="1395">
        <v>1937115.6167320104</v>
      </c>
      <c r="DS22" s="1395">
        <v>60739287.159873381</v>
      </c>
      <c r="DT22" s="1395"/>
      <c r="DU22" s="1395"/>
      <c r="DV22" s="1395">
        <v>0</v>
      </c>
      <c r="DW22" s="1395"/>
      <c r="DX22" s="1395"/>
      <c r="DY22" s="1395"/>
      <c r="DZ22" s="1395">
        <v>0</v>
      </c>
      <c r="EA22" s="1395">
        <v>0</v>
      </c>
      <c r="EB22" s="1395"/>
      <c r="EC22" s="1395"/>
      <c r="ED22" s="1395">
        <v>0</v>
      </c>
      <c r="EE22" s="1395"/>
      <c r="EF22" s="1395"/>
      <c r="EG22" s="1395">
        <v>0</v>
      </c>
      <c r="EH22" s="1395"/>
      <c r="EI22" s="1395"/>
      <c r="EJ22" s="1395"/>
      <c r="EK22" s="1395">
        <v>0</v>
      </c>
      <c r="EL22" s="1395"/>
      <c r="EM22" s="1395">
        <v>0</v>
      </c>
      <c r="EN22" s="1395"/>
      <c r="EO22" s="1395"/>
      <c r="EP22" s="1395"/>
      <c r="EQ22" s="1395">
        <v>0</v>
      </c>
      <c r="ER22" s="1395"/>
      <c r="ES22" s="1395"/>
      <c r="ET22" s="1395"/>
      <c r="EU22" s="1395">
        <v>0</v>
      </c>
      <c r="EV22" s="1395"/>
      <c r="EW22" s="1395"/>
      <c r="EX22" s="1395"/>
      <c r="EY22" s="1395"/>
      <c r="EZ22" s="1395">
        <v>0</v>
      </c>
      <c r="FA22" s="1395"/>
      <c r="FB22" s="1395">
        <v>0</v>
      </c>
      <c r="FC22" s="1395"/>
      <c r="FD22" s="1395"/>
      <c r="FE22" s="1395"/>
      <c r="FF22" s="1395">
        <v>0</v>
      </c>
      <c r="FG22" s="1395"/>
      <c r="FH22" s="1395"/>
      <c r="FI22" s="1395"/>
      <c r="FJ22" s="1395">
        <v>0</v>
      </c>
      <c r="FK22" s="1395"/>
      <c r="FL22" s="1395"/>
      <c r="FM22" s="1395"/>
      <c r="FN22" s="1395"/>
      <c r="FO22" s="1395">
        <v>0</v>
      </c>
      <c r="FP22" s="1395"/>
      <c r="FQ22" s="1395"/>
      <c r="FR22" s="1395"/>
      <c r="FS22" s="1395"/>
      <c r="FT22" s="1395"/>
      <c r="FU22" s="1395"/>
      <c r="FV22" s="1395"/>
      <c r="FW22" s="1395">
        <v>19799253.399999991</v>
      </c>
      <c r="FX22" s="1395">
        <v>15669140.32</v>
      </c>
      <c r="FY22" s="1395">
        <v>4066733.8299999908</v>
      </c>
      <c r="FZ22" s="1395">
        <v>63379.249999999651</v>
      </c>
      <c r="GA22" s="1395"/>
      <c r="GB22" s="1395">
        <v>9300294.8594499975</v>
      </c>
      <c r="GC22" s="1395"/>
      <c r="GD22" s="1395"/>
      <c r="GE22" s="1395"/>
      <c r="GF22" s="1395">
        <v>94169421.056055382</v>
      </c>
    </row>
    <row r="23" spans="2:189">
      <c r="B23" s="1195">
        <v>42522</v>
      </c>
      <c r="C23" s="1395"/>
      <c r="D23" s="1395"/>
      <c r="E23" s="1395">
        <v>872969.8</v>
      </c>
      <c r="F23" s="1395"/>
      <c r="G23" s="1395">
        <v>872969.8</v>
      </c>
      <c r="H23" s="1395"/>
      <c r="I23" s="1395"/>
      <c r="J23" s="1395">
        <v>600000</v>
      </c>
      <c r="K23" s="1395">
        <v>600000</v>
      </c>
      <c r="L23" s="1395">
        <v>600000</v>
      </c>
      <c r="M23" s="1395"/>
      <c r="N23" s="1395">
        <v>0</v>
      </c>
      <c r="O23" s="1395"/>
      <c r="P23" s="1395"/>
      <c r="Q23" s="1395">
        <v>0</v>
      </c>
      <c r="R23" s="1395"/>
      <c r="S23" s="1395"/>
      <c r="T23" s="1395"/>
      <c r="U23" s="1395">
        <v>600000</v>
      </c>
      <c r="V23" s="1395">
        <v>600000</v>
      </c>
      <c r="W23" s="1395">
        <v>600000</v>
      </c>
      <c r="X23" s="1395"/>
      <c r="Y23" s="1395"/>
      <c r="Z23" s="1395">
        <v>0</v>
      </c>
      <c r="AA23" s="1395"/>
      <c r="AB23" s="1395"/>
      <c r="AC23" s="1395">
        <v>0</v>
      </c>
      <c r="AD23" s="1395"/>
      <c r="AE23" s="1395"/>
      <c r="AF23" s="1395"/>
      <c r="AG23" s="1395">
        <v>0</v>
      </c>
      <c r="AH23" s="1395"/>
      <c r="AI23" s="1395"/>
      <c r="AJ23" s="1395"/>
      <c r="AK23" s="1395"/>
      <c r="AL23" s="1395">
        <v>0</v>
      </c>
      <c r="AM23" s="1395"/>
      <c r="AN23" s="1395"/>
      <c r="AO23" s="1395"/>
      <c r="AP23" s="1395"/>
      <c r="AQ23" s="1395">
        <v>129108.97</v>
      </c>
      <c r="AR23" s="1395">
        <v>105863.57</v>
      </c>
      <c r="AS23" s="1395">
        <v>23245.4</v>
      </c>
      <c r="AT23" s="1395">
        <v>23245.4</v>
      </c>
      <c r="AU23" s="1395"/>
      <c r="AV23" s="1395"/>
      <c r="AW23" s="1395"/>
      <c r="AX23" s="1395"/>
      <c r="AY23" s="1395">
        <v>191391.25</v>
      </c>
      <c r="AZ23" s="1395">
        <v>191391.25</v>
      </c>
      <c r="BA23" s="1395">
        <v>191391.25</v>
      </c>
      <c r="BB23" s="1395"/>
      <c r="BC23" s="1395"/>
      <c r="BD23" s="1395"/>
      <c r="BE23" s="1395">
        <v>0</v>
      </c>
      <c r="BF23" s="1395"/>
      <c r="BG23" s="1395"/>
      <c r="BH23" s="1395"/>
      <c r="BI23" s="1395"/>
      <c r="BJ23" s="1395"/>
      <c r="BK23" s="1395"/>
      <c r="BL23" s="1395">
        <v>0</v>
      </c>
      <c r="BM23" s="1395">
        <v>0</v>
      </c>
      <c r="BN23" s="1395"/>
      <c r="BO23" s="1395"/>
      <c r="BP23" s="1395"/>
      <c r="BQ23" s="1395"/>
      <c r="BR23" s="1395"/>
      <c r="BS23" s="1395"/>
      <c r="BT23" s="1395">
        <v>0</v>
      </c>
      <c r="BU23" s="1395">
        <v>0</v>
      </c>
      <c r="BV23" s="1395"/>
      <c r="BW23" s="1395"/>
      <c r="BX23" s="1395"/>
      <c r="BY23" s="1395"/>
      <c r="BZ23" s="1395">
        <v>0</v>
      </c>
      <c r="CA23" s="1395"/>
      <c r="CB23" s="1395"/>
      <c r="CC23" s="1395"/>
      <c r="CD23" s="1395"/>
      <c r="CE23" s="1395"/>
      <c r="CF23" s="1395"/>
      <c r="CG23" s="1395"/>
      <c r="CH23" s="1395"/>
      <c r="CI23" s="1395"/>
      <c r="CJ23" s="1395"/>
      <c r="CK23" s="1395"/>
      <c r="CL23" s="1395"/>
      <c r="CM23" s="1395"/>
      <c r="CN23" s="1395">
        <v>0</v>
      </c>
      <c r="CO23" s="1395">
        <v>0</v>
      </c>
      <c r="CP23" s="1395"/>
      <c r="CQ23" s="1395"/>
      <c r="CR23" s="1395"/>
      <c r="CS23" s="1395"/>
      <c r="CT23" s="1395"/>
      <c r="CU23" s="1395">
        <v>0</v>
      </c>
      <c r="CV23" s="1395"/>
      <c r="CW23" s="1395"/>
      <c r="CX23" s="1395"/>
      <c r="CY23" s="1395"/>
      <c r="CZ23" s="1395"/>
      <c r="DA23" s="1395"/>
      <c r="DB23" s="1395">
        <v>0</v>
      </c>
      <c r="DC23" s="1395"/>
      <c r="DD23" s="1395"/>
      <c r="DE23" s="1395"/>
      <c r="DF23" s="1395">
        <v>62676402.77660539</v>
      </c>
      <c r="DG23" s="1395">
        <v>0</v>
      </c>
      <c r="DH23" s="1395">
        <v>0</v>
      </c>
      <c r="DI23" s="1395"/>
      <c r="DJ23" s="1395"/>
      <c r="DK23" s="1395">
        <v>0</v>
      </c>
      <c r="DL23" s="1395"/>
      <c r="DM23" s="1395"/>
      <c r="DN23" s="1395">
        <v>0</v>
      </c>
      <c r="DO23" s="1395"/>
      <c r="DP23" s="1395"/>
      <c r="DQ23" s="1395">
        <v>62676402.77660539</v>
      </c>
      <c r="DR23" s="1395">
        <v>1937115.6167320104</v>
      </c>
      <c r="DS23" s="1395">
        <v>60739287.159873381</v>
      </c>
      <c r="DT23" s="1395"/>
      <c r="DU23" s="1395"/>
      <c r="DV23" s="1395">
        <v>0</v>
      </c>
      <c r="DW23" s="1395"/>
      <c r="DX23" s="1395"/>
      <c r="DY23" s="1395"/>
      <c r="DZ23" s="1395">
        <v>0</v>
      </c>
      <c r="EA23" s="1395">
        <v>0</v>
      </c>
      <c r="EB23" s="1395"/>
      <c r="EC23" s="1395"/>
      <c r="ED23" s="1395">
        <v>0</v>
      </c>
      <c r="EE23" s="1395"/>
      <c r="EF23" s="1395"/>
      <c r="EG23" s="1395">
        <v>0</v>
      </c>
      <c r="EH23" s="1395"/>
      <c r="EI23" s="1395"/>
      <c r="EJ23" s="1395"/>
      <c r="EK23" s="1395">
        <v>0</v>
      </c>
      <c r="EL23" s="1395"/>
      <c r="EM23" s="1395">
        <v>0</v>
      </c>
      <c r="EN23" s="1395"/>
      <c r="EO23" s="1395"/>
      <c r="EP23" s="1395"/>
      <c r="EQ23" s="1395">
        <v>0</v>
      </c>
      <c r="ER23" s="1395"/>
      <c r="ES23" s="1395"/>
      <c r="ET23" s="1395"/>
      <c r="EU23" s="1395">
        <v>0</v>
      </c>
      <c r="EV23" s="1395"/>
      <c r="EW23" s="1395"/>
      <c r="EX23" s="1395"/>
      <c r="EY23" s="1395"/>
      <c r="EZ23" s="1395">
        <v>0</v>
      </c>
      <c r="FA23" s="1395"/>
      <c r="FB23" s="1395">
        <v>0</v>
      </c>
      <c r="FC23" s="1395"/>
      <c r="FD23" s="1395"/>
      <c r="FE23" s="1395"/>
      <c r="FF23" s="1395">
        <v>0</v>
      </c>
      <c r="FG23" s="1395"/>
      <c r="FH23" s="1395"/>
      <c r="FI23" s="1395"/>
      <c r="FJ23" s="1395">
        <v>0</v>
      </c>
      <c r="FK23" s="1395"/>
      <c r="FL23" s="1395"/>
      <c r="FM23" s="1395"/>
      <c r="FN23" s="1395"/>
      <c r="FO23" s="1395">
        <v>0</v>
      </c>
      <c r="FP23" s="1395"/>
      <c r="FQ23" s="1395"/>
      <c r="FR23" s="1395"/>
      <c r="FS23" s="1395"/>
      <c r="FT23" s="1395"/>
      <c r="FU23" s="1395"/>
      <c r="FV23" s="1395"/>
      <c r="FW23" s="1395">
        <v>19799253.399999991</v>
      </c>
      <c r="FX23" s="1395">
        <v>15669140.32</v>
      </c>
      <c r="FY23" s="1395">
        <v>4066733.8299999908</v>
      </c>
      <c r="FZ23" s="1395">
        <v>63379.249999999651</v>
      </c>
      <c r="GA23" s="1395"/>
      <c r="GB23" s="1395">
        <v>9300294.8594499975</v>
      </c>
      <c r="GC23" s="1395"/>
      <c r="GD23" s="1395"/>
      <c r="GE23" s="1395"/>
      <c r="GF23" s="1395">
        <v>94169421.056055382</v>
      </c>
    </row>
    <row r="24" spans="2:189">
      <c r="B24" s="1195">
        <v>42552</v>
      </c>
      <c r="C24" s="1395"/>
      <c r="D24" s="1395"/>
      <c r="E24" s="1395">
        <v>1821296.1600000001</v>
      </c>
      <c r="F24" s="1395"/>
      <c r="G24" s="1395">
        <v>1821296.1600000001</v>
      </c>
      <c r="H24" s="1395"/>
      <c r="I24" s="1395"/>
      <c r="J24" s="1395">
        <v>600000</v>
      </c>
      <c r="K24" s="1395">
        <v>600000</v>
      </c>
      <c r="L24" s="1395">
        <v>600000</v>
      </c>
      <c r="M24" s="1395"/>
      <c r="N24" s="1395">
        <v>0</v>
      </c>
      <c r="O24" s="1395"/>
      <c r="P24" s="1395"/>
      <c r="Q24" s="1395">
        <v>0</v>
      </c>
      <c r="R24" s="1395"/>
      <c r="S24" s="1395"/>
      <c r="T24" s="1395"/>
      <c r="U24" s="1395">
        <v>0</v>
      </c>
      <c r="V24" s="1395">
        <v>0</v>
      </c>
      <c r="W24" s="1395">
        <v>0</v>
      </c>
      <c r="X24" s="1395"/>
      <c r="Y24" s="1395"/>
      <c r="Z24" s="1395">
        <v>0</v>
      </c>
      <c r="AA24" s="1395"/>
      <c r="AB24" s="1395"/>
      <c r="AC24" s="1395">
        <v>0</v>
      </c>
      <c r="AD24" s="1395"/>
      <c r="AE24" s="1395"/>
      <c r="AF24" s="1395"/>
      <c r="AG24" s="1395">
        <v>0</v>
      </c>
      <c r="AH24" s="1395"/>
      <c r="AI24" s="1395"/>
      <c r="AJ24" s="1395"/>
      <c r="AK24" s="1395"/>
      <c r="AL24" s="1395">
        <v>0</v>
      </c>
      <c r="AM24" s="1395"/>
      <c r="AN24" s="1395"/>
      <c r="AO24" s="1395"/>
      <c r="AP24" s="1395"/>
      <c r="AQ24" s="1395">
        <v>86086.41</v>
      </c>
      <c r="AR24" s="1395">
        <v>62841.01</v>
      </c>
      <c r="AS24" s="1395">
        <v>23245.4</v>
      </c>
      <c r="AT24" s="1395">
        <v>23245.4</v>
      </c>
      <c r="AU24" s="1395"/>
      <c r="AV24" s="1395"/>
      <c r="AW24" s="1395"/>
      <c r="AX24" s="1395"/>
      <c r="AY24" s="1395">
        <v>191391.25</v>
      </c>
      <c r="AZ24" s="1395">
        <v>191391.25</v>
      </c>
      <c r="BA24" s="1395">
        <v>191391.25</v>
      </c>
      <c r="BB24" s="1395"/>
      <c r="BC24" s="1395"/>
      <c r="BD24" s="1395"/>
      <c r="BE24" s="1395">
        <v>0</v>
      </c>
      <c r="BF24" s="1395"/>
      <c r="BG24" s="1395"/>
      <c r="BH24" s="1395"/>
      <c r="BI24" s="1395"/>
      <c r="BJ24" s="1395"/>
      <c r="BK24" s="1395"/>
      <c r="BL24" s="1395">
        <v>0</v>
      </c>
      <c r="BM24" s="1395">
        <v>0</v>
      </c>
      <c r="BN24" s="1395"/>
      <c r="BO24" s="1395"/>
      <c r="BP24" s="1395"/>
      <c r="BQ24" s="1395"/>
      <c r="BR24" s="1395"/>
      <c r="BS24" s="1395"/>
      <c r="BT24" s="1395">
        <v>0</v>
      </c>
      <c r="BU24" s="1395">
        <v>0</v>
      </c>
      <c r="BV24" s="1395"/>
      <c r="BW24" s="1395"/>
      <c r="BX24" s="1395"/>
      <c r="BY24" s="1395"/>
      <c r="BZ24" s="1395">
        <v>0</v>
      </c>
      <c r="CA24" s="1395"/>
      <c r="CB24" s="1395"/>
      <c r="CC24" s="1395"/>
      <c r="CD24" s="1395"/>
      <c r="CE24" s="1395"/>
      <c r="CF24" s="1395"/>
      <c r="CG24" s="1395"/>
      <c r="CH24" s="1395"/>
      <c r="CI24" s="1395"/>
      <c r="CJ24" s="1395"/>
      <c r="CK24" s="1395"/>
      <c r="CL24" s="1395"/>
      <c r="CM24" s="1395"/>
      <c r="CN24" s="1395">
        <v>0</v>
      </c>
      <c r="CO24" s="1395">
        <v>0</v>
      </c>
      <c r="CP24" s="1395"/>
      <c r="CQ24" s="1395"/>
      <c r="CR24" s="1395"/>
      <c r="CS24" s="1395"/>
      <c r="CT24" s="1395"/>
      <c r="CU24" s="1395">
        <v>0</v>
      </c>
      <c r="CV24" s="1395"/>
      <c r="CW24" s="1395"/>
      <c r="CX24" s="1395"/>
      <c r="CY24" s="1395"/>
      <c r="CZ24" s="1395"/>
      <c r="DA24" s="1395"/>
      <c r="DB24" s="1395">
        <v>0</v>
      </c>
      <c r="DC24" s="1395"/>
      <c r="DD24" s="1395"/>
      <c r="DE24" s="1395"/>
      <c r="DF24" s="1395">
        <v>63362616.530096211</v>
      </c>
      <c r="DG24" s="1395">
        <v>0</v>
      </c>
      <c r="DH24" s="1395">
        <v>0</v>
      </c>
      <c r="DI24" s="1395"/>
      <c r="DJ24" s="1395"/>
      <c r="DK24" s="1395">
        <v>0</v>
      </c>
      <c r="DL24" s="1395"/>
      <c r="DM24" s="1395"/>
      <c r="DN24" s="1395">
        <v>0</v>
      </c>
      <c r="DO24" s="1395"/>
      <c r="DP24" s="1395"/>
      <c r="DQ24" s="1395">
        <v>63362616.530096211</v>
      </c>
      <c r="DR24" s="1395">
        <v>1958259.5967122975</v>
      </c>
      <c r="DS24" s="1395">
        <v>61404356.933383912</v>
      </c>
      <c r="DT24" s="1395"/>
      <c r="DU24" s="1395"/>
      <c r="DV24" s="1395">
        <v>0</v>
      </c>
      <c r="DW24" s="1395"/>
      <c r="DX24" s="1395"/>
      <c r="DY24" s="1395"/>
      <c r="DZ24" s="1395">
        <v>0</v>
      </c>
      <c r="EA24" s="1395">
        <v>0</v>
      </c>
      <c r="EB24" s="1395"/>
      <c r="EC24" s="1395"/>
      <c r="ED24" s="1395">
        <v>0</v>
      </c>
      <c r="EE24" s="1395"/>
      <c r="EF24" s="1395"/>
      <c r="EG24" s="1395">
        <v>0</v>
      </c>
      <c r="EH24" s="1395"/>
      <c r="EI24" s="1395"/>
      <c r="EJ24" s="1395"/>
      <c r="EK24" s="1395">
        <v>0</v>
      </c>
      <c r="EL24" s="1395"/>
      <c r="EM24" s="1395">
        <v>0</v>
      </c>
      <c r="EN24" s="1395"/>
      <c r="EO24" s="1395"/>
      <c r="EP24" s="1395"/>
      <c r="EQ24" s="1395">
        <v>0</v>
      </c>
      <c r="ER24" s="1395"/>
      <c r="ES24" s="1395"/>
      <c r="ET24" s="1395"/>
      <c r="EU24" s="1395">
        <v>0</v>
      </c>
      <c r="EV24" s="1395"/>
      <c r="EW24" s="1395"/>
      <c r="EX24" s="1395"/>
      <c r="EY24" s="1395"/>
      <c r="EZ24" s="1395">
        <v>0</v>
      </c>
      <c r="FA24" s="1395"/>
      <c r="FB24" s="1395">
        <v>0</v>
      </c>
      <c r="FC24" s="1395"/>
      <c r="FD24" s="1395"/>
      <c r="FE24" s="1395"/>
      <c r="FF24" s="1395">
        <v>0</v>
      </c>
      <c r="FG24" s="1395"/>
      <c r="FH24" s="1395"/>
      <c r="FI24" s="1395"/>
      <c r="FJ24" s="1395">
        <v>0</v>
      </c>
      <c r="FK24" s="1395"/>
      <c r="FL24" s="1395"/>
      <c r="FM24" s="1395"/>
      <c r="FN24" s="1395"/>
      <c r="FO24" s="1395">
        <v>0</v>
      </c>
      <c r="FP24" s="1395"/>
      <c r="FQ24" s="1395"/>
      <c r="FR24" s="1395"/>
      <c r="FS24" s="1395"/>
      <c r="FT24" s="1395"/>
      <c r="FU24" s="1395"/>
      <c r="FV24" s="1395"/>
      <c r="FW24" s="1395">
        <v>19838131.039999988</v>
      </c>
      <c r="FX24" s="1395">
        <v>15963584.440000001</v>
      </c>
      <c r="FY24" s="1395">
        <v>3827310.9499999885</v>
      </c>
      <c r="FZ24" s="1395">
        <v>47235.649999999558</v>
      </c>
      <c r="GA24" s="1395"/>
      <c r="GB24" s="1395">
        <v>9207647.2509499975</v>
      </c>
      <c r="GC24" s="1395"/>
      <c r="GD24" s="1395"/>
      <c r="GE24" s="1395"/>
      <c r="GF24" s="1395">
        <v>95107168.641046196</v>
      </c>
    </row>
    <row r="25" spans="2:189">
      <c r="B25" s="1195">
        <v>42583</v>
      </c>
      <c r="C25" s="1395"/>
      <c r="D25" s="1395"/>
      <c r="E25" s="1395">
        <v>1742703</v>
      </c>
      <c r="F25" s="1395"/>
      <c r="G25" s="1395">
        <v>1742703</v>
      </c>
      <c r="H25" s="1395"/>
      <c r="I25" s="1395"/>
      <c r="J25" s="1395">
        <v>600000</v>
      </c>
      <c r="K25" s="1395">
        <v>600000</v>
      </c>
      <c r="L25" s="1395">
        <v>600000</v>
      </c>
      <c r="M25" s="1395"/>
      <c r="N25" s="1395">
        <v>0</v>
      </c>
      <c r="O25" s="1395"/>
      <c r="P25" s="1395"/>
      <c r="Q25" s="1395">
        <v>0</v>
      </c>
      <c r="R25" s="1395"/>
      <c r="S25" s="1395"/>
      <c r="T25" s="1395"/>
      <c r="U25" s="1395">
        <v>0</v>
      </c>
      <c r="V25" s="1395">
        <v>0</v>
      </c>
      <c r="W25" s="1395">
        <v>0</v>
      </c>
      <c r="X25" s="1395"/>
      <c r="Y25" s="1395"/>
      <c r="Z25" s="1395">
        <v>0</v>
      </c>
      <c r="AA25" s="1395"/>
      <c r="AB25" s="1395"/>
      <c r="AC25" s="1395">
        <v>0</v>
      </c>
      <c r="AD25" s="1395"/>
      <c r="AE25" s="1395"/>
      <c r="AF25" s="1395"/>
      <c r="AG25" s="1395">
        <v>0</v>
      </c>
      <c r="AH25" s="1395"/>
      <c r="AI25" s="1395"/>
      <c r="AJ25" s="1395"/>
      <c r="AK25" s="1395"/>
      <c r="AL25" s="1395">
        <v>0</v>
      </c>
      <c r="AM25" s="1395"/>
      <c r="AN25" s="1395"/>
      <c r="AO25" s="1395"/>
      <c r="AP25" s="1395"/>
      <c r="AQ25" s="1395">
        <v>78119</v>
      </c>
      <c r="AR25" s="1395">
        <v>77645</v>
      </c>
      <c r="AS25" s="1395">
        <v>474</v>
      </c>
      <c r="AT25" s="1395">
        <v>474</v>
      </c>
      <c r="AU25" s="1395"/>
      <c r="AV25" s="1395"/>
      <c r="AW25" s="1395"/>
      <c r="AX25" s="1395"/>
      <c r="AY25" s="1395">
        <v>191391.25</v>
      </c>
      <c r="AZ25" s="1395">
        <v>191391.25</v>
      </c>
      <c r="BA25" s="1395">
        <v>191391.25</v>
      </c>
      <c r="BB25" s="1395"/>
      <c r="BC25" s="1395"/>
      <c r="BD25" s="1395"/>
      <c r="BE25" s="1395">
        <v>0</v>
      </c>
      <c r="BF25" s="1395"/>
      <c r="BG25" s="1395"/>
      <c r="BH25" s="1395"/>
      <c r="BI25" s="1395"/>
      <c r="BJ25" s="1395"/>
      <c r="BK25" s="1395"/>
      <c r="BL25" s="1395">
        <v>0</v>
      </c>
      <c r="BM25" s="1395">
        <v>0</v>
      </c>
      <c r="BN25" s="1395"/>
      <c r="BO25" s="1395"/>
      <c r="BP25" s="1395"/>
      <c r="BQ25" s="1395"/>
      <c r="BR25" s="1395"/>
      <c r="BS25" s="1395"/>
      <c r="BT25" s="1395">
        <v>0</v>
      </c>
      <c r="BU25" s="1395">
        <v>0</v>
      </c>
      <c r="BV25" s="1395"/>
      <c r="BW25" s="1395"/>
      <c r="BX25" s="1395"/>
      <c r="BY25" s="1395"/>
      <c r="BZ25" s="1395">
        <v>0</v>
      </c>
      <c r="CA25" s="1395"/>
      <c r="CB25" s="1395"/>
      <c r="CC25" s="1395"/>
      <c r="CD25" s="1395"/>
      <c r="CE25" s="1395"/>
      <c r="CF25" s="1395"/>
      <c r="CG25" s="1395"/>
      <c r="CH25" s="1395"/>
      <c r="CI25" s="1395"/>
      <c r="CJ25" s="1395"/>
      <c r="CK25" s="1395"/>
      <c r="CL25" s="1395"/>
      <c r="CM25" s="1395"/>
      <c r="CN25" s="1395">
        <v>0</v>
      </c>
      <c r="CO25" s="1395">
        <v>0</v>
      </c>
      <c r="CP25" s="1395"/>
      <c r="CQ25" s="1395"/>
      <c r="CR25" s="1395"/>
      <c r="CS25" s="1395"/>
      <c r="CT25" s="1395"/>
      <c r="CU25" s="1395">
        <v>0</v>
      </c>
      <c r="CV25" s="1395"/>
      <c r="CW25" s="1395"/>
      <c r="CX25" s="1395"/>
      <c r="CY25" s="1395"/>
      <c r="CZ25" s="1395"/>
      <c r="DA25" s="1395"/>
      <c r="DB25" s="1395">
        <v>0</v>
      </c>
      <c r="DC25" s="1395"/>
      <c r="DD25" s="1395"/>
      <c r="DE25" s="1395"/>
      <c r="DF25" s="1395">
        <v>63567872</v>
      </c>
      <c r="DG25" s="1395">
        <v>0</v>
      </c>
      <c r="DH25" s="1395">
        <v>0</v>
      </c>
      <c r="DI25" s="1395"/>
      <c r="DJ25" s="1395"/>
      <c r="DK25" s="1395">
        <v>0</v>
      </c>
      <c r="DL25" s="1395"/>
      <c r="DM25" s="1395"/>
      <c r="DN25" s="1395">
        <v>0</v>
      </c>
      <c r="DO25" s="1395"/>
      <c r="DP25" s="1395"/>
      <c r="DQ25" s="1395">
        <v>63567872</v>
      </c>
      <c r="DR25" s="1395">
        <v>1964584</v>
      </c>
      <c r="DS25" s="1395">
        <v>61603288</v>
      </c>
      <c r="DT25" s="1395"/>
      <c r="DU25" s="1395"/>
      <c r="DV25" s="1395">
        <v>0</v>
      </c>
      <c r="DW25" s="1395"/>
      <c r="DX25" s="1395"/>
      <c r="DY25" s="1395"/>
      <c r="DZ25" s="1395">
        <v>0</v>
      </c>
      <c r="EA25" s="1395">
        <v>0</v>
      </c>
      <c r="EB25" s="1395"/>
      <c r="EC25" s="1395"/>
      <c r="ED25" s="1395">
        <v>0</v>
      </c>
      <c r="EE25" s="1395"/>
      <c r="EF25" s="1395"/>
      <c r="EG25" s="1395">
        <v>0</v>
      </c>
      <c r="EH25" s="1395"/>
      <c r="EI25" s="1395"/>
      <c r="EJ25" s="1395"/>
      <c r="EK25" s="1395">
        <v>0</v>
      </c>
      <c r="EL25" s="1395"/>
      <c r="EM25" s="1395">
        <v>0</v>
      </c>
      <c r="EN25" s="1395"/>
      <c r="EO25" s="1395"/>
      <c r="EP25" s="1395"/>
      <c r="EQ25" s="1395">
        <v>0</v>
      </c>
      <c r="ER25" s="1395"/>
      <c r="ES25" s="1395"/>
      <c r="ET25" s="1395"/>
      <c r="EU25" s="1395">
        <v>0</v>
      </c>
      <c r="EV25" s="1395"/>
      <c r="EW25" s="1395"/>
      <c r="EX25" s="1395"/>
      <c r="EY25" s="1395"/>
      <c r="EZ25" s="1395">
        <v>0</v>
      </c>
      <c r="FA25" s="1395"/>
      <c r="FB25" s="1395">
        <v>0</v>
      </c>
      <c r="FC25" s="1395"/>
      <c r="FD25" s="1395"/>
      <c r="FE25" s="1395"/>
      <c r="FF25" s="1395">
        <v>0</v>
      </c>
      <c r="FG25" s="1395"/>
      <c r="FH25" s="1395"/>
      <c r="FI25" s="1395"/>
      <c r="FJ25" s="1395">
        <v>0</v>
      </c>
      <c r="FK25" s="1395"/>
      <c r="FL25" s="1395"/>
      <c r="FM25" s="1395"/>
      <c r="FN25" s="1395"/>
      <c r="FO25" s="1395">
        <v>0</v>
      </c>
      <c r="FP25" s="1395"/>
      <c r="FQ25" s="1395"/>
      <c r="FR25" s="1395"/>
      <c r="FS25" s="1395"/>
      <c r="FT25" s="1395"/>
      <c r="FU25" s="1395"/>
      <c r="FV25" s="1395"/>
      <c r="FW25" s="1395">
        <v>19705571</v>
      </c>
      <c r="FX25" s="1395">
        <v>15958807</v>
      </c>
      <c r="FY25" s="1395">
        <v>3707600</v>
      </c>
      <c r="FZ25" s="1395">
        <v>39164</v>
      </c>
      <c r="GA25" s="1395"/>
      <c r="GB25" s="1395">
        <v>9286482</v>
      </c>
      <c r="GC25" s="1395"/>
      <c r="GD25" s="1395"/>
      <c r="GE25" s="1395"/>
      <c r="GF25" s="1395">
        <v>95172138.25</v>
      </c>
    </row>
    <row r="26" spans="2:189">
      <c r="B26" s="1195">
        <v>42614</v>
      </c>
      <c r="C26" s="1395"/>
      <c r="D26" s="1395"/>
      <c r="E26" s="1395">
        <v>1719678</v>
      </c>
      <c r="F26" s="1395"/>
      <c r="G26" s="1395">
        <v>1719678</v>
      </c>
      <c r="H26" s="1395"/>
      <c r="I26" s="1395"/>
      <c r="J26" s="1395">
        <v>600000</v>
      </c>
      <c r="K26" s="1395">
        <v>600000</v>
      </c>
      <c r="L26" s="1395">
        <v>600000</v>
      </c>
      <c r="M26" s="1395"/>
      <c r="N26" s="1395">
        <v>0</v>
      </c>
      <c r="O26" s="1395"/>
      <c r="P26" s="1395"/>
      <c r="Q26" s="1395">
        <v>0</v>
      </c>
      <c r="R26" s="1395"/>
      <c r="S26" s="1395"/>
      <c r="T26" s="1395"/>
      <c r="U26" s="1395">
        <v>0</v>
      </c>
      <c r="V26" s="1395">
        <v>0</v>
      </c>
      <c r="W26" s="1395">
        <v>0</v>
      </c>
      <c r="X26" s="1395"/>
      <c r="Y26" s="1395"/>
      <c r="Z26" s="1395">
        <v>0</v>
      </c>
      <c r="AA26" s="1395"/>
      <c r="AB26" s="1395"/>
      <c r="AC26" s="1395">
        <v>0</v>
      </c>
      <c r="AD26" s="1395"/>
      <c r="AE26" s="1395"/>
      <c r="AF26" s="1395"/>
      <c r="AG26" s="1395">
        <v>0</v>
      </c>
      <c r="AH26" s="1395"/>
      <c r="AI26" s="1395"/>
      <c r="AJ26" s="1395"/>
      <c r="AK26" s="1395"/>
      <c r="AL26" s="1395">
        <v>0</v>
      </c>
      <c r="AM26" s="1395"/>
      <c r="AN26" s="1395"/>
      <c r="AO26" s="1395"/>
      <c r="AP26" s="1395"/>
      <c r="AQ26" s="1395">
        <v>54780</v>
      </c>
      <c r="AR26" s="1395">
        <v>54306</v>
      </c>
      <c r="AS26" s="1395">
        <v>474</v>
      </c>
      <c r="AT26" s="1395">
        <v>474</v>
      </c>
      <c r="AU26" s="1395"/>
      <c r="AV26" s="1395"/>
      <c r="AW26" s="1395"/>
      <c r="AX26" s="1395"/>
      <c r="AY26" s="1395">
        <v>191391.25</v>
      </c>
      <c r="AZ26" s="1395">
        <v>191391.25</v>
      </c>
      <c r="BA26" s="1395">
        <v>191391.25</v>
      </c>
      <c r="BB26" s="1395"/>
      <c r="BC26" s="1395"/>
      <c r="BD26" s="1395"/>
      <c r="BE26" s="1395">
        <v>0</v>
      </c>
      <c r="BF26" s="1395"/>
      <c r="BG26" s="1395"/>
      <c r="BH26" s="1395"/>
      <c r="BI26" s="1395"/>
      <c r="BJ26" s="1395"/>
      <c r="BK26" s="1395"/>
      <c r="BL26" s="1395">
        <v>0</v>
      </c>
      <c r="BM26" s="1395">
        <v>0</v>
      </c>
      <c r="BN26" s="1395"/>
      <c r="BO26" s="1395"/>
      <c r="BP26" s="1395"/>
      <c r="BQ26" s="1395"/>
      <c r="BR26" s="1395"/>
      <c r="BS26" s="1395"/>
      <c r="BT26" s="1395">
        <v>0</v>
      </c>
      <c r="BU26" s="1395">
        <v>0</v>
      </c>
      <c r="BV26" s="1395"/>
      <c r="BW26" s="1395"/>
      <c r="BX26" s="1395"/>
      <c r="BY26" s="1395"/>
      <c r="BZ26" s="1395">
        <v>0</v>
      </c>
      <c r="CA26" s="1395"/>
      <c r="CB26" s="1395"/>
      <c r="CC26" s="1395"/>
      <c r="CD26" s="1395"/>
      <c r="CE26" s="1395"/>
      <c r="CF26" s="1395"/>
      <c r="CG26" s="1395"/>
      <c r="CH26" s="1395"/>
      <c r="CI26" s="1395"/>
      <c r="CJ26" s="1395"/>
      <c r="CK26" s="1395"/>
      <c r="CL26" s="1395"/>
      <c r="CM26" s="1395"/>
      <c r="CN26" s="1395">
        <v>0</v>
      </c>
      <c r="CO26" s="1395">
        <v>0</v>
      </c>
      <c r="CP26" s="1395"/>
      <c r="CQ26" s="1395"/>
      <c r="CR26" s="1395"/>
      <c r="CS26" s="1395"/>
      <c r="CT26" s="1395"/>
      <c r="CU26" s="1395">
        <v>0</v>
      </c>
      <c r="CV26" s="1395"/>
      <c r="CW26" s="1395"/>
      <c r="CX26" s="1395"/>
      <c r="CY26" s="1395"/>
      <c r="CZ26" s="1395"/>
      <c r="DA26" s="1395"/>
      <c r="DB26" s="1395">
        <v>0</v>
      </c>
      <c r="DC26" s="1395"/>
      <c r="DD26" s="1395"/>
      <c r="DE26" s="1395"/>
      <c r="DF26" s="1395">
        <v>63934962</v>
      </c>
      <c r="DG26" s="1395">
        <v>0</v>
      </c>
      <c r="DH26" s="1395">
        <v>0</v>
      </c>
      <c r="DI26" s="1395"/>
      <c r="DJ26" s="1395"/>
      <c r="DK26" s="1395">
        <v>0</v>
      </c>
      <c r="DL26" s="1395"/>
      <c r="DM26" s="1395"/>
      <c r="DN26" s="1395">
        <v>0</v>
      </c>
      <c r="DO26" s="1395"/>
      <c r="DP26" s="1395"/>
      <c r="DQ26" s="1395">
        <v>63934962</v>
      </c>
      <c r="DR26" s="1395">
        <v>1994383</v>
      </c>
      <c r="DS26" s="1395">
        <v>61940579</v>
      </c>
      <c r="DT26" s="1395"/>
      <c r="DU26" s="1395"/>
      <c r="DV26" s="1395">
        <v>0</v>
      </c>
      <c r="DW26" s="1395"/>
      <c r="DX26" s="1395"/>
      <c r="DY26" s="1395"/>
      <c r="DZ26" s="1395">
        <v>0</v>
      </c>
      <c r="EA26" s="1395">
        <v>0</v>
      </c>
      <c r="EB26" s="1395"/>
      <c r="EC26" s="1395"/>
      <c r="ED26" s="1395">
        <v>0</v>
      </c>
      <c r="EE26" s="1395"/>
      <c r="EF26" s="1395"/>
      <c r="EG26" s="1395">
        <v>0</v>
      </c>
      <c r="EH26" s="1395"/>
      <c r="EI26" s="1395"/>
      <c r="EJ26" s="1395"/>
      <c r="EK26" s="1395">
        <v>0</v>
      </c>
      <c r="EL26" s="1395"/>
      <c r="EM26" s="1395">
        <v>0</v>
      </c>
      <c r="EN26" s="1395"/>
      <c r="EO26" s="1395"/>
      <c r="EP26" s="1395"/>
      <c r="EQ26" s="1395">
        <v>0</v>
      </c>
      <c r="ER26" s="1395"/>
      <c r="ES26" s="1395"/>
      <c r="ET26" s="1395"/>
      <c r="EU26" s="1395">
        <v>0</v>
      </c>
      <c r="EV26" s="1395"/>
      <c r="EW26" s="1395"/>
      <c r="EX26" s="1395"/>
      <c r="EY26" s="1395"/>
      <c r="EZ26" s="1395">
        <v>0</v>
      </c>
      <c r="FA26" s="1395"/>
      <c r="FB26" s="1395">
        <v>0</v>
      </c>
      <c r="FC26" s="1395"/>
      <c r="FD26" s="1395"/>
      <c r="FE26" s="1395"/>
      <c r="FF26" s="1395">
        <v>0</v>
      </c>
      <c r="FG26" s="1395"/>
      <c r="FH26" s="1395"/>
      <c r="FI26" s="1395"/>
      <c r="FJ26" s="1395">
        <v>0</v>
      </c>
      <c r="FK26" s="1395"/>
      <c r="FL26" s="1395"/>
      <c r="FM26" s="1395"/>
      <c r="FN26" s="1395"/>
      <c r="FO26" s="1395">
        <v>0</v>
      </c>
      <c r="FP26" s="1395"/>
      <c r="FQ26" s="1395"/>
      <c r="FR26" s="1395"/>
      <c r="FS26" s="1395"/>
      <c r="FT26" s="1395"/>
      <c r="FU26" s="1395"/>
      <c r="FV26" s="1395"/>
      <c r="FW26" s="1395">
        <v>19573009</v>
      </c>
      <c r="FX26" s="1395">
        <v>15954029</v>
      </c>
      <c r="FY26" s="1395">
        <v>3587888</v>
      </c>
      <c r="FZ26" s="1395">
        <v>31092</v>
      </c>
      <c r="GA26" s="1395"/>
      <c r="GB26" s="1395">
        <v>9433357</v>
      </c>
      <c r="GC26" s="1395"/>
      <c r="GD26" s="1395"/>
      <c r="GE26" s="1395"/>
      <c r="GF26" s="1395">
        <v>95507177.25</v>
      </c>
    </row>
    <row r="27" spans="2:189">
      <c r="B27" s="1195">
        <v>42644</v>
      </c>
      <c r="C27" s="1395"/>
      <c r="D27" s="1395"/>
      <c r="E27" s="1395">
        <v>1119678</v>
      </c>
      <c r="F27" s="1395"/>
      <c r="G27" s="1395">
        <v>1119678</v>
      </c>
      <c r="H27" s="1395"/>
      <c r="I27" s="1395"/>
      <c r="J27" s="1395">
        <v>600000</v>
      </c>
      <c r="K27" s="1395">
        <v>600000</v>
      </c>
      <c r="L27" s="1395">
        <v>600000</v>
      </c>
      <c r="M27" s="1395"/>
      <c r="N27" s="1395">
        <v>0</v>
      </c>
      <c r="O27" s="1395"/>
      <c r="P27" s="1395"/>
      <c r="Q27" s="1395">
        <v>0</v>
      </c>
      <c r="R27" s="1395"/>
      <c r="S27" s="1395"/>
      <c r="T27" s="1395"/>
      <c r="U27" s="1395">
        <v>0</v>
      </c>
      <c r="V27" s="1395">
        <v>0</v>
      </c>
      <c r="W27" s="1395">
        <v>0</v>
      </c>
      <c r="X27" s="1395"/>
      <c r="Y27" s="1395"/>
      <c r="Z27" s="1395">
        <v>0</v>
      </c>
      <c r="AA27" s="1395"/>
      <c r="AB27" s="1395"/>
      <c r="AC27" s="1395">
        <v>0</v>
      </c>
      <c r="AD27" s="1395"/>
      <c r="AE27" s="1395"/>
      <c r="AF27" s="1395"/>
      <c r="AG27" s="1395">
        <v>0</v>
      </c>
      <c r="AH27" s="1395"/>
      <c r="AI27" s="1395"/>
      <c r="AJ27" s="1395"/>
      <c r="AK27" s="1395"/>
      <c r="AL27" s="1395">
        <v>0</v>
      </c>
      <c r="AM27" s="1395"/>
      <c r="AN27" s="1395"/>
      <c r="AO27" s="1395"/>
      <c r="AP27" s="1395"/>
      <c r="AQ27" s="1395">
        <v>54780</v>
      </c>
      <c r="AR27" s="1395">
        <v>54306</v>
      </c>
      <c r="AS27" s="1395">
        <v>474</v>
      </c>
      <c r="AT27" s="1395">
        <v>474</v>
      </c>
      <c r="AU27" s="1395"/>
      <c r="AV27" s="1395"/>
      <c r="AW27" s="1395"/>
      <c r="AX27" s="1395"/>
      <c r="AY27" s="1395">
        <v>191391.25</v>
      </c>
      <c r="AZ27" s="1395">
        <v>191391.25</v>
      </c>
      <c r="BA27" s="1395">
        <v>191391.25</v>
      </c>
      <c r="BB27" s="1395"/>
      <c r="BC27" s="1395"/>
      <c r="BD27" s="1395"/>
      <c r="BE27" s="1395">
        <v>0</v>
      </c>
      <c r="BF27" s="1395"/>
      <c r="BG27" s="1395"/>
      <c r="BH27" s="1395"/>
      <c r="BI27" s="1395"/>
      <c r="BJ27" s="1395"/>
      <c r="BK27" s="1395"/>
      <c r="BL27" s="1395">
        <v>0</v>
      </c>
      <c r="BM27" s="1395">
        <v>0</v>
      </c>
      <c r="BN27" s="1395"/>
      <c r="BO27" s="1395"/>
      <c r="BP27" s="1395"/>
      <c r="BQ27" s="1395"/>
      <c r="BR27" s="1395"/>
      <c r="BS27" s="1395"/>
      <c r="BT27" s="1395">
        <v>0</v>
      </c>
      <c r="BU27" s="1395">
        <v>0</v>
      </c>
      <c r="BV27" s="1395"/>
      <c r="BW27" s="1395"/>
      <c r="BX27" s="1395"/>
      <c r="BY27" s="1395"/>
      <c r="BZ27" s="1395">
        <v>0</v>
      </c>
      <c r="CA27" s="1395"/>
      <c r="CB27" s="1395"/>
      <c r="CC27" s="1395"/>
      <c r="CD27" s="1395"/>
      <c r="CE27" s="1395"/>
      <c r="CF27" s="1395"/>
      <c r="CG27" s="1395"/>
      <c r="CH27" s="1395"/>
      <c r="CI27" s="1395"/>
      <c r="CJ27" s="1395"/>
      <c r="CK27" s="1395"/>
      <c r="CL27" s="1395"/>
      <c r="CM27" s="1395"/>
      <c r="CN27" s="1395">
        <v>0</v>
      </c>
      <c r="CO27" s="1395">
        <v>0</v>
      </c>
      <c r="CP27" s="1395"/>
      <c r="CQ27" s="1395"/>
      <c r="CR27" s="1395"/>
      <c r="CS27" s="1395"/>
      <c r="CT27" s="1395"/>
      <c r="CU27" s="1395">
        <v>0</v>
      </c>
      <c r="CV27" s="1395"/>
      <c r="CW27" s="1395"/>
      <c r="CX27" s="1395"/>
      <c r="CY27" s="1395"/>
      <c r="CZ27" s="1395"/>
      <c r="DA27" s="1395"/>
      <c r="DB27" s="1395">
        <v>0</v>
      </c>
      <c r="DC27" s="1395"/>
      <c r="DD27" s="1395"/>
      <c r="DE27" s="1395"/>
      <c r="DF27" s="1395">
        <v>64534962</v>
      </c>
      <c r="DG27" s="1395">
        <v>0</v>
      </c>
      <c r="DH27" s="1395">
        <v>0</v>
      </c>
      <c r="DI27" s="1395"/>
      <c r="DJ27" s="1395"/>
      <c r="DK27" s="1395">
        <v>0</v>
      </c>
      <c r="DL27" s="1395"/>
      <c r="DM27" s="1395"/>
      <c r="DN27" s="1395">
        <v>0</v>
      </c>
      <c r="DO27" s="1395"/>
      <c r="DP27" s="1395"/>
      <c r="DQ27" s="1395">
        <v>64534962</v>
      </c>
      <c r="DR27" s="1395">
        <v>1994383</v>
      </c>
      <c r="DS27" s="1395">
        <v>62540579</v>
      </c>
      <c r="DT27" s="1395"/>
      <c r="DU27" s="1395"/>
      <c r="DV27" s="1395">
        <v>0</v>
      </c>
      <c r="DW27" s="1395"/>
      <c r="DX27" s="1395"/>
      <c r="DY27" s="1395"/>
      <c r="DZ27" s="1395">
        <v>0</v>
      </c>
      <c r="EA27" s="1395">
        <v>0</v>
      </c>
      <c r="EB27" s="1395"/>
      <c r="EC27" s="1395"/>
      <c r="ED27" s="1395">
        <v>0</v>
      </c>
      <c r="EE27" s="1395"/>
      <c r="EF27" s="1395"/>
      <c r="EG27" s="1395">
        <v>0</v>
      </c>
      <c r="EH27" s="1395"/>
      <c r="EI27" s="1395"/>
      <c r="EJ27" s="1395"/>
      <c r="EK27" s="1395">
        <v>0</v>
      </c>
      <c r="EL27" s="1395"/>
      <c r="EM27" s="1395">
        <v>0</v>
      </c>
      <c r="EN27" s="1395"/>
      <c r="EO27" s="1395"/>
      <c r="EP27" s="1395"/>
      <c r="EQ27" s="1395">
        <v>0</v>
      </c>
      <c r="ER27" s="1395"/>
      <c r="ES27" s="1395"/>
      <c r="ET27" s="1395"/>
      <c r="EU27" s="1395">
        <v>0</v>
      </c>
      <c r="EV27" s="1395"/>
      <c r="EW27" s="1395"/>
      <c r="EX27" s="1395"/>
      <c r="EY27" s="1395"/>
      <c r="EZ27" s="1395">
        <v>0</v>
      </c>
      <c r="FA27" s="1395"/>
      <c r="FB27" s="1395">
        <v>0</v>
      </c>
      <c r="FC27" s="1395"/>
      <c r="FD27" s="1395"/>
      <c r="FE27" s="1395"/>
      <c r="FF27" s="1395">
        <v>0</v>
      </c>
      <c r="FG27" s="1395"/>
      <c r="FH27" s="1395"/>
      <c r="FI27" s="1395"/>
      <c r="FJ27" s="1395">
        <v>0</v>
      </c>
      <c r="FK27" s="1395"/>
      <c r="FL27" s="1395"/>
      <c r="FM27" s="1395"/>
      <c r="FN27" s="1395"/>
      <c r="FO27" s="1395">
        <v>0</v>
      </c>
      <c r="FP27" s="1395"/>
      <c r="FQ27" s="1395"/>
      <c r="FR27" s="1395"/>
      <c r="FS27" s="1395"/>
      <c r="FT27" s="1395"/>
      <c r="FU27" s="1395"/>
      <c r="FV27" s="1395"/>
      <c r="FW27" s="1395">
        <v>19573009</v>
      </c>
      <c r="FX27" s="1395">
        <v>15954029</v>
      </c>
      <c r="FY27" s="1395">
        <v>3587888</v>
      </c>
      <c r="FZ27" s="1395">
        <v>31092</v>
      </c>
      <c r="GA27" s="1395"/>
      <c r="GB27" s="1395">
        <v>9433357</v>
      </c>
      <c r="GC27" s="1395"/>
      <c r="GD27" s="1395"/>
      <c r="GE27" s="1395"/>
      <c r="GF27" s="1395">
        <v>95507177.25</v>
      </c>
    </row>
    <row r="28" spans="2:189">
      <c r="B28" s="1195">
        <v>42675</v>
      </c>
      <c r="C28" s="1395"/>
      <c r="D28" s="1395"/>
      <c r="E28" s="1395">
        <v>1719678.39</v>
      </c>
      <c r="F28" s="1395"/>
      <c r="G28" s="1395">
        <v>1719678.39</v>
      </c>
      <c r="H28" s="1395"/>
      <c r="I28" s="1395"/>
      <c r="J28" s="1395">
        <v>652786.14</v>
      </c>
      <c r="K28" s="1395">
        <v>652786.14</v>
      </c>
      <c r="L28" s="1395">
        <v>652786.14</v>
      </c>
      <c r="M28" s="1395"/>
      <c r="N28" s="1395">
        <v>0</v>
      </c>
      <c r="O28" s="1395"/>
      <c r="P28" s="1395"/>
      <c r="Q28" s="1395">
        <v>0</v>
      </c>
      <c r="R28" s="1395"/>
      <c r="S28" s="1395"/>
      <c r="T28" s="1395"/>
      <c r="U28" s="1395">
        <v>0</v>
      </c>
      <c r="V28" s="1395">
        <v>0</v>
      </c>
      <c r="W28" s="1395">
        <v>0</v>
      </c>
      <c r="X28" s="1395"/>
      <c r="Y28" s="1395"/>
      <c r="Z28" s="1395">
        <v>0</v>
      </c>
      <c r="AA28" s="1395"/>
      <c r="AB28" s="1395"/>
      <c r="AC28" s="1395">
        <v>0</v>
      </c>
      <c r="AD28" s="1395"/>
      <c r="AE28" s="1395"/>
      <c r="AF28" s="1395"/>
      <c r="AG28" s="1395">
        <v>0</v>
      </c>
      <c r="AH28" s="1395"/>
      <c r="AI28" s="1395"/>
      <c r="AJ28" s="1395"/>
      <c r="AK28" s="1395"/>
      <c r="AL28" s="1395">
        <v>0</v>
      </c>
      <c r="AM28" s="1395"/>
      <c r="AN28" s="1395"/>
      <c r="AO28" s="1395"/>
      <c r="AP28" s="1395"/>
      <c r="AQ28" s="1395">
        <v>1994</v>
      </c>
      <c r="AR28" s="1395">
        <v>1520</v>
      </c>
      <c r="AS28" s="1395">
        <v>474</v>
      </c>
      <c r="AT28" s="1395">
        <v>474</v>
      </c>
      <c r="AU28" s="1395"/>
      <c r="AV28" s="1395"/>
      <c r="AW28" s="1395"/>
      <c r="AX28" s="1395"/>
      <c r="AY28" s="1395">
        <v>191391.25</v>
      </c>
      <c r="AZ28" s="1395">
        <v>191391.25</v>
      </c>
      <c r="BA28" s="1395">
        <v>191391.25</v>
      </c>
      <c r="BB28" s="1395"/>
      <c r="BC28" s="1395"/>
      <c r="BD28" s="1395"/>
      <c r="BE28" s="1395">
        <v>0</v>
      </c>
      <c r="BF28" s="1395"/>
      <c r="BG28" s="1395"/>
      <c r="BH28" s="1395"/>
      <c r="BI28" s="1395"/>
      <c r="BJ28" s="1395"/>
      <c r="BK28" s="1395"/>
      <c r="BL28" s="1395">
        <v>0</v>
      </c>
      <c r="BM28" s="1395">
        <v>0</v>
      </c>
      <c r="BN28" s="1395"/>
      <c r="BO28" s="1395"/>
      <c r="BP28" s="1395"/>
      <c r="BQ28" s="1395"/>
      <c r="BR28" s="1395"/>
      <c r="BS28" s="1395"/>
      <c r="BT28" s="1395">
        <v>0</v>
      </c>
      <c r="BU28" s="1395">
        <v>0</v>
      </c>
      <c r="BV28" s="1395"/>
      <c r="BW28" s="1395"/>
      <c r="BX28" s="1395"/>
      <c r="BY28" s="1395"/>
      <c r="BZ28" s="1395">
        <v>0</v>
      </c>
      <c r="CA28" s="1395"/>
      <c r="CB28" s="1395"/>
      <c r="CC28" s="1395"/>
      <c r="CD28" s="1395"/>
      <c r="CE28" s="1395"/>
      <c r="CF28" s="1395"/>
      <c r="CG28" s="1395"/>
      <c r="CH28" s="1395"/>
      <c r="CI28" s="1395"/>
      <c r="CJ28" s="1395"/>
      <c r="CK28" s="1395"/>
      <c r="CL28" s="1395"/>
      <c r="CM28" s="1395"/>
      <c r="CN28" s="1395">
        <v>0</v>
      </c>
      <c r="CO28" s="1395">
        <v>0</v>
      </c>
      <c r="CP28" s="1395"/>
      <c r="CQ28" s="1395"/>
      <c r="CR28" s="1395"/>
      <c r="CS28" s="1395"/>
      <c r="CT28" s="1395"/>
      <c r="CU28" s="1395">
        <v>0</v>
      </c>
      <c r="CV28" s="1395"/>
      <c r="CW28" s="1395"/>
      <c r="CX28" s="1395"/>
      <c r="CY28" s="1395"/>
      <c r="CZ28" s="1395"/>
      <c r="DA28" s="1395"/>
      <c r="DB28" s="1395">
        <v>0</v>
      </c>
      <c r="DC28" s="1395"/>
      <c r="DD28" s="1395"/>
      <c r="DE28" s="1395"/>
      <c r="DF28" s="1395">
        <v>63934961.590096213</v>
      </c>
      <c r="DG28" s="1395">
        <v>0</v>
      </c>
      <c r="DH28" s="1395">
        <v>0</v>
      </c>
      <c r="DI28" s="1395"/>
      <c r="DJ28" s="1395"/>
      <c r="DK28" s="1395">
        <v>0</v>
      </c>
      <c r="DL28" s="1395"/>
      <c r="DM28" s="1395"/>
      <c r="DN28" s="1395">
        <v>0</v>
      </c>
      <c r="DO28" s="1395"/>
      <c r="DP28" s="1395"/>
      <c r="DQ28" s="1395">
        <v>63934961.590096213</v>
      </c>
      <c r="DR28" s="1395">
        <v>1994382.5108225583</v>
      </c>
      <c r="DS28" s="1395">
        <v>61940579.079273656</v>
      </c>
      <c r="DT28" s="1395"/>
      <c r="DU28" s="1395"/>
      <c r="DV28" s="1395">
        <v>0</v>
      </c>
      <c r="DW28" s="1395"/>
      <c r="DX28" s="1395"/>
      <c r="DY28" s="1395"/>
      <c r="DZ28" s="1395">
        <v>0</v>
      </c>
      <c r="EA28" s="1395">
        <v>0</v>
      </c>
      <c r="EB28" s="1395"/>
      <c r="EC28" s="1395"/>
      <c r="ED28" s="1395">
        <v>0</v>
      </c>
      <c r="EE28" s="1395"/>
      <c r="EF28" s="1395"/>
      <c r="EG28" s="1395">
        <v>0</v>
      </c>
      <c r="EH28" s="1395"/>
      <c r="EI28" s="1395"/>
      <c r="EJ28" s="1395"/>
      <c r="EK28" s="1395">
        <v>0</v>
      </c>
      <c r="EL28" s="1395"/>
      <c r="EM28" s="1395">
        <v>0</v>
      </c>
      <c r="EN28" s="1395"/>
      <c r="EO28" s="1395"/>
      <c r="EP28" s="1395"/>
      <c r="EQ28" s="1395">
        <v>0</v>
      </c>
      <c r="ER28" s="1395"/>
      <c r="ES28" s="1395"/>
      <c r="ET28" s="1395"/>
      <c r="EU28" s="1395">
        <v>0</v>
      </c>
      <c r="EV28" s="1395"/>
      <c r="EW28" s="1395"/>
      <c r="EX28" s="1395"/>
      <c r="EY28" s="1395"/>
      <c r="EZ28" s="1395">
        <v>0</v>
      </c>
      <c r="FA28" s="1395"/>
      <c r="FB28" s="1395">
        <v>0</v>
      </c>
      <c r="FC28" s="1395"/>
      <c r="FD28" s="1395"/>
      <c r="FE28" s="1395"/>
      <c r="FF28" s="1395">
        <v>0</v>
      </c>
      <c r="FG28" s="1395"/>
      <c r="FH28" s="1395"/>
      <c r="FI28" s="1395"/>
      <c r="FJ28" s="1395">
        <v>0</v>
      </c>
      <c r="FK28" s="1395"/>
      <c r="FL28" s="1395"/>
      <c r="FM28" s="1395"/>
      <c r="FN28" s="1395"/>
      <c r="FO28" s="1395">
        <v>0</v>
      </c>
      <c r="FP28" s="1395"/>
      <c r="FQ28" s="1395"/>
      <c r="FR28" s="1395"/>
      <c r="FS28" s="1395"/>
      <c r="FT28" s="1395"/>
      <c r="FU28" s="1395"/>
      <c r="FV28" s="1395"/>
      <c r="FW28" s="1395">
        <v>19573008.679999989</v>
      </c>
      <c r="FX28" s="1395">
        <v>15954028.560000001</v>
      </c>
      <c r="FY28" s="1395">
        <v>3587888.0699999863</v>
      </c>
      <c r="FZ28" s="1395">
        <v>31092.049999999464</v>
      </c>
      <c r="GA28" s="1395"/>
      <c r="GB28" s="1395">
        <v>9505645.2414500006</v>
      </c>
      <c r="GC28" s="1395"/>
      <c r="GD28" s="1395"/>
      <c r="GE28" s="1395"/>
      <c r="GF28" s="1395">
        <v>95579465.291546196</v>
      </c>
    </row>
    <row r="29" spans="2:189">
      <c r="B29" s="1195">
        <v>42705</v>
      </c>
      <c r="C29" s="1395"/>
      <c r="D29" s="1395"/>
      <c r="E29" s="1395">
        <v>1591234.04</v>
      </c>
      <c r="F29" s="1395"/>
      <c r="G29" s="1395">
        <v>1591234.04</v>
      </c>
      <c r="H29" s="1395"/>
      <c r="I29" s="1395"/>
      <c r="J29" s="1395">
        <v>0</v>
      </c>
      <c r="K29" s="1395">
        <v>0</v>
      </c>
      <c r="L29" s="1395">
        <v>0</v>
      </c>
      <c r="M29" s="1395"/>
      <c r="N29" s="1395">
        <v>0</v>
      </c>
      <c r="O29" s="1395"/>
      <c r="P29" s="1395"/>
      <c r="Q29" s="1395">
        <v>0</v>
      </c>
      <c r="R29" s="1395"/>
      <c r="S29" s="1395"/>
      <c r="T29" s="1395"/>
      <c r="U29" s="1395">
        <v>0</v>
      </c>
      <c r="V29" s="1395">
        <v>0</v>
      </c>
      <c r="W29" s="1395">
        <v>0</v>
      </c>
      <c r="X29" s="1395"/>
      <c r="Y29" s="1395"/>
      <c r="Z29" s="1395">
        <v>0</v>
      </c>
      <c r="AA29" s="1395"/>
      <c r="AB29" s="1395"/>
      <c r="AC29" s="1395">
        <v>0</v>
      </c>
      <c r="AD29" s="1395"/>
      <c r="AE29" s="1395"/>
      <c r="AF29" s="1395"/>
      <c r="AG29" s="1395">
        <v>0</v>
      </c>
      <c r="AH29" s="1395"/>
      <c r="AI29" s="1395"/>
      <c r="AJ29" s="1395"/>
      <c r="AK29" s="1395"/>
      <c r="AL29" s="1395">
        <v>0</v>
      </c>
      <c r="AM29" s="1395"/>
      <c r="AN29" s="1395"/>
      <c r="AO29" s="1395"/>
      <c r="AP29" s="1395"/>
      <c r="AQ29" s="1395">
        <v>131972.23000000001</v>
      </c>
      <c r="AR29" s="1395">
        <v>110726.37000000001</v>
      </c>
      <c r="AS29" s="1395">
        <v>21245.859999999997</v>
      </c>
      <c r="AT29" s="1395">
        <v>21245.859999999997</v>
      </c>
      <c r="AU29" s="1395"/>
      <c r="AV29" s="1395"/>
      <c r="AW29" s="1395"/>
      <c r="AX29" s="1395"/>
      <c r="AY29" s="1395">
        <v>191391.25</v>
      </c>
      <c r="AZ29" s="1395">
        <v>191391.25</v>
      </c>
      <c r="BA29" s="1395">
        <v>191391.25</v>
      </c>
      <c r="BB29" s="1395"/>
      <c r="BC29" s="1395"/>
      <c r="BD29" s="1395"/>
      <c r="BE29" s="1395">
        <v>0</v>
      </c>
      <c r="BF29" s="1395"/>
      <c r="BG29" s="1395"/>
      <c r="BH29" s="1395"/>
      <c r="BI29" s="1395"/>
      <c r="BJ29" s="1395"/>
      <c r="BK29" s="1395"/>
      <c r="BL29" s="1395">
        <v>0</v>
      </c>
      <c r="BM29" s="1395">
        <v>0</v>
      </c>
      <c r="BN29" s="1395"/>
      <c r="BO29" s="1395"/>
      <c r="BP29" s="1395"/>
      <c r="BQ29" s="1395"/>
      <c r="BR29" s="1395"/>
      <c r="BS29" s="1395"/>
      <c r="BT29" s="1395">
        <v>0</v>
      </c>
      <c r="BU29" s="1395">
        <v>0</v>
      </c>
      <c r="BV29" s="1395"/>
      <c r="BW29" s="1395"/>
      <c r="BX29" s="1395"/>
      <c r="BY29" s="1395"/>
      <c r="BZ29" s="1395">
        <v>0</v>
      </c>
      <c r="CA29" s="1395"/>
      <c r="CB29" s="1395"/>
      <c r="CC29" s="1395"/>
      <c r="CD29" s="1395"/>
      <c r="CE29" s="1395"/>
      <c r="CF29" s="1395"/>
      <c r="CG29" s="1395"/>
      <c r="CH29" s="1395"/>
      <c r="CI29" s="1395"/>
      <c r="CJ29" s="1395"/>
      <c r="CK29" s="1395"/>
      <c r="CL29" s="1395"/>
      <c r="CM29" s="1395"/>
      <c r="CN29" s="1395">
        <v>0</v>
      </c>
      <c r="CO29" s="1395">
        <v>0</v>
      </c>
      <c r="CP29" s="1395"/>
      <c r="CQ29" s="1395"/>
      <c r="CR29" s="1395"/>
      <c r="CS29" s="1395"/>
      <c r="CT29" s="1395"/>
      <c r="CU29" s="1395">
        <v>0</v>
      </c>
      <c r="CV29" s="1395"/>
      <c r="CW29" s="1395"/>
      <c r="CX29" s="1395"/>
      <c r="CY29" s="1395"/>
      <c r="CZ29" s="1395"/>
      <c r="DA29" s="1395"/>
      <c r="DB29" s="1395">
        <v>0</v>
      </c>
      <c r="DC29" s="1395"/>
      <c r="DD29" s="1395"/>
      <c r="DE29" s="1395"/>
      <c r="DF29" s="1395">
        <v>59829207.695590526</v>
      </c>
      <c r="DG29" s="1395">
        <v>0</v>
      </c>
      <c r="DH29" s="1395">
        <v>0</v>
      </c>
      <c r="DI29" s="1395"/>
      <c r="DJ29" s="1395"/>
      <c r="DK29" s="1395">
        <v>0</v>
      </c>
      <c r="DL29" s="1395"/>
      <c r="DM29" s="1395"/>
      <c r="DN29" s="1395">
        <v>0</v>
      </c>
      <c r="DO29" s="1395"/>
      <c r="DP29" s="1395"/>
      <c r="DQ29" s="1395">
        <v>59829207.695590526</v>
      </c>
      <c r="DR29" s="1395">
        <v>1849386.3407058406</v>
      </c>
      <c r="DS29" s="1395">
        <v>57979821.354884684</v>
      </c>
      <c r="DT29" s="1395"/>
      <c r="DU29" s="1395"/>
      <c r="DV29" s="1395">
        <v>0</v>
      </c>
      <c r="DW29" s="1395"/>
      <c r="DX29" s="1395"/>
      <c r="DY29" s="1395"/>
      <c r="DZ29" s="1395">
        <v>0</v>
      </c>
      <c r="EA29" s="1395">
        <v>0</v>
      </c>
      <c r="EB29" s="1395"/>
      <c r="EC29" s="1395"/>
      <c r="ED29" s="1395">
        <v>0</v>
      </c>
      <c r="EE29" s="1395"/>
      <c r="EF29" s="1395"/>
      <c r="EG29" s="1395">
        <v>0</v>
      </c>
      <c r="EH29" s="1395"/>
      <c r="EI29" s="1395"/>
      <c r="EJ29" s="1395"/>
      <c r="EK29" s="1395">
        <v>0</v>
      </c>
      <c r="EL29" s="1395"/>
      <c r="EM29" s="1395">
        <v>0</v>
      </c>
      <c r="EN29" s="1395"/>
      <c r="EO29" s="1395"/>
      <c r="EP29" s="1395"/>
      <c r="EQ29" s="1395">
        <v>0</v>
      </c>
      <c r="ER29" s="1395"/>
      <c r="ES29" s="1395"/>
      <c r="ET29" s="1395"/>
      <c r="EU29" s="1395">
        <v>0</v>
      </c>
      <c r="EV29" s="1395"/>
      <c r="EW29" s="1395"/>
      <c r="EX29" s="1395"/>
      <c r="EY29" s="1395"/>
      <c r="EZ29" s="1395">
        <v>0</v>
      </c>
      <c r="FA29" s="1395"/>
      <c r="FB29" s="1395">
        <v>0</v>
      </c>
      <c r="FC29" s="1395"/>
      <c r="FD29" s="1395"/>
      <c r="FE29" s="1395"/>
      <c r="FF29" s="1395">
        <v>0</v>
      </c>
      <c r="FG29" s="1395"/>
      <c r="FH29" s="1395"/>
      <c r="FI29" s="1395"/>
      <c r="FJ29" s="1395">
        <v>0</v>
      </c>
      <c r="FK29" s="1395"/>
      <c r="FL29" s="1395"/>
      <c r="FM29" s="1395"/>
      <c r="FN29" s="1395"/>
      <c r="FO29" s="1395">
        <v>0</v>
      </c>
      <c r="FP29" s="1395"/>
      <c r="FQ29" s="1395"/>
      <c r="FR29" s="1395"/>
      <c r="FS29" s="1395"/>
      <c r="FT29" s="1395"/>
      <c r="FU29" s="1395"/>
      <c r="FV29" s="1395"/>
      <c r="FW29" s="1395">
        <v>20462059.299999997</v>
      </c>
      <c r="FX29" s="1395">
        <v>15693030.02</v>
      </c>
      <c r="FY29" s="1395">
        <v>4665291.0299999965</v>
      </c>
      <c r="FZ29" s="1395">
        <v>103738.24999999983</v>
      </c>
      <c r="GA29" s="1395"/>
      <c r="GB29" s="1395">
        <v>9358866.4334999993</v>
      </c>
      <c r="GC29" s="1395"/>
      <c r="GD29" s="1395"/>
      <c r="GE29" s="1395"/>
      <c r="GF29" s="1395">
        <v>91564730.949090511</v>
      </c>
    </row>
    <row r="30" spans="2:189">
      <c r="C30" s="1396"/>
      <c r="D30" s="1396"/>
      <c r="E30" s="1396"/>
      <c r="F30" s="1396"/>
      <c r="G30" s="1396"/>
      <c r="H30" s="1396"/>
      <c r="I30" s="1396"/>
      <c r="J30" s="1396"/>
      <c r="K30" s="1396"/>
      <c r="L30" s="1396"/>
      <c r="M30" s="1396"/>
      <c r="N30" s="1396"/>
      <c r="O30" s="1396"/>
      <c r="P30" s="1396"/>
      <c r="Q30" s="1396"/>
      <c r="R30" s="1396"/>
      <c r="S30" s="1396"/>
      <c r="T30" s="1396"/>
      <c r="U30" s="1396"/>
      <c r="V30" s="1396"/>
      <c r="W30" s="1396"/>
      <c r="X30" s="1396"/>
      <c r="Y30" s="1396"/>
      <c r="Z30" s="1396"/>
      <c r="AA30" s="1396"/>
      <c r="AB30" s="1396"/>
      <c r="AC30" s="1396"/>
      <c r="AD30" s="1396"/>
      <c r="AE30" s="1396"/>
      <c r="AF30" s="1396"/>
      <c r="AG30" s="1396"/>
      <c r="AH30" s="1396"/>
      <c r="AI30" s="1396"/>
      <c r="AJ30" s="1396"/>
      <c r="AK30" s="1396"/>
      <c r="AL30" s="1396"/>
      <c r="AM30" s="1396"/>
      <c r="AN30" s="1396"/>
      <c r="AO30" s="1396"/>
      <c r="AP30" s="1396"/>
      <c r="AQ30" s="1396"/>
      <c r="AR30" s="1396"/>
      <c r="AS30" s="1396"/>
      <c r="AT30" s="1396"/>
      <c r="AU30" s="1396"/>
      <c r="AV30" s="1396"/>
      <c r="AW30" s="1396"/>
      <c r="AX30" s="1396"/>
      <c r="AY30" s="1396"/>
      <c r="AZ30" s="1396"/>
      <c r="BA30" s="1396"/>
      <c r="BB30" s="1396"/>
      <c r="BC30" s="1396"/>
      <c r="BD30" s="1396"/>
      <c r="BE30" s="1396"/>
      <c r="BF30" s="1396"/>
      <c r="BG30" s="1396"/>
      <c r="BH30" s="1396"/>
      <c r="BI30" s="1396"/>
      <c r="BJ30" s="1396"/>
      <c r="BK30" s="1396"/>
      <c r="BL30" s="1396"/>
      <c r="BM30" s="1396"/>
      <c r="BN30" s="1396"/>
      <c r="BO30" s="1396"/>
      <c r="BP30" s="1396"/>
      <c r="BQ30" s="1396"/>
      <c r="BR30" s="1396"/>
      <c r="BS30" s="1396"/>
      <c r="BT30" s="1396"/>
      <c r="BU30" s="1396"/>
      <c r="BV30" s="1396"/>
      <c r="BW30" s="1396"/>
      <c r="BX30" s="1396"/>
      <c r="BY30" s="1396"/>
      <c r="BZ30" s="1396"/>
      <c r="CA30" s="1396"/>
      <c r="CB30" s="1396"/>
      <c r="CC30" s="1396"/>
      <c r="CD30" s="1396"/>
      <c r="CE30" s="1396"/>
      <c r="CF30" s="1396"/>
      <c r="CG30" s="1396"/>
      <c r="CH30" s="1396"/>
      <c r="CI30" s="1396"/>
      <c r="CJ30" s="1396"/>
      <c r="CK30" s="1396"/>
      <c r="CL30" s="1396"/>
      <c r="CM30" s="1396"/>
      <c r="CN30" s="1396"/>
      <c r="CO30" s="1396"/>
      <c r="CP30" s="1396"/>
      <c r="CQ30" s="1396"/>
      <c r="CR30" s="1396"/>
      <c r="CS30" s="1396"/>
      <c r="CT30" s="1396"/>
      <c r="CU30" s="1396"/>
      <c r="CV30" s="1396"/>
      <c r="CW30" s="1396"/>
      <c r="CX30" s="1396"/>
      <c r="CY30" s="1396"/>
      <c r="CZ30" s="1396"/>
      <c r="DA30" s="1396"/>
      <c r="DB30" s="1396"/>
      <c r="DC30" s="1396"/>
      <c r="DD30" s="1396"/>
      <c r="DE30" s="1396"/>
      <c r="DF30" s="1396"/>
      <c r="DG30" s="1396"/>
      <c r="DH30" s="1396"/>
      <c r="DI30" s="1396"/>
      <c r="DJ30" s="1396"/>
      <c r="DK30" s="1396"/>
      <c r="DL30" s="1396"/>
      <c r="DM30" s="1396"/>
      <c r="DN30" s="1396"/>
      <c r="DO30" s="1396"/>
      <c r="DP30" s="1396"/>
      <c r="DQ30" s="1396"/>
      <c r="DR30" s="1396"/>
      <c r="DS30" s="1396"/>
      <c r="DT30" s="1396"/>
      <c r="DU30" s="1396"/>
      <c r="DV30" s="1396"/>
      <c r="DW30" s="1396"/>
      <c r="DX30" s="1396"/>
      <c r="DY30" s="1396"/>
      <c r="DZ30" s="1396"/>
      <c r="EA30" s="1396"/>
      <c r="EB30" s="1396"/>
      <c r="EC30" s="1396"/>
      <c r="ED30" s="1396"/>
      <c r="EE30" s="1396"/>
      <c r="EF30" s="1396"/>
      <c r="EG30" s="1396"/>
      <c r="EH30" s="1396"/>
      <c r="EI30" s="1396"/>
      <c r="EJ30" s="1396"/>
      <c r="EK30" s="1396"/>
      <c r="EL30" s="1396"/>
      <c r="EM30" s="1396"/>
      <c r="EN30" s="1396"/>
      <c r="EO30" s="1396"/>
      <c r="EP30" s="1396"/>
      <c r="EQ30" s="1396"/>
      <c r="ER30" s="1396"/>
      <c r="ES30" s="1396"/>
      <c r="ET30" s="1396"/>
      <c r="EU30" s="1396"/>
      <c r="EV30" s="1396"/>
      <c r="EW30" s="1396"/>
      <c r="EX30" s="1396"/>
      <c r="EY30" s="1396"/>
      <c r="EZ30" s="1396"/>
      <c r="FA30" s="1396"/>
      <c r="FB30" s="1396"/>
      <c r="FC30" s="1396"/>
      <c r="FD30" s="1396"/>
      <c r="FE30" s="1396"/>
      <c r="FF30" s="1396"/>
      <c r="FG30" s="1396"/>
      <c r="FH30" s="1396"/>
      <c r="FI30" s="1396"/>
      <c r="FJ30" s="1396"/>
      <c r="FK30" s="1396"/>
      <c r="FL30" s="1396"/>
      <c r="FM30" s="1396"/>
      <c r="FN30" s="1396"/>
      <c r="FO30" s="1396"/>
      <c r="FP30" s="1396"/>
      <c r="FQ30" s="1396"/>
      <c r="FR30" s="1396"/>
      <c r="FS30" s="1396"/>
      <c r="FT30" s="1396"/>
      <c r="FU30" s="1396"/>
      <c r="FV30" s="1396"/>
      <c r="FW30" s="1396"/>
      <c r="FX30" s="1396"/>
      <c r="FY30" s="1396"/>
      <c r="FZ30" s="1396"/>
      <c r="GA30" s="1396"/>
      <c r="GB30" s="1396"/>
      <c r="GC30" s="1396"/>
      <c r="GD30" s="1396"/>
      <c r="GE30" s="1396"/>
      <c r="GF30" s="1396"/>
    </row>
    <row r="31" spans="2:189">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c r="AA31" s="1396"/>
      <c r="AB31" s="1396"/>
      <c r="AC31" s="1396"/>
      <c r="AD31" s="1396"/>
      <c r="AE31" s="1396"/>
      <c r="AF31" s="1396"/>
      <c r="AG31" s="1396"/>
      <c r="AH31" s="1396"/>
      <c r="AI31" s="1396"/>
      <c r="AJ31" s="1396"/>
      <c r="AK31" s="1396"/>
      <c r="AL31" s="1396"/>
      <c r="AM31" s="1396"/>
      <c r="AN31" s="1396"/>
      <c r="AO31" s="1396"/>
      <c r="AP31" s="1396"/>
      <c r="AQ31" s="1396"/>
      <c r="AR31" s="1396"/>
      <c r="AS31" s="1396"/>
      <c r="AT31" s="1396"/>
      <c r="AU31" s="1396"/>
      <c r="AV31" s="1396"/>
      <c r="AW31" s="1396"/>
      <c r="AX31" s="1396"/>
      <c r="AY31" s="1396"/>
      <c r="AZ31" s="1396"/>
      <c r="BA31" s="1396"/>
      <c r="BB31" s="1396"/>
      <c r="BC31" s="1396"/>
      <c r="BD31" s="1396"/>
      <c r="BE31" s="1396"/>
      <c r="BF31" s="1396"/>
      <c r="BG31" s="1396"/>
      <c r="BH31" s="1396"/>
      <c r="BI31" s="1396"/>
      <c r="BJ31" s="1396"/>
      <c r="BK31" s="1396"/>
      <c r="BL31" s="1396"/>
      <c r="BM31" s="1396"/>
      <c r="BN31" s="1396"/>
      <c r="BO31" s="1396"/>
      <c r="BP31" s="1396"/>
      <c r="BQ31" s="1396"/>
      <c r="BR31" s="1396"/>
      <c r="BS31" s="1396"/>
      <c r="BT31" s="1396"/>
      <c r="BU31" s="1396"/>
      <c r="BV31" s="1396"/>
      <c r="BW31" s="1396"/>
      <c r="BX31" s="1396"/>
      <c r="BY31" s="1396"/>
      <c r="BZ31" s="1396"/>
      <c r="CA31" s="1396"/>
      <c r="CB31" s="1396"/>
      <c r="CC31" s="1396"/>
      <c r="CD31" s="1396"/>
      <c r="CE31" s="1396"/>
      <c r="CF31" s="1396"/>
      <c r="CG31" s="1396"/>
      <c r="CH31" s="1396"/>
      <c r="CI31" s="1396"/>
      <c r="CJ31" s="1396"/>
      <c r="CK31" s="1396"/>
      <c r="CL31" s="1396"/>
      <c r="CM31" s="1396"/>
      <c r="CN31" s="1396"/>
      <c r="CO31" s="1396"/>
      <c r="CP31" s="1396"/>
      <c r="CQ31" s="1396"/>
      <c r="CR31" s="1396"/>
      <c r="CS31" s="1396"/>
      <c r="CT31" s="1396"/>
      <c r="CU31" s="1396"/>
      <c r="CV31" s="1396"/>
      <c r="CW31" s="1396"/>
      <c r="CX31" s="1396"/>
      <c r="CY31" s="1396"/>
      <c r="CZ31" s="1396"/>
      <c r="DA31" s="1396"/>
      <c r="DB31" s="1396"/>
      <c r="DC31" s="1396"/>
      <c r="DD31" s="1396"/>
      <c r="DE31" s="1396"/>
      <c r="DF31" s="1396"/>
      <c r="DG31" s="1396"/>
      <c r="DH31" s="1396"/>
      <c r="DI31" s="1396"/>
      <c r="DJ31" s="1396"/>
      <c r="DK31" s="1396"/>
      <c r="DL31" s="1396"/>
      <c r="DM31" s="1396"/>
      <c r="DN31" s="1396"/>
      <c r="DO31" s="1396"/>
      <c r="DP31" s="1396"/>
      <c r="DQ31" s="1396"/>
      <c r="DR31" s="1396"/>
      <c r="DS31" s="1396"/>
      <c r="DT31" s="1396"/>
      <c r="DU31" s="1396"/>
      <c r="DV31" s="1396"/>
      <c r="DW31" s="1396"/>
      <c r="DX31" s="1396"/>
      <c r="DY31" s="1396"/>
      <c r="DZ31" s="1396"/>
      <c r="EA31" s="1396"/>
      <c r="EB31" s="1396"/>
      <c r="EC31" s="1396"/>
      <c r="ED31" s="1396"/>
      <c r="EE31" s="1396"/>
      <c r="EF31" s="1396"/>
      <c r="EG31" s="1396"/>
      <c r="EH31" s="1396"/>
      <c r="EI31" s="1396"/>
      <c r="EJ31" s="1396"/>
      <c r="EK31" s="1396"/>
      <c r="EL31" s="1396"/>
      <c r="EM31" s="1396"/>
      <c r="EN31" s="1396"/>
      <c r="EO31" s="1396"/>
      <c r="EP31" s="1396"/>
      <c r="EQ31" s="1396"/>
      <c r="ER31" s="1396"/>
      <c r="ES31" s="1396"/>
      <c r="ET31" s="1396"/>
      <c r="EU31" s="1396"/>
      <c r="EV31" s="1396"/>
      <c r="EW31" s="1396"/>
      <c r="EX31" s="1396"/>
      <c r="EY31" s="1396"/>
      <c r="EZ31" s="1396"/>
      <c r="FA31" s="1396"/>
      <c r="FB31" s="1396"/>
      <c r="FC31" s="1396"/>
      <c r="FD31" s="1396"/>
      <c r="FE31" s="1396"/>
      <c r="FF31" s="1396"/>
      <c r="FG31" s="1396"/>
      <c r="FH31" s="1396"/>
      <c r="FI31" s="1396"/>
      <c r="FJ31" s="1396"/>
      <c r="FK31" s="1396"/>
      <c r="FL31" s="1396"/>
      <c r="FM31" s="1396"/>
      <c r="FN31" s="1396"/>
      <c r="FO31" s="1396"/>
      <c r="FP31" s="1396"/>
      <c r="FQ31" s="1396"/>
      <c r="FR31" s="1396"/>
      <c r="FS31" s="1396"/>
      <c r="FT31" s="1396"/>
      <c r="FU31" s="1396"/>
      <c r="FV31" s="1396"/>
      <c r="FW31" s="1396"/>
      <c r="FX31" s="1396"/>
      <c r="FY31" s="1396"/>
      <c r="FZ31" s="1396"/>
      <c r="GA31" s="1396"/>
      <c r="GB31" s="1396"/>
      <c r="GC31" s="1396"/>
      <c r="GD31" s="1396"/>
      <c r="GE31" s="1396"/>
      <c r="GF31" s="1396"/>
    </row>
    <row r="32" spans="2:189" s="1" customFormat="1" ht="15.75">
      <c r="B32" s="1195">
        <v>42736</v>
      </c>
      <c r="C32" s="1395"/>
      <c r="D32" s="1395"/>
      <c r="E32" s="1395">
        <v>2127928.73</v>
      </c>
      <c r="F32" s="1395"/>
      <c r="G32" s="1395">
        <v>2127928.73</v>
      </c>
      <c r="H32" s="1395"/>
      <c r="I32" s="1395"/>
      <c r="J32" s="1395">
        <v>53024</v>
      </c>
      <c r="K32" s="1395">
        <v>53024</v>
      </c>
      <c r="L32" s="1395">
        <v>53024</v>
      </c>
      <c r="M32" s="1395"/>
      <c r="N32" s="1395">
        <v>0</v>
      </c>
      <c r="O32" s="1395"/>
      <c r="P32" s="1395"/>
      <c r="Q32" s="1395">
        <v>0</v>
      </c>
      <c r="R32" s="1395"/>
      <c r="S32" s="1395"/>
      <c r="T32" s="1395"/>
      <c r="U32" s="1395">
        <v>0</v>
      </c>
      <c r="V32" s="1395">
        <v>0</v>
      </c>
      <c r="W32" s="1395">
        <v>0</v>
      </c>
      <c r="X32" s="1395"/>
      <c r="Y32" s="1395"/>
      <c r="Z32" s="1395">
        <v>0</v>
      </c>
      <c r="AA32" s="1395"/>
      <c r="AB32" s="1395"/>
      <c r="AC32" s="1395">
        <v>0</v>
      </c>
      <c r="AD32" s="1395"/>
      <c r="AE32" s="1395"/>
      <c r="AF32" s="1395"/>
      <c r="AG32" s="1395">
        <v>0</v>
      </c>
      <c r="AH32" s="1395"/>
      <c r="AI32" s="1395"/>
      <c r="AJ32" s="1395"/>
      <c r="AK32" s="1395"/>
      <c r="AL32" s="1395">
        <v>0</v>
      </c>
      <c r="AM32" s="1395"/>
      <c r="AN32" s="1395"/>
      <c r="AO32" s="1395"/>
      <c r="AP32" s="1395"/>
      <c r="AQ32" s="1395">
        <v>1756.3599999999922</v>
      </c>
      <c r="AR32" s="1395">
        <v>1282.1399999999921</v>
      </c>
      <c r="AS32" s="1395">
        <v>474.22</v>
      </c>
      <c r="AT32" s="1395">
        <v>474.22</v>
      </c>
      <c r="AU32" s="1395"/>
      <c r="AV32" s="1395"/>
      <c r="AW32" s="1395"/>
      <c r="AX32" s="1395"/>
      <c r="AY32" s="1395">
        <v>191391.25</v>
      </c>
      <c r="AZ32" s="1395">
        <v>191391.25</v>
      </c>
      <c r="BA32" s="1395">
        <v>191391.25</v>
      </c>
      <c r="BB32" s="1395"/>
      <c r="BC32" s="1395"/>
      <c r="BD32" s="1395"/>
      <c r="BE32" s="1395">
        <v>0</v>
      </c>
      <c r="BF32" s="1395"/>
      <c r="BG32" s="1395"/>
      <c r="BH32" s="1395"/>
      <c r="BI32" s="1395"/>
      <c r="BJ32" s="1395"/>
      <c r="BK32" s="1395"/>
      <c r="BL32" s="1395">
        <v>0</v>
      </c>
      <c r="BM32" s="1395">
        <v>0</v>
      </c>
      <c r="BN32" s="1395"/>
      <c r="BO32" s="1395"/>
      <c r="BP32" s="1395"/>
      <c r="BQ32" s="1395"/>
      <c r="BR32" s="1395"/>
      <c r="BS32" s="1395"/>
      <c r="BT32" s="1395">
        <v>0</v>
      </c>
      <c r="BU32" s="1395">
        <v>0</v>
      </c>
      <c r="BV32" s="1395"/>
      <c r="BW32" s="1395"/>
      <c r="BX32" s="1395"/>
      <c r="BY32" s="1395"/>
      <c r="BZ32" s="1395">
        <v>0</v>
      </c>
      <c r="CA32" s="1395"/>
      <c r="CB32" s="1395"/>
      <c r="CC32" s="1395"/>
      <c r="CD32" s="1395"/>
      <c r="CE32" s="1395"/>
      <c r="CF32" s="1395"/>
      <c r="CG32" s="1395"/>
      <c r="CH32" s="1395"/>
      <c r="CI32" s="1395"/>
      <c r="CJ32" s="1395"/>
      <c r="CK32" s="1395"/>
      <c r="CL32" s="1395"/>
      <c r="CM32" s="1395"/>
      <c r="CN32" s="1395">
        <v>0</v>
      </c>
      <c r="CO32" s="1395">
        <v>0</v>
      </c>
      <c r="CP32" s="1395"/>
      <c r="CQ32" s="1395"/>
      <c r="CR32" s="1395"/>
      <c r="CS32" s="1395"/>
      <c r="CT32" s="1395"/>
      <c r="CU32" s="1395">
        <v>0</v>
      </c>
      <c r="CV32" s="1395"/>
      <c r="CW32" s="1395"/>
      <c r="CX32" s="1395"/>
      <c r="CY32" s="1395"/>
      <c r="CZ32" s="1395"/>
      <c r="DA32" s="1395"/>
      <c r="DB32" s="1395">
        <v>0</v>
      </c>
      <c r="DC32" s="1395"/>
      <c r="DD32" s="1395"/>
      <c r="DE32" s="1395"/>
      <c r="DF32" s="1395">
        <v>64534961.590096213</v>
      </c>
      <c r="DG32" s="1395">
        <v>0</v>
      </c>
      <c r="DH32" s="1395">
        <v>0</v>
      </c>
      <c r="DI32" s="1395"/>
      <c r="DJ32" s="1395"/>
      <c r="DK32" s="1395">
        <v>0</v>
      </c>
      <c r="DL32" s="1395"/>
      <c r="DM32" s="1395"/>
      <c r="DN32" s="1395">
        <v>0</v>
      </c>
      <c r="DO32" s="1395"/>
      <c r="DP32" s="1395"/>
      <c r="DQ32" s="1395">
        <v>64534961.590096213</v>
      </c>
      <c r="DR32" s="1395">
        <v>1994382.5108225583</v>
      </c>
      <c r="DS32" s="1395">
        <v>62540579.079273656</v>
      </c>
      <c r="DT32" s="1395"/>
      <c r="DU32" s="1395"/>
      <c r="DV32" s="1395">
        <v>0</v>
      </c>
      <c r="DW32" s="1395"/>
      <c r="DX32" s="1395"/>
      <c r="DY32" s="1395"/>
      <c r="DZ32" s="1395">
        <v>0</v>
      </c>
      <c r="EA32" s="1395">
        <v>0</v>
      </c>
      <c r="EB32" s="1395"/>
      <c r="EC32" s="1395"/>
      <c r="ED32" s="1395">
        <v>0</v>
      </c>
      <c r="EE32" s="1395"/>
      <c r="EF32" s="1395"/>
      <c r="EG32" s="1395">
        <v>0</v>
      </c>
      <c r="EH32" s="1395"/>
      <c r="EI32" s="1395"/>
      <c r="EJ32" s="1395"/>
      <c r="EK32" s="1395">
        <v>0</v>
      </c>
      <c r="EL32" s="1395"/>
      <c r="EM32" s="1395">
        <v>0</v>
      </c>
      <c r="EN32" s="1395"/>
      <c r="EO32" s="1395"/>
      <c r="EP32" s="1395"/>
      <c r="EQ32" s="1395">
        <v>0</v>
      </c>
      <c r="ER32" s="1395"/>
      <c r="ES32" s="1395"/>
      <c r="ET32" s="1395"/>
      <c r="EU32" s="1395">
        <v>0</v>
      </c>
      <c r="EV32" s="1395"/>
      <c r="EW32" s="1395"/>
      <c r="EX32" s="1395"/>
      <c r="EY32" s="1395"/>
      <c r="EZ32" s="1395">
        <v>0</v>
      </c>
      <c r="FA32" s="1395"/>
      <c r="FB32" s="1395">
        <v>0</v>
      </c>
      <c r="FC32" s="1395"/>
      <c r="FD32" s="1395"/>
      <c r="FE32" s="1395"/>
      <c r="FF32" s="1395">
        <v>0</v>
      </c>
      <c r="FG32" s="1395"/>
      <c r="FH32" s="1395"/>
      <c r="FI32" s="1395"/>
      <c r="FJ32" s="1395">
        <v>0</v>
      </c>
      <c r="FK32" s="1395"/>
      <c r="FL32" s="1395"/>
      <c r="FM32" s="1395"/>
      <c r="FN32" s="1395"/>
      <c r="FO32" s="1395">
        <v>0</v>
      </c>
      <c r="FP32" s="1395"/>
      <c r="FQ32" s="1395"/>
      <c r="FR32" s="1395"/>
      <c r="FS32" s="1395"/>
      <c r="FT32" s="1395"/>
      <c r="FU32" s="1395"/>
      <c r="FV32" s="1395"/>
      <c r="FW32" s="1395">
        <v>19048502.119999971</v>
      </c>
      <c r="FX32" s="1395">
        <v>15896693.280000001</v>
      </c>
      <c r="FY32" s="1395">
        <v>3120716.7899999702</v>
      </c>
      <c r="FZ32" s="1395">
        <v>31092.049999999464</v>
      </c>
      <c r="GA32" s="1395"/>
      <c r="GB32" s="1395">
        <v>9881986.2414500006</v>
      </c>
      <c r="GC32" s="1395"/>
      <c r="GD32" s="1395"/>
      <c r="GE32" s="1395"/>
      <c r="GF32" s="1395">
        <v>95839550.291546181</v>
      </c>
      <c r="GG32" s="1189"/>
    </row>
    <row r="33" spans="2:189" s="1" customFormat="1" ht="15.75">
      <c r="B33" s="1195">
        <v>42767</v>
      </c>
      <c r="C33" s="1395"/>
      <c r="D33" s="1395"/>
      <c r="E33" s="1395">
        <v>2041234</v>
      </c>
      <c r="F33" s="1395"/>
      <c r="G33" s="1395">
        <v>2041234</v>
      </c>
      <c r="H33" s="1395"/>
      <c r="I33" s="1395"/>
      <c r="J33" s="1395">
        <v>53024</v>
      </c>
      <c r="K33" s="1395">
        <v>53024</v>
      </c>
      <c r="L33" s="1395">
        <v>53024</v>
      </c>
      <c r="M33" s="1395"/>
      <c r="N33" s="1395">
        <v>0</v>
      </c>
      <c r="O33" s="1395"/>
      <c r="P33" s="1395"/>
      <c r="Q33" s="1395">
        <v>0</v>
      </c>
      <c r="R33" s="1395"/>
      <c r="S33" s="1395"/>
      <c r="T33" s="1395"/>
      <c r="U33" s="1395">
        <v>0</v>
      </c>
      <c r="V33" s="1395">
        <v>0</v>
      </c>
      <c r="W33" s="1395">
        <v>0</v>
      </c>
      <c r="X33" s="1395"/>
      <c r="Y33" s="1395"/>
      <c r="Z33" s="1395">
        <v>0</v>
      </c>
      <c r="AA33" s="1395"/>
      <c r="AB33" s="1395"/>
      <c r="AC33" s="1395">
        <v>0</v>
      </c>
      <c r="AD33" s="1395"/>
      <c r="AE33" s="1395"/>
      <c r="AF33" s="1395"/>
      <c r="AG33" s="1395">
        <v>0</v>
      </c>
      <c r="AH33" s="1395"/>
      <c r="AI33" s="1395"/>
      <c r="AJ33" s="1395"/>
      <c r="AK33" s="1395"/>
      <c r="AL33" s="1395">
        <v>0</v>
      </c>
      <c r="AM33" s="1395"/>
      <c r="AN33" s="1395"/>
      <c r="AO33" s="1395"/>
      <c r="AP33" s="1395"/>
      <c r="AQ33" s="1395">
        <v>1756.3599999999922</v>
      </c>
      <c r="AR33" s="1395">
        <v>1282.1399999999921</v>
      </c>
      <c r="AS33" s="1395">
        <v>474.22</v>
      </c>
      <c r="AT33" s="1395">
        <v>474.22</v>
      </c>
      <c r="AU33" s="1395"/>
      <c r="AV33" s="1395"/>
      <c r="AW33" s="1395"/>
      <c r="AX33" s="1395"/>
      <c r="AY33" s="1395">
        <v>191391.25</v>
      </c>
      <c r="AZ33" s="1395">
        <v>191391.25</v>
      </c>
      <c r="BA33" s="1395">
        <v>191391.25</v>
      </c>
      <c r="BB33" s="1395"/>
      <c r="BC33" s="1395"/>
      <c r="BD33" s="1395"/>
      <c r="BE33" s="1395">
        <v>0</v>
      </c>
      <c r="BF33" s="1395"/>
      <c r="BG33" s="1395"/>
      <c r="BH33" s="1395"/>
      <c r="BI33" s="1395"/>
      <c r="BJ33" s="1395"/>
      <c r="BK33" s="1395"/>
      <c r="BL33" s="1395">
        <v>0</v>
      </c>
      <c r="BM33" s="1395">
        <v>0</v>
      </c>
      <c r="BN33" s="1395"/>
      <c r="BO33" s="1395"/>
      <c r="BP33" s="1395"/>
      <c r="BQ33" s="1395"/>
      <c r="BR33" s="1395"/>
      <c r="BS33" s="1395"/>
      <c r="BT33" s="1395">
        <v>0</v>
      </c>
      <c r="BU33" s="1395">
        <v>0</v>
      </c>
      <c r="BV33" s="1395"/>
      <c r="BW33" s="1395"/>
      <c r="BX33" s="1395"/>
      <c r="BY33" s="1395"/>
      <c r="BZ33" s="1395">
        <v>0</v>
      </c>
      <c r="CA33" s="1395"/>
      <c r="CB33" s="1395"/>
      <c r="CC33" s="1395"/>
      <c r="CD33" s="1395"/>
      <c r="CE33" s="1395"/>
      <c r="CF33" s="1395"/>
      <c r="CG33" s="1395"/>
      <c r="CH33" s="1395"/>
      <c r="CI33" s="1395"/>
      <c r="CJ33" s="1395"/>
      <c r="CK33" s="1395"/>
      <c r="CL33" s="1395"/>
      <c r="CM33" s="1395"/>
      <c r="CN33" s="1395">
        <v>0</v>
      </c>
      <c r="CO33" s="1395">
        <v>0</v>
      </c>
      <c r="CP33" s="1395"/>
      <c r="CQ33" s="1395"/>
      <c r="CR33" s="1395"/>
      <c r="CS33" s="1395"/>
      <c r="CT33" s="1395"/>
      <c r="CU33" s="1395">
        <v>0</v>
      </c>
      <c r="CV33" s="1395"/>
      <c r="CW33" s="1395"/>
      <c r="CX33" s="1395"/>
      <c r="CY33" s="1395"/>
      <c r="CZ33" s="1395"/>
      <c r="DA33" s="1395"/>
      <c r="DB33" s="1395">
        <v>0</v>
      </c>
      <c r="DC33" s="1395"/>
      <c r="DD33" s="1395"/>
      <c r="DE33" s="1395"/>
      <c r="DF33" s="1395">
        <v>64534961.590096213</v>
      </c>
      <c r="DG33" s="1395">
        <v>0</v>
      </c>
      <c r="DH33" s="1395">
        <v>0</v>
      </c>
      <c r="DI33" s="1395"/>
      <c r="DJ33" s="1395"/>
      <c r="DK33" s="1395">
        <v>0</v>
      </c>
      <c r="DL33" s="1395"/>
      <c r="DM33" s="1395"/>
      <c r="DN33" s="1395">
        <v>0</v>
      </c>
      <c r="DO33" s="1395"/>
      <c r="DP33" s="1395"/>
      <c r="DQ33" s="1395">
        <v>64534961.590096213</v>
      </c>
      <c r="DR33" s="1395">
        <v>1994382.5108225583</v>
      </c>
      <c r="DS33" s="1395">
        <v>62540579.079273656</v>
      </c>
      <c r="DT33" s="1395"/>
      <c r="DU33" s="1395"/>
      <c r="DV33" s="1395">
        <v>0</v>
      </c>
      <c r="DW33" s="1395"/>
      <c r="DX33" s="1395"/>
      <c r="DY33" s="1395"/>
      <c r="DZ33" s="1395">
        <v>0</v>
      </c>
      <c r="EA33" s="1395">
        <v>0</v>
      </c>
      <c r="EB33" s="1395"/>
      <c r="EC33" s="1395"/>
      <c r="ED33" s="1395">
        <v>0</v>
      </c>
      <c r="EE33" s="1395"/>
      <c r="EF33" s="1395"/>
      <c r="EG33" s="1395">
        <v>0</v>
      </c>
      <c r="EH33" s="1395"/>
      <c r="EI33" s="1395"/>
      <c r="EJ33" s="1395"/>
      <c r="EK33" s="1395">
        <v>0</v>
      </c>
      <c r="EL33" s="1395"/>
      <c r="EM33" s="1395">
        <v>0</v>
      </c>
      <c r="EN33" s="1395"/>
      <c r="EO33" s="1395"/>
      <c r="EP33" s="1395"/>
      <c r="EQ33" s="1395">
        <v>0</v>
      </c>
      <c r="ER33" s="1395"/>
      <c r="ES33" s="1395"/>
      <c r="ET33" s="1395"/>
      <c r="EU33" s="1395">
        <v>0</v>
      </c>
      <c r="EV33" s="1395"/>
      <c r="EW33" s="1395"/>
      <c r="EX33" s="1395"/>
      <c r="EY33" s="1395"/>
      <c r="EZ33" s="1395">
        <v>0</v>
      </c>
      <c r="FA33" s="1395"/>
      <c r="FB33" s="1395">
        <v>0</v>
      </c>
      <c r="FC33" s="1395"/>
      <c r="FD33" s="1395"/>
      <c r="FE33" s="1395"/>
      <c r="FF33" s="1395">
        <v>0</v>
      </c>
      <c r="FG33" s="1395"/>
      <c r="FH33" s="1395"/>
      <c r="FI33" s="1395"/>
      <c r="FJ33" s="1395">
        <v>0</v>
      </c>
      <c r="FK33" s="1395"/>
      <c r="FL33" s="1395"/>
      <c r="FM33" s="1395"/>
      <c r="FN33" s="1395"/>
      <c r="FO33" s="1395">
        <v>0</v>
      </c>
      <c r="FP33" s="1395"/>
      <c r="FQ33" s="1395"/>
      <c r="FR33" s="1395"/>
      <c r="FS33" s="1395"/>
      <c r="FT33" s="1395"/>
      <c r="FU33" s="1395"/>
      <c r="FV33" s="1395"/>
      <c r="FW33" s="1395">
        <v>19048502.119999971</v>
      </c>
      <c r="FX33" s="1395">
        <v>15896693.280000001</v>
      </c>
      <c r="FY33" s="1395">
        <v>3120716.7899999702</v>
      </c>
      <c r="FZ33" s="1395">
        <v>31092.049999999464</v>
      </c>
      <c r="GA33" s="1395"/>
      <c r="GB33" s="1395">
        <v>9881986.2414500006</v>
      </c>
      <c r="GC33" s="1395"/>
      <c r="GD33" s="1395"/>
      <c r="GE33" s="1395"/>
      <c r="GF33" s="1395">
        <v>95752855.561546177</v>
      </c>
      <c r="GG33" s="1189"/>
    </row>
    <row r="34" spans="2:189" s="1" customFormat="1" ht="15.75">
      <c r="B34" s="1195">
        <v>42795</v>
      </c>
      <c r="C34" s="1395"/>
      <c r="D34" s="1395"/>
      <c r="E34" s="1395">
        <v>1939929.73</v>
      </c>
      <c r="F34" s="1395"/>
      <c r="G34" s="1395">
        <v>1939929.73</v>
      </c>
      <c r="H34" s="1395"/>
      <c r="I34" s="1395"/>
      <c r="J34" s="1395">
        <v>53024</v>
      </c>
      <c r="K34" s="1395">
        <v>53024</v>
      </c>
      <c r="L34" s="1395">
        <v>53024</v>
      </c>
      <c r="M34" s="1395"/>
      <c r="N34" s="1395">
        <v>0</v>
      </c>
      <c r="O34" s="1395"/>
      <c r="P34" s="1395"/>
      <c r="Q34" s="1395">
        <v>0</v>
      </c>
      <c r="R34" s="1395"/>
      <c r="S34" s="1395"/>
      <c r="T34" s="1395"/>
      <c r="U34" s="1395">
        <v>0</v>
      </c>
      <c r="V34" s="1395">
        <v>0</v>
      </c>
      <c r="W34" s="1395">
        <v>0</v>
      </c>
      <c r="X34" s="1395"/>
      <c r="Y34" s="1395"/>
      <c r="Z34" s="1395">
        <v>0</v>
      </c>
      <c r="AA34" s="1395"/>
      <c r="AB34" s="1395"/>
      <c r="AC34" s="1395">
        <v>0</v>
      </c>
      <c r="AD34" s="1395"/>
      <c r="AE34" s="1395"/>
      <c r="AF34" s="1395"/>
      <c r="AG34" s="1395">
        <v>0</v>
      </c>
      <c r="AH34" s="1395"/>
      <c r="AI34" s="1395"/>
      <c r="AJ34" s="1395"/>
      <c r="AK34" s="1395"/>
      <c r="AL34" s="1395">
        <v>0</v>
      </c>
      <c r="AM34" s="1395"/>
      <c r="AN34" s="1395"/>
      <c r="AO34" s="1395"/>
      <c r="AP34" s="1395"/>
      <c r="AQ34" s="1395">
        <v>1756.3599999999922</v>
      </c>
      <c r="AR34" s="1395">
        <v>1282.1399999999921</v>
      </c>
      <c r="AS34" s="1395">
        <v>474.22</v>
      </c>
      <c r="AT34" s="1395">
        <v>474.22</v>
      </c>
      <c r="AU34" s="1395"/>
      <c r="AV34" s="1395"/>
      <c r="AW34" s="1395"/>
      <c r="AX34" s="1395"/>
      <c r="AY34" s="1395">
        <v>191391.25</v>
      </c>
      <c r="AZ34" s="1395">
        <v>191391.25</v>
      </c>
      <c r="BA34" s="1395">
        <v>191391.25</v>
      </c>
      <c r="BB34" s="1395"/>
      <c r="BC34" s="1395"/>
      <c r="BD34" s="1395"/>
      <c r="BE34" s="1395">
        <v>0</v>
      </c>
      <c r="BF34" s="1395"/>
      <c r="BG34" s="1395"/>
      <c r="BH34" s="1395"/>
      <c r="BI34" s="1395"/>
      <c r="BJ34" s="1395"/>
      <c r="BK34" s="1395"/>
      <c r="BL34" s="1395">
        <v>0</v>
      </c>
      <c r="BM34" s="1395">
        <v>0</v>
      </c>
      <c r="BN34" s="1395"/>
      <c r="BO34" s="1395"/>
      <c r="BP34" s="1395"/>
      <c r="BQ34" s="1395"/>
      <c r="BR34" s="1395"/>
      <c r="BS34" s="1395"/>
      <c r="BT34" s="1395">
        <v>0</v>
      </c>
      <c r="BU34" s="1395">
        <v>0</v>
      </c>
      <c r="BV34" s="1395"/>
      <c r="BW34" s="1395"/>
      <c r="BX34" s="1395"/>
      <c r="BY34" s="1395"/>
      <c r="BZ34" s="1395">
        <v>0</v>
      </c>
      <c r="CA34" s="1395"/>
      <c r="CB34" s="1395"/>
      <c r="CC34" s="1395"/>
      <c r="CD34" s="1395"/>
      <c r="CE34" s="1395"/>
      <c r="CF34" s="1395"/>
      <c r="CG34" s="1395"/>
      <c r="CH34" s="1395"/>
      <c r="CI34" s="1395"/>
      <c r="CJ34" s="1395"/>
      <c r="CK34" s="1395"/>
      <c r="CL34" s="1395"/>
      <c r="CM34" s="1395"/>
      <c r="CN34" s="1395">
        <v>0</v>
      </c>
      <c r="CO34" s="1395">
        <v>0</v>
      </c>
      <c r="CP34" s="1395"/>
      <c r="CQ34" s="1395"/>
      <c r="CR34" s="1395"/>
      <c r="CS34" s="1395"/>
      <c r="CT34" s="1395"/>
      <c r="CU34" s="1395">
        <v>0</v>
      </c>
      <c r="CV34" s="1395"/>
      <c r="CW34" s="1395"/>
      <c r="CX34" s="1395"/>
      <c r="CY34" s="1395"/>
      <c r="CZ34" s="1395"/>
      <c r="DA34" s="1395"/>
      <c r="DB34" s="1395">
        <v>0</v>
      </c>
      <c r="DC34" s="1395"/>
      <c r="DD34" s="1395"/>
      <c r="DE34" s="1395"/>
      <c r="DF34" s="1395">
        <v>64534961.590096213</v>
      </c>
      <c r="DG34" s="1395">
        <v>0</v>
      </c>
      <c r="DH34" s="1395">
        <v>0</v>
      </c>
      <c r="DI34" s="1395"/>
      <c r="DJ34" s="1395"/>
      <c r="DK34" s="1395">
        <v>0</v>
      </c>
      <c r="DL34" s="1395"/>
      <c r="DM34" s="1395"/>
      <c r="DN34" s="1395">
        <v>0</v>
      </c>
      <c r="DO34" s="1395"/>
      <c r="DP34" s="1395"/>
      <c r="DQ34" s="1395">
        <v>64534961.590096213</v>
      </c>
      <c r="DR34" s="1395">
        <v>1994382.5108225583</v>
      </c>
      <c r="DS34" s="1395">
        <v>62540579.079273656</v>
      </c>
      <c r="DT34" s="1395"/>
      <c r="DU34" s="1395"/>
      <c r="DV34" s="1395">
        <v>0</v>
      </c>
      <c r="DW34" s="1395"/>
      <c r="DX34" s="1395"/>
      <c r="DY34" s="1395"/>
      <c r="DZ34" s="1395">
        <v>0</v>
      </c>
      <c r="EA34" s="1395">
        <v>0</v>
      </c>
      <c r="EB34" s="1395"/>
      <c r="EC34" s="1395"/>
      <c r="ED34" s="1395">
        <v>0</v>
      </c>
      <c r="EE34" s="1395"/>
      <c r="EF34" s="1395"/>
      <c r="EG34" s="1395">
        <v>0</v>
      </c>
      <c r="EH34" s="1395"/>
      <c r="EI34" s="1395"/>
      <c r="EJ34" s="1395"/>
      <c r="EK34" s="1395">
        <v>0</v>
      </c>
      <c r="EL34" s="1395"/>
      <c r="EM34" s="1395">
        <v>0</v>
      </c>
      <c r="EN34" s="1395"/>
      <c r="EO34" s="1395"/>
      <c r="EP34" s="1395"/>
      <c r="EQ34" s="1395">
        <v>0</v>
      </c>
      <c r="ER34" s="1395"/>
      <c r="ES34" s="1395"/>
      <c r="ET34" s="1395"/>
      <c r="EU34" s="1395">
        <v>0</v>
      </c>
      <c r="EV34" s="1395"/>
      <c r="EW34" s="1395"/>
      <c r="EX34" s="1395"/>
      <c r="EY34" s="1395"/>
      <c r="EZ34" s="1395">
        <v>0</v>
      </c>
      <c r="FA34" s="1395"/>
      <c r="FB34" s="1395">
        <v>0</v>
      </c>
      <c r="FC34" s="1395"/>
      <c r="FD34" s="1395"/>
      <c r="FE34" s="1395"/>
      <c r="FF34" s="1395">
        <v>0</v>
      </c>
      <c r="FG34" s="1395"/>
      <c r="FH34" s="1395"/>
      <c r="FI34" s="1395"/>
      <c r="FJ34" s="1395">
        <v>0</v>
      </c>
      <c r="FK34" s="1395"/>
      <c r="FL34" s="1395"/>
      <c r="FM34" s="1395"/>
      <c r="FN34" s="1395"/>
      <c r="FO34" s="1395">
        <v>0</v>
      </c>
      <c r="FP34" s="1395"/>
      <c r="FQ34" s="1395"/>
      <c r="FR34" s="1395"/>
      <c r="FS34" s="1395"/>
      <c r="FT34" s="1395"/>
      <c r="FU34" s="1395"/>
      <c r="FV34" s="1395"/>
      <c r="FW34" s="1395">
        <v>19048502.119999971</v>
      </c>
      <c r="FX34" s="1395">
        <v>15896693.280000001</v>
      </c>
      <c r="FY34" s="1395">
        <v>3120716.7899999702</v>
      </c>
      <c r="FZ34" s="1395">
        <v>31092.049999999464</v>
      </c>
      <c r="GA34" s="1395"/>
      <c r="GB34" s="1395">
        <v>9997696.2414500006</v>
      </c>
      <c r="GC34" s="1395"/>
      <c r="GD34" s="1395"/>
      <c r="GE34" s="1395"/>
      <c r="GF34" s="1395">
        <v>95767261.291546181</v>
      </c>
      <c r="GG34" s="1189"/>
    </row>
    <row r="35" spans="2:189" s="1" customFormat="1" ht="15.75">
      <c r="B35" s="1195">
        <v>42826</v>
      </c>
      <c r="C35" s="1395"/>
      <c r="D35" s="1395"/>
      <c r="E35" s="1395">
        <v>1853235</v>
      </c>
      <c r="F35" s="1395"/>
      <c r="G35" s="1395">
        <v>1853235</v>
      </c>
      <c r="H35" s="1395"/>
      <c r="I35" s="1395"/>
      <c r="J35" s="1395">
        <v>53024</v>
      </c>
      <c r="K35" s="1395">
        <v>53024</v>
      </c>
      <c r="L35" s="1395">
        <v>53024</v>
      </c>
      <c r="M35" s="1395"/>
      <c r="N35" s="1395">
        <v>0</v>
      </c>
      <c r="O35" s="1395"/>
      <c r="P35" s="1395"/>
      <c r="Q35" s="1395">
        <v>0</v>
      </c>
      <c r="R35" s="1395"/>
      <c r="S35" s="1395"/>
      <c r="T35" s="1395"/>
      <c r="U35" s="1395">
        <v>0</v>
      </c>
      <c r="V35" s="1395">
        <v>0</v>
      </c>
      <c r="W35" s="1395">
        <v>0</v>
      </c>
      <c r="X35" s="1395"/>
      <c r="Y35" s="1395"/>
      <c r="Z35" s="1395">
        <v>0</v>
      </c>
      <c r="AA35" s="1395"/>
      <c r="AB35" s="1395"/>
      <c r="AC35" s="1395">
        <v>0</v>
      </c>
      <c r="AD35" s="1395"/>
      <c r="AE35" s="1395"/>
      <c r="AF35" s="1395"/>
      <c r="AG35" s="1395">
        <v>0</v>
      </c>
      <c r="AH35" s="1395"/>
      <c r="AI35" s="1395"/>
      <c r="AJ35" s="1395"/>
      <c r="AK35" s="1395"/>
      <c r="AL35" s="1395">
        <v>0</v>
      </c>
      <c r="AM35" s="1395"/>
      <c r="AN35" s="1395"/>
      <c r="AO35" s="1395"/>
      <c r="AP35" s="1395"/>
      <c r="AQ35" s="1395">
        <v>1756.3599999999922</v>
      </c>
      <c r="AR35" s="1395">
        <v>1282.1399999999921</v>
      </c>
      <c r="AS35" s="1395">
        <v>474.22</v>
      </c>
      <c r="AT35" s="1395">
        <v>474.22</v>
      </c>
      <c r="AU35" s="1395"/>
      <c r="AV35" s="1395"/>
      <c r="AW35" s="1395"/>
      <c r="AX35" s="1395"/>
      <c r="AY35" s="1395">
        <v>191391.25</v>
      </c>
      <c r="AZ35" s="1395">
        <v>191391.25</v>
      </c>
      <c r="BA35" s="1395">
        <v>191391.25</v>
      </c>
      <c r="BB35" s="1395"/>
      <c r="BC35" s="1395"/>
      <c r="BD35" s="1395"/>
      <c r="BE35" s="1395">
        <v>0</v>
      </c>
      <c r="BF35" s="1395"/>
      <c r="BG35" s="1395"/>
      <c r="BH35" s="1395"/>
      <c r="BI35" s="1395"/>
      <c r="BJ35" s="1395"/>
      <c r="BK35" s="1395"/>
      <c r="BL35" s="1395">
        <v>0</v>
      </c>
      <c r="BM35" s="1395">
        <v>0</v>
      </c>
      <c r="BN35" s="1395"/>
      <c r="BO35" s="1395"/>
      <c r="BP35" s="1395"/>
      <c r="BQ35" s="1395"/>
      <c r="BR35" s="1395"/>
      <c r="BS35" s="1395"/>
      <c r="BT35" s="1395">
        <v>0</v>
      </c>
      <c r="BU35" s="1395">
        <v>0</v>
      </c>
      <c r="BV35" s="1395"/>
      <c r="BW35" s="1395"/>
      <c r="BX35" s="1395"/>
      <c r="BY35" s="1395"/>
      <c r="BZ35" s="1395">
        <v>0</v>
      </c>
      <c r="CA35" s="1395"/>
      <c r="CB35" s="1395"/>
      <c r="CC35" s="1395"/>
      <c r="CD35" s="1395"/>
      <c r="CE35" s="1395"/>
      <c r="CF35" s="1395"/>
      <c r="CG35" s="1395"/>
      <c r="CH35" s="1395"/>
      <c r="CI35" s="1395"/>
      <c r="CJ35" s="1395"/>
      <c r="CK35" s="1395"/>
      <c r="CL35" s="1395"/>
      <c r="CM35" s="1395"/>
      <c r="CN35" s="1395">
        <v>0</v>
      </c>
      <c r="CO35" s="1395">
        <v>0</v>
      </c>
      <c r="CP35" s="1395"/>
      <c r="CQ35" s="1395"/>
      <c r="CR35" s="1395"/>
      <c r="CS35" s="1395"/>
      <c r="CT35" s="1395"/>
      <c r="CU35" s="1395">
        <v>0</v>
      </c>
      <c r="CV35" s="1395"/>
      <c r="CW35" s="1395"/>
      <c r="CX35" s="1395"/>
      <c r="CY35" s="1395"/>
      <c r="CZ35" s="1395"/>
      <c r="DA35" s="1395"/>
      <c r="DB35" s="1395">
        <v>0</v>
      </c>
      <c r="DC35" s="1395"/>
      <c r="DD35" s="1395"/>
      <c r="DE35" s="1395"/>
      <c r="DF35" s="1395">
        <v>64534961.590096213</v>
      </c>
      <c r="DG35" s="1395">
        <v>0</v>
      </c>
      <c r="DH35" s="1395">
        <v>0</v>
      </c>
      <c r="DI35" s="1395"/>
      <c r="DJ35" s="1395"/>
      <c r="DK35" s="1395">
        <v>0</v>
      </c>
      <c r="DL35" s="1395"/>
      <c r="DM35" s="1395"/>
      <c r="DN35" s="1395">
        <v>0</v>
      </c>
      <c r="DO35" s="1395"/>
      <c r="DP35" s="1395"/>
      <c r="DQ35" s="1395">
        <v>64534961.590096213</v>
      </c>
      <c r="DR35" s="1395">
        <v>1994382.5108225583</v>
      </c>
      <c r="DS35" s="1395">
        <v>62540579.079273656</v>
      </c>
      <c r="DT35" s="1395"/>
      <c r="DU35" s="1395"/>
      <c r="DV35" s="1395">
        <v>0</v>
      </c>
      <c r="DW35" s="1395"/>
      <c r="DX35" s="1395"/>
      <c r="DY35" s="1395"/>
      <c r="DZ35" s="1395">
        <v>0</v>
      </c>
      <c r="EA35" s="1395">
        <v>0</v>
      </c>
      <c r="EB35" s="1395"/>
      <c r="EC35" s="1395"/>
      <c r="ED35" s="1395">
        <v>0</v>
      </c>
      <c r="EE35" s="1395"/>
      <c r="EF35" s="1395"/>
      <c r="EG35" s="1395">
        <v>0</v>
      </c>
      <c r="EH35" s="1395"/>
      <c r="EI35" s="1395"/>
      <c r="EJ35" s="1395"/>
      <c r="EK35" s="1395">
        <v>0</v>
      </c>
      <c r="EL35" s="1395"/>
      <c r="EM35" s="1395">
        <v>0</v>
      </c>
      <c r="EN35" s="1395"/>
      <c r="EO35" s="1395"/>
      <c r="EP35" s="1395"/>
      <c r="EQ35" s="1395">
        <v>0</v>
      </c>
      <c r="ER35" s="1395"/>
      <c r="ES35" s="1395"/>
      <c r="ET35" s="1395"/>
      <c r="EU35" s="1395">
        <v>0</v>
      </c>
      <c r="EV35" s="1395"/>
      <c r="EW35" s="1395"/>
      <c r="EX35" s="1395"/>
      <c r="EY35" s="1395"/>
      <c r="EZ35" s="1395">
        <v>0</v>
      </c>
      <c r="FA35" s="1395"/>
      <c r="FB35" s="1395">
        <v>0</v>
      </c>
      <c r="FC35" s="1395"/>
      <c r="FD35" s="1395"/>
      <c r="FE35" s="1395"/>
      <c r="FF35" s="1395">
        <v>0</v>
      </c>
      <c r="FG35" s="1395"/>
      <c r="FH35" s="1395"/>
      <c r="FI35" s="1395"/>
      <c r="FJ35" s="1395">
        <v>0</v>
      </c>
      <c r="FK35" s="1395"/>
      <c r="FL35" s="1395"/>
      <c r="FM35" s="1395"/>
      <c r="FN35" s="1395"/>
      <c r="FO35" s="1395">
        <v>0</v>
      </c>
      <c r="FP35" s="1395"/>
      <c r="FQ35" s="1395"/>
      <c r="FR35" s="1395"/>
      <c r="FS35" s="1395"/>
      <c r="FT35" s="1395"/>
      <c r="FU35" s="1395"/>
      <c r="FV35" s="1395"/>
      <c r="FW35" s="1395">
        <v>19048502.119999971</v>
      </c>
      <c r="FX35" s="1395">
        <v>15896693.280000001</v>
      </c>
      <c r="FY35" s="1395">
        <v>3120716.7899999702</v>
      </c>
      <c r="FZ35" s="1395">
        <v>31092.049999999464</v>
      </c>
      <c r="GA35" s="1395"/>
      <c r="GB35" s="1395">
        <v>10171086</v>
      </c>
      <c r="GC35" s="1395"/>
      <c r="GD35" s="1395"/>
      <c r="GE35" s="1395"/>
      <c r="GF35" s="1395">
        <v>95853956.32009618</v>
      </c>
      <c r="GG35" s="1189"/>
    </row>
    <row r="36" spans="2:189" s="1" customFormat="1" ht="15.75">
      <c r="B36" s="1195">
        <v>42856</v>
      </c>
      <c r="C36" s="1395"/>
      <c r="D36" s="1395"/>
      <c r="E36" s="1395">
        <v>735188.73</v>
      </c>
      <c r="F36" s="1395"/>
      <c r="G36" s="1395">
        <v>735188.73</v>
      </c>
      <c r="H36" s="1395"/>
      <c r="I36" s="1395"/>
      <c r="J36" s="1395">
        <v>53024</v>
      </c>
      <c r="K36" s="1395">
        <v>53024</v>
      </c>
      <c r="L36" s="1395">
        <v>53024</v>
      </c>
      <c r="M36" s="1395"/>
      <c r="N36" s="1395">
        <v>0</v>
      </c>
      <c r="O36" s="1395"/>
      <c r="P36" s="1395"/>
      <c r="Q36" s="1395">
        <v>0</v>
      </c>
      <c r="R36" s="1395"/>
      <c r="S36" s="1395"/>
      <c r="T36" s="1395"/>
      <c r="U36" s="1395">
        <v>0</v>
      </c>
      <c r="V36" s="1395">
        <v>0</v>
      </c>
      <c r="W36" s="1395">
        <v>0</v>
      </c>
      <c r="X36" s="1395"/>
      <c r="Y36" s="1395"/>
      <c r="Z36" s="1395">
        <v>0</v>
      </c>
      <c r="AA36" s="1395"/>
      <c r="AB36" s="1395"/>
      <c r="AC36" s="1395">
        <v>0</v>
      </c>
      <c r="AD36" s="1395"/>
      <c r="AE36" s="1395"/>
      <c r="AF36" s="1395"/>
      <c r="AG36" s="1395">
        <v>0</v>
      </c>
      <c r="AH36" s="1395"/>
      <c r="AI36" s="1395"/>
      <c r="AJ36" s="1395"/>
      <c r="AK36" s="1395"/>
      <c r="AL36" s="1395">
        <v>0</v>
      </c>
      <c r="AM36" s="1395"/>
      <c r="AN36" s="1395"/>
      <c r="AO36" s="1395"/>
      <c r="AP36" s="1395"/>
      <c r="AQ36" s="1395">
        <v>1756.3599999999922</v>
      </c>
      <c r="AR36" s="1395">
        <v>1282.1399999999921</v>
      </c>
      <c r="AS36" s="1395">
        <v>474.22</v>
      </c>
      <c r="AT36" s="1395">
        <v>474.22</v>
      </c>
      <c r="AU36" s="1395"/>
      <c r="AV36" s="1395"/>
      <c r="AW36" s="1395"/>
      <c r="AX36" s="1395"/>
      <c r="AY36" s="1395">
        <v>6579757.9700000007</v>
      </c>
      <c r="AZ36" s="1395">
        <v>191391.25</v>
      </c>
      <c r="BA36" s="1395">
        <v>191391.25</v>
      </c>
      <c r="BB36" s="1395"/>
      <c r="BC36" s="1395"/>
      <c r="BD36" s="1395">
        <v>6388366.7200000007</v>
      </c>
      <c r="BE36" s="1395">
        <v>0</v>
      </c>
      <c r="BF36" s="1395"/>
      <c r="BG36" s="1395"/>
      <c r="BH36" s="1395"/>
      <c r="BI36" s="1395"/>
      <c r="BJ36" s="1395"/>
      <c r="BK36" s="1395"/>
      <c r="BL36" s="1395">
        <v>0</v>
      </c>
      <c r="BM36" s="1395">
        <v>0</v>
      </c>
      <c r="BN36" s="1395"/>
      <c r="BO36" s="1395"/>
      <c r="BP36" s="1395"/>
      <c r="BQ36" s="1395"/>
      <c r="BR36" s="1395"/>
      <c r="BS36" s="1395"/>
      <c r="BT36" s="1395">
        <v>0</v>
      </c>
      <c r="BU36" s="1395">
        <v>0</v>
      </c>
      <c r="BV36" s="1395"/>
      <c r="BW36" s="1395"/>
      <c r="BX36" s="1395"/>
      <c r="BY36" s="1395"/>
      <c r="BZ36" s="1395">
        <v>0</v>
      </c>
      <c r="CA36" s="1395"/>
      <c r="CB36" s="1395"/>
      <c r="CC36" s="1395"/>
      <c r="CD36" s="1395"/>
      <c r="CE36" s="1395"/>
      <c r="CF36" s="1395"/>
      <c r="CG36" s="1395"/>
      <c r="CH36" s="1395"/>
      <c r="CI36" s="1395"/>
      <c r="CJ36" s="1395"/>
      <c r="CK36" s="1395"/>
      <c r="CL36" s="1395"/>
      <c r="CM36" s="1395"/>
      <c r="CN36" s="1395">
        <v>0</v>
      </c>
      <c r="CO36" s="1395">
        <v>0</v>
      </c>
      <c r="CP36" s="1395"/>
      <c r="CQ36" s="1395"/>
      <c r="CR36" s="1395"/>
      <c r="CS36" s="1395"/>
      <c r="CT36" s="1395"/>
      <c r="CU36" s="1395">
        <v>0</v>
      </c>
      <c r="CV36" s="1395"/>
      <c r="CW36" s="1395"/>
      <c r="CX36" s="1395"/>
      <c r="CY36" s="1395"/>
      <c r="CZ36" s="1395"/>
      <c r="DA36" s="1395"/>
      <c r="DB36" s="1395">
        <v>0</v>
      </c>
      <c r="DC36" s="1395"/>
      <c r="DD36" s="1395"/>
      <c r="DE36" s="1395"/>
      <c r="DF36" s="1395">
        <v>60146594.870096207</v>
      </c>
      <c r="DG36" s="1395">
        <v>0</v>
      </c>
      <c r="DH36" s="1395">
        <v>0</v>
      </c>
      <c r="DI36" s="1395"/>
      <c r="DJ36" s="1395"/>
      <c r="DK36" s="1395">
        <v>0</v>
      </c>
      <c r="DL36" s="1395"/>
      <c r="DM36" s="1395"/>
      <c r="DN36" s="1395">
        <v>0</v>
      </c>
      <c r="DO36" s="1395"/>
      <c r="DP36" s="1395"/>
      <c r="DQ36" s="1395">
        <v>60146594.870096207</v>
      </c>
      <c r="DR36" s="1395">
        <v>1859165.8416698033</v>
      </c>
      <c r="DS36" s="1395">
        <v>58287429.028426401</v>
      </c>
      <c r="DT36" s="1395"/>
      <c r="DU36" s="1395"/>
      <c r="DV36" s="1395">
        <v>0</v>
      </c>
      <c r="DW36" s="1395"/>
      <c r="DX36" s="1395"/>
      <c r="DY36" s="1395"/>
      <c r="DZ36" s="1395">
        <v>0</v>
      </c>
      <c r="EA36" s="1395">
        <v>0</v>
      </c>
      <c r="EB36" s="1395"/>
      <c r="EC36" s="1395"/>
      <c r="ED36" s="1395">
        <v>0</v>
      </c>
      <c r="EE36" s="1395"/>
      <c r="EF36" s="1395"/>
      <c r="EG36" s="1395">
        <v>0</v>
      </c>
      <c r="EH36" s="1395"/>
      <c r="EI36" s="1395"/>
      <c r="EJ36" s="1395"/>
      <c r="EK36" s="1395">
        <v>0</v>
      </c>
      <c r="EL36" s="1395"/>
      <c r="EM36" s="1395">
        <v>0</v>
      </c>
      <c r="EN36" s="1395"/>
      <c r="EO36" s="1395"/>
      <c r="EP36" s="1395"/>
      <c r="EQ36" s="1395">
        <v>0</v>
      </c>
      <c r="ER36" s="1395"/>
      <c r="ES36" s="1395"/>
      <c r="ET36" s="1395"/>
      <c r="EU36" s="1395">
        <v>0</v>
      </c>
      <c r="EV36" s="1395"/>
      <c r="EW36" s="1395"/>
      <c r="EX36" s="1395"/>
      <c r="EY36" s="1395"/>
      <c r="EZ36" s="1395">
        <v>0</v>
      </c>
      <c r="FA36" s="1395"/>
      <c r="FB36" s="1395">
        <v>0</v>
      </c>
      <c r="FC36" s="1395"/>
      <c r="FD36" s="1395"/>
      <c r="FE36" s="1395"/>
      <c r="FF36" s="1395">
        <v>0</v>
      </c>
      <c r="FG36" s="1395"/>
      <c r="FH36" s="1395"/>
      <c r="FI36" s="1395"/>
      <c r="FJ36" s="1395">
        <v>0</v>
      </c>
      <c r="FK36" s="1395"/>
      <c r="FL36" s="1395"/>
      <c r="FM36" s="1395"/>
      <c r="FN36" s="1395"/>
      <c r="FO36" s="1395">
        <v>0</v>
      </c>
      <c r="FP36" s="1395"/>
      <c r="FQ36" s="1395"/>
      <c r="FR36" s="1395"/>
      <c r="FS36" s="1395"/>
      <c r="FT36" s="1395"/>
      <c r="FU36" s="1395"/>
      <c r="FV36" s="1395"/>
      <c r="FW36" s="1395">
        <v>18329743.615782265</v>
      </c>
      <c r="FX36" s="1395">
        <v>15896693.280000001</v>
      </c>
      <c r="FY36" s="1395">
        <v>2413727.5241506575</v>
      </c>
      <c r="FZ36" s="1395">
        <v>19322.811631605331</v>
      </c>
      <c r="GA36" s="1395"/>
      <c r="GB36" s="1395">
        <v>10171241.241450001</v>
      </c>
      <c r="GC36" s="1395"/>
      <c r="GD36" s="1395"/>
      <c r="GE36" s="1395"/>
      <c r="GF36" s="1395">
        <v>96017306.787328467</v>
      </c>
      <c r="GG36" s="1189"/>
    </row>
    <row r="37" spans="2:189" s="947" customFormat="1" ht="15.75">
      <c r="B37" s="1195">
        <v>42887</v>
      </c>
      <c r="C37" s="1395"/>
      <c r="D37" s="1395"/>
      <c r="E37" s="1395">
        <v>763439.73</v>
      </c>
      <c r="F37" s="1395"/>
      <c r="G37" s="1395">
        <v>763439.73</v>
      </c>
      <c r="H37" s="1395"/>
      <c r="I37" s="1395"/>
      <c r="J37" s="1395">
        <v>53024</v>
      </c>
      <c r="K37" s="1395">
        <v>53024</v>
      </c>
      <c r="L37" s="1395">
        <v>53024</v>
      </c>
      <c r="M37" s="1395"/>
      <c r="N37" s="1395">
        <v>0</v>
      </c>
      <c r="O37" s="1395"/>
      <c r="P37" s="1395"/>
      <c r="Q37" s="1395">
        <v>0</v>
      </c>
      <c r="R37" s="1395"/>
      <c r="S37" s="1395"/>
      <c r="T37" s="1395"/>
      <c r="U37" s="1395">
        <v>0</v>
      </c>
      <c r="V37" s="1395">
        <v>0</v>
      </c>
      <c r="W37" s="1395">
        <v>0</v>
      </c>
      <c r="X37" s="1395"/>
      <c r="Y37" s="1395"/>
      <c r="Z37" s="1395">
        <v>0</v>
      </c>
      <c r="AA37" s="1395"/>
      <c r="AB37" s="1395"/>
      <c r="AC37" s="1395">
        <v>0</v>
      </c>
      <c r="AD37" s="1395"/>
      <c r="AE37" s="1395"/>
      <c r="AF37" s="1395"/>
      <c r="AG37" s="1395">
        <v>0</v>
      </c>
      <c r="AH37" s="1395"/>
      <c r="AI37" s="1395"/>
      <c r="AJ37" s="1395"/>
      <c r="AK37" s="1395"/>
      <c r="AL37" s="1395">
        <v>0</v>
      </c>
      <c r="AM37" s="1395"/>
      <c r="AN37" s="1395"/>
      <c r="AO37" s="1395"/>
      <c r="AP37" s="1395"/>
      <c r="AQ37" s="1395">
        <v>1756.3599999999922</v>
      </c>
      <c r="AR37" s="1395">
        <v>1282.1399999999921</v>
      </c>
      <c r="AS37" s="1395">
        <v>474.22</v>
      </c>
      <c r="AT37" s="1395">
        <v>474.22</v>
      </c>
      <c r="AU37" s="1395"/>
      <c r="AV37" s="1395"/>
      <c r="AW37" s="1395"/>
      <c r="AX37" s="1395"/>
      <c r="AY37" s="1395">
        <v>6579757.9700000007</v>
      </c>
      <c r="AZ37" s="1395">
        <v>191391.25</v>
      </c>
      <c r="BA37" s="1395">
        <v>191391.25</v>
      </c>
      <c r="BB37" s="1395"/>
      <c r="BC37" s="1395"/>
      <c r="BD37" s="1395">
        <v>6388366.7200000007</v>
      </c>
      <c r="BE37" s="1395">
        <v>0</v>
      </c>
      <c r="BF37" s="1395"/>
      <c r="BG37" s="1395"/>
      <c r="BH37" s="1395"/>
      <c r="BI37" s="1395"/>
      <c r="BJ37" s="1395"/>
      <c r="BK37" s="1395"/>
      <c r="BL37" s="1395">
        <v>0</v>
      </c>
      <c r="BM37" s="1395">
        <v>0</v>
      </c>
      <c r="BN37" s="1395"/>
      <c r="BO37" s="1395"/>
      <c r="BP37" s="1395"/>
      <c r="BQ37" s="1395"/>
      <c r="BR37" s="1395"/>
      <c r="BS37" s="1395"/>
      <c r="BT37" s="1395">
        <v>0</v>
      </c>
      <c r="BU37" s="1395">
        <v>0</v>
      </c>
      <c r="BV37" s="1395"/>
      <c r="BW37" s="1395"/>
      <c r="BX37" s="1395"/>
      <c r="BY37" s="1395"/>
      <c r="BZ37" s="1395">
        <v>0</v>
      </c>
      <c r="CA37" s="1395"/>
      <c r="CB37" s="1395"/>
      <c r="CC37" s="1395"/>
      <c r="CD37" s="1395"/>
      <c r="CE37" s="1395"/>
      <c r="CF37" s="1395"/>
      <c r="CG37" s="1395"/>
      <c r="CH37" s="1395"/>
      <c r="CI37" s="1395"/>
      <c r="CJ37" s="1395"/>
      <c r="CK37" s="1395"/>
      <c r="CL37" s="1395"/>
      <c r="CM37" s="1395"/>
      <c r="CN37" s="1395">
        <v>0</v>
      </c>
      <c r="CO37" s="1395">
        <v>0</v>
      </c>
      <c r="CP37" s="1395"/>
      <c r="CQ37" s="1395"/>
      <c r="CR37" s="1395"/>
      <c r="CS37" s="1395"/>
      <c r="CT37" s="1395"/>
      <c r="CU37" s="1395">
        <v>0</v>
      </c>
      <c r="CV37" s="1395"/>
      <c r="CW37" s="1395"/>
      <c r="CX37" s="1395"/>
      <c r="CY37" s="1395"/>
      <c r="CZ37" s="1395"/>
      <c r="DA37" s="1395"/>
      <c r="DB37" s="1395">
        <v>0</v>
      </c>
      <c r="DC37" s="1395"/>
      <c r="DD37" s="1395"/>
      <c r="DE37" s="1395"/>
      <c r="DF37" s="1395">
        <v>60146594.870096207</v>
      </c>
      <c r="DG37" s="1395">
        <v>0</v>
      </c>
      <c r="DH37" s="1395">
        <v>0</v>
      </c>
      <c r="DI37" s="1395"/>
      <c r="DJ37" s="1395"/>
      <c r="DK37" s="1395">
        <v>0</v>
      </c>
      <c r="DL37" s="1395"/>
      <c r="DM37" s="1395"/>
      <c r="DN37" s="1395">
        <v>0</v>
      </c>
      <c r="DO37" s="1395"/>
      <c r="DP37" s="1395"/>
      <c r="DQ37" s="1395">
        <v>60146594.870096207</v>
      </c>
      <c r="DR37" s="1395">
        <v>1859165.8416698033</v>
      </c>
      <c r="DS37" s="1395">
        <v>58287429.028426401</v>
      </c>
      <c r="DT37" s="1395"/>
      <c r="DU37" s="1395"/>
      <c r="DV37" s="1395">
        <v>0</v>
      </c>
      <c r="DW37" s="1395"/>
      <c r="DX37" s="1395"/>
      <c r="DY37" s="1395"/>
      <c r="DZ37" s="1395">
        <v>0</v>
      </c>
      <c r="EA37" s="1395">
        <v>0</v>
      </c>
      <c r="EB37" s="1395"/>
      <c r="EC37" s="1395"/>
      <c r="ED37" s="1395">
        <v>0</v>
      </c>
      <c r="EE37" s="1395"/>
      <c r="EF37" s="1395"/>
      <c r="EG37" s="1395">
        <v>0</v>
      </c>
      <c r="EH37" s="1395"/>
      <c r="EI37" s="1395"/>
      <c r="EJ37" s="1395"/>
      <c r="EK37" s="1395">
        <v>0</v>
      </c>
      <c r="EL37" s="1395"/>
      <c r="EM37" s="1395">
        <v>0</v>
      </c>
      <c r="EN37" s="1395"/>
      <c r="EO37" s="1395"/>
      <c r="EP37" s="1395"/>
      <c r="EQ37" s="1395">
        <v>0</v>
      </c>
      <c r="ER37" s="1395"/>
      <c r="ES37" s="1395"/>
      <c r="ET37" s="1395"/>
      <c r="EU37" s="1395">
        <v>0</v>
      </c>
      <c r="EV37" s="1395"/>
      <c r="EW37" s="1395"/>
      <c r="EX37" s="1395"/>
      <c r="EY37" s="1395"/>
      <c r="EZ37" s="1395">
        <v>0</v>
      </c>
      <c r="FA37" s="1395"/>
      <c r="FB37" s="1395">
        <v>0</v>
      </c>
      <c r="FC37" s="1395"/>
      <c r="FD37" s="1395"/>
      <c r="FE37" s="1395"/>
      <c r="FF37" s="1395">
        <v>0</v>
      </c>
      <c r="FG37" s="1395"/>
      <c r="FH37" s="1395"/>
      <c r="FI37" s="1395"/>
      <c r="FJ37" s="1395">
        <v>0</v>
      </c>
      <c r="FK37" s="1395"/>
      <c r="FL37" s="1395"/>
      <c r="FM37" s="1395"/>
      <c r="FN37" s="1395"/>
      <c r="FO37" s="1395">
        <v>0</v>
      </c>
      <c r="FP37" s="1395"/>
      <c r="FQ37" s="1395"/>
      <c r="FR37" s="1395"/>
      <c r="FS37" s="1395"/>
      <c r="FT37" s="1395"/>
      <c r="FU37" s="1395"/>
      <c r="FV37" s="1395"/>
      <c r="FW37" s="1395">
        <v>18329743.615782265</v>
      </c>
      <c r="FX37" s="1395">
        <v>15896693.280000001</v>
      </c>
      <c r="FY37" s="1395">
        <v>2413727.5241506575</v>
      </c>
      <c r="FZ37" s="1395">
        <v>19322.811631605331</v>
      </c>
      <c r="GA37" s="1395"/>
      <c r="GB37" s="1395">
        <v>10171241.241450001</v>
      </c>
      <c r="GC37" s="1395"/>
      <c r="GD37" s="1395"/>
      <c r="GE37" s="1395"/>
      <c r="GF37" s="1395">
        <v>96045557.787328467</v>
      </c>
    </row>
    <row r="38" spans="2:189" s="947" customFormat="1" ht="15.75">
      <c r="B38" s="1195">
        <v>42917</v>
      </c>
      <c r="C38" s="1395"/>
      <c r="D38" s="1395"/>
      <c r="E38" s="1395">
        <v>763439.73</v>
      </c>
      <c r="F38" s="1395"/>
      <c r="G38" s="1395">
        <v>763439.73</v>
      </c>
      <c r="H38" s="1395"/>
      <c r="I38" s="1395"/>
      <c r="J38" s="1395">
        <v>53024</v>
      </c>
      <c r="K38" s="1395">
        <v>53024</v>
      </c>
      <c r="L38" s="1395">
        <v>53024</v>
      </c>
      <c r="M38" s="1395"/>
      <c r="N38" s="1395">
        <v>0</v>
      </c>
      <c r="O38" s="1395"/>
      <c r="P38" s="1395"/>
      <c r="Q38" s="1395">
        <v>0</v>
      </c>
      <c r="R38" s="1395"/>
      <c r="S38" s="1395"/>
      <c r="T38" s="1395"/>
      <c r="U38" s="1395">
        <v>0</v>
      </c>
      <c r="V38" s="1395">
        <v>0</v>
      </c>
      <c r="W38" s="1395">
        <v>0</v>
      </c>
      <c r="X38" s="1395"/>
      <c r="Y38" s="1395"/>
      <c r="Z38" s="1395">
        <v>0</v>
      </c>
      <c r="AA38" s="1395"/>
      <c r="AB38" s="1395"/>
      <c r="AC38" s="1395">
        <v>0</v>
      </c>
      <c r="AD38" s="1395"/>
      <c r="AE38" s="1395"/>
      <c r="AF38" s="1395"/>
      <c r="AG38" s="1395">
        <v>0</v>
      </c>
      <c r="AH38" s="1395"/>
      <c r="AI38" s="1395"/>
      <c r="AJ38" s="1395"/>
      <c r="AK38" s="1395"/>
      <c r="AL38" s="1395">
        <v>0</v>
      </c>
      <c r="AM38" s="1395"/>
      <c r="AN38" s="1395"/>
      <c r="AO38" s="1395"/>
      <c r="AP38" s="1395"/>
      <c r="AQ38" s="1395">
        <v>1756.3599999999922</v>
      </c>
      <c r="AR38" s="1395">
        <v>1282.1399999999921</v>
      </c>
      <c r="AS38" s="1395">
        <v>474.22</v>
      </c>
      <c r="AT38" s="1395">
        <v>474.22</v>
      </c>
      <c r="AU38" s="1395"/>
      <c r="AV38" s="1395"/>
      <c r="AW38" s="1395"/>
      <c r="AX38" s="1395"/>
      <c r="AY38" s="1395">
        <v>6579757.9700000007</v>
      </c>
      <c r="AZ38" s="1395">
        <v>191391.25</v>
      </c>
      <c r="BA38" s="1395">
        <v>191391.25</v>
      </c>
      <c r="BB38" s="1395"/>
      <c r="BC38" s="1395"/>
      <c r="BD38" s="1395">
        <v>6388366.7200000007</v>
      </c>
      <c r="BE38" s="1395">
        <v>0</v>
      </c>
      <c r="BF38" s="1395"/>
      <c r="BG38" s="1395"/>
      <c r="BH38" s="1395"/>
      <c r="BI38" s="1395"/>
      <c r="BJ38" s="1395"/>
      <c r="BK38" s="1395"/>
      <c r="BL38" s="1395">
        <v>0</v>
      </c>
      <c r="BM38" s="1395">
        <v>0</v>
      </c>
      <c r="BN38" s="1395"/>
      <c r="BO38" s="1395"/>
      <c r="BP38" s="1395"/>
      <c r="BQ38" s="1395"/>
      <c r="BR38" s="1395"/>
      <c r="BS38" s="1395"/>
      <c r="BT38" s="1395">
        <v>0</v>
      </c>
      <c r="BU38" s="1395">
        <v>0</v>
      </c>
      <c r="BV38" s="1395"/>
      <c r="BW38" s="1395"/>
      <c r="BX38" s="1395"/>
      <c r="BY38" s="1395"/>
      <c r="BZ38" s="1395">
        <v>0</v>
      </c>
      <c r="CA38" s="1395"/>
      <c r="CB38" s="1395"/>
      <c r="CC38" s="1395"/>
      <c r="CD38" s="1395"/>
      <c r="CE38" s="1395"/>
      <c r="CF38" s="1395"/>
      <c r="CG38" s="1395"/>
      <c r="CH38" s="1395"/>
      <c r="CI38" s="1395"/>
      <c r="CJ38" s="1395"/>
      <c r="CK38" s="1395"/>
      <c r="CL38" s="1395"/>
      <c r="CM38" s="1395"/>
      <c r="CN38" s="1395">
        <v>0</v>
      </c>
      <c r="CO38" s="1395">
        <v>0</v>
      </c>
      <c r="CP38" s="1395"/>
      <c r="CQ38" s="1395"/>
      <c r="CR38" s="1395"/>
      <c r="CS38" s="1395"/>
      <c r="CT38" s="1395"/>
      <c r="CU38" s="1395">
        <v>0</v>
      </c>
      <c r="CV38" s="1395"/>
      <c r="CW38" s="1395"/>
      <c r="CX38" s="1395"/>
      <c r="CY38" s="1395"/>
      <c r="CZ38" s="1395"/>
      <c r="DA38" s="1395"/>
      <c r="DB38" s="1395">
        <v>0</v>
      </c>
      <c r="DC38" s="1395"/>
      <c r="DD38" s="1395"/>
      <c r="DE38" s="1395"/>
      <c r="DF38" s="1395">
        <v>60146594.870096207</v>
      </c>
      <c r="DG38" s="1395">
        <v>0</v>
      </c>
      <c r="DH38" s="1395">
        <v>0</v>
      </c>
      <c r="DI38" s="1395"/>
      <c r="DJ38" s="1395"/>
      <c r="DK38" s="1395">
        <v>0</v>
      </c>
      <c r="DL38" s="1395"/>
      <c r="DM38" s="1395"/>
      <c r="DN38" s="1395">
        <v>0</v>
      </c>
      <c r="DO38" s="1395"/>
      <c r="DP38" s="1395"/>
      <c r="DQ38" s="1395">
        <v>60146594.870096207</v>
      </c>
      <c r="DR38" s="1395">
        <v>1859165.8416698033</v>
      </c>
      <c r="DS38" s="1395">
        <v>58287429.028426401</v>
      </c>
      <c r="DT38" s="1395"/>
      <c r="DU38" s="1395"/>
      <c r="DV38" s="1395">
        <v>0</v>
      </c>
      <c r="DW38" s="1395"/>
      <c r="DX38" s="1395"/>
      <c r="DY38" s="1395"/>
      <c r="DZ38" s="1395">
        <v>0</v>
      </c>
      <c r="EA38" s="1395">
        <v>0</v>
      </c>
      <c r="EB38" s="1395"/>
      <c r="EC38" s="1395"/>
      <c r="ED38" s="1395">
        <v>0</v>
      </c>
      <c r="EE38" s="1395"/>
      <c r="EF38" s="1395"/>
      <c r="EG38" s="1395">
        <v>0</v>
      </c>
      <c r="EH38" s="1395"/>
      <c r="EI38" s="1395"/>
      <c r="EJ38" s="1395"/>
      <c r="EK38" s="1395">
        <v>0</v>
      </c>
      <c r="EL38" s="1395"/>
      <c r="EM38" s="1395">
        <v>0</v>
      </c>
      <c r="EN38" s="1395"/>
      <c r="EO38" s="1395"/>
      <c r="EP38" s="1395"/>
      <c r="EQ38" s="1395">
        <v>0</v>
      </c>
      <c r="ER38" s="1395"/>
      <c r="ES38" s="1395"/>
      <c r="ET38" s="1395"/>
      <c r="EU38" s="1395">
        <v>0</v>
      </c>
      <c r="EV38" s="1395"/>
      <c r="EW38" s="1395"/>
      <c r="EX38" s="1395"/>
      <c r="EY38" s="1395"/>
      <c r="EZ38" s="1395">
        <v>0</v>
      </c>
      <c r="FA38" s="1395"/>
      <c r="FB38" s="1395">
        <v>0</v>
      </c>
      <c r="FC38" s="1395"/>
      <c r="FD38" s="1395"/>
      <c r="FE38" s="1395"/>
      <c r="FF38" s="1395">
        <v>0</v>
      </c>
      <c r="FG38" s="1395"/>
      <c r="FH38" s="1395"/>
      <c r="FI38" s="1395"/>
      <c r="FJ38" s="1395">
        <v>0</v>
      </c>
      <c r="FK38" s="1395"/>
      <c r="FL38" s="1395"/>
      <c r="FM38" s="1395"/>
      <c r="FN38" s="1395"/>
      <c r="FO38" s="1395">
        <v>0</v>
      </c>
      <c r="FP38" s="1395"/>
      <c r="FQ38" s="1395"/>
      <c r="FR38" s="1395"/>
      <c r="FS38" s="1395"/>
      <c r="FT38" s="1395"/>
      <c r="FU38" s="1395"/>
      <c r="FV38" s="1395"/>
      <c r="FW38" s="1395">
        <v>18329743.615782265</v>
      </c>
      <c r="FX38" s="1395">
        <v>15896693.280000001</v>
      </c>
      <c r="FY38" s="1395">
        <v>2413727.5241506575</v>
      </c>
      <c r="FZ38" s="1395">
        <v>19322.811631605331</v>
      </c>
      <c r="GA38" s="1395"/>
      <c r="GB38" s="1395">
        <v>10171241.241450001</v>
      </c>
      <c r="GC38" s="1395"/>
      <c r="GD38" s="1395"/>
      <c r="GE38" s="1395"/>
      <c r="GF38" s="1395">
        <v>96045557.787328467</v>
      </c>
    </row>
    <row r="39" spans="2:189">
      <c r="B39" s="1195">
        <v>42948</v>
      </c>
      <c r="C39" s="1395"/>
      <c r="D39" s="1395"/>
      <c r="E39" s="1395">
        <v>644879.73</v>
      </c>
      <c r="F39" s="1395"/>
      <c r="G39" s="1395">
        <v>644879.73</v>
      </c>
      <c r="H39" s="1395"/>
      <c r="I39" s="1395"/>
      <c r="J39" s="1395">
        <v>53024</v>
      </c>
      <c r="K39" s="1395">
        <v>53024</v>
      </c>
      <c r="L39" s="1395">
        <v>53024</v>
      </c>
      <c r="M39" s="1395"/>
      <c r="N39" s="1395">
        <v>0</v>
      </c>
      <c r="O39" s="1395"/>
      <c r="P39" s="1395"/>
      <c r="Q39" s="1395">
        <v>0</v>
      </c>
      <c r="R39" s="1395"/>
      <c r="S39" s="1395"/>
      <c r="T39" s="1395"/>
      <c r="U39" s="1395">
        <v>0</v>
      </c>
      <c r="V39" s="1395">
        <v>0</v>
      </c>
      <c r="W39" s="1395">
        <v>0</v>
      </c>
      <c r="X39" s="1395"/>
      <c r="Y39" s="1395"/>
      <c r="Z39" s="1395">
        <v>0</v>
      </c>
      <c r="AA39" s="1395"/>
      <c r="AB39" s="1395"/>
      <c r="AC39" s="1395">
        <v>0</v>
      </c>
      <c r="AD39" s="1395"/>
      <c r="AE39" s="1395"/>
      <c r="AF39" s="1395"/>
      <c r="AG39" s="1395">
        <v>0</v>
      </c>
      <c r="AH39" s="1395"/>
      <c r="AI39" s="1395"/>
      <c r="AJ39" s="1395"/>
      <c r="AK39" s="1395"/>
      <c r="AL39" s="1395">
        <v>0</v>
      </c>
      <c r="AM39" s="1395"/>
      <c r="AN39" s="1395"/>
      <c r="AO39" s="1395"/>
      <c r="AP39" s="1395"/>
      <c r="AQ39" s="1395">
        <v>1756.3599999999922</v>
      </c>
      <c r="AR39" s="1395">
        <v>1282.1399999999921</v>
      </c>
      <c r="AS39" s="1395">
        <v>474.22</v>
      </c>
      <c r="AT39" s="1395">
        <v>474.22</v>
      </c>
      <c r="AU39" s="1395"/>
      <c r="AV39" s="1395"/>
      <c r="AW39" s="1395"/>
      <c r="AX39" s="1395"/>
      <c r="AY39" s="1395">
        <v>6579757.9699999997</v>
      </c>
      <c r="AZ39" s="1395">
        <v>0</v>
      </c>
      <c r="BA39" s="1395">
        <v>0</v>
      </c>
      <c r="BB39" s="1395"/>
      <c r="BC39" s="1395">
        <v>191391.25</v>
      </c>
      <c r="BD39" s="1395">
        <v>6388366.7199999997</v>
      </c>
      <c r="BE39" s="1395">
        <v>0</v>
      </c>
      <c r="BF39" s="1395"/>
      <c r="BG39" s="1395"/>
      <c r="BH39" s="1395"/>
      <c r="BI39" s="1395"/>
      <c r="BJ39" s="1395"/>
      <c r="BK39" s="1395"/>
      <c r="BL39" s="1395">
        <v>0</v>
      </c>
      <c r="BM39" s="1395">
        <v>0</v>
      </c>
      <c r="BN39" s="1395"/>
      <c r="BO39" s="1395"/>
      <c r="BP39" s="1395"/>
      <c r="BQ39" s="1395"/>
      <c r="BR39" s="1395"/>
      <c r="BS39" s="1395"/>
      <c r="BT39" s="1395">
        <v>0</v>
      </c>
      <c r="BU39" s="1395">
        <v>0</v>
      </c>
      <c r="BV39" s="1395"/>
      <c r="BW39" s="1395"/>
      <c r="BX39" s="1395"/>
      <c r="BY39" s="1395"/>
      <c r="BZ39" s="1395">
        <v>0</v>
      </c>
      <c r="CA39" s="1395"/>
      <c r="CB39" s="1395"/>
      <c r="CC39" s="1395"/>
      <c r="CD39" s="1395"/>
      <c r="CE39" s="1395"/>
      <c r="CF39" s="1395"/>
      <c r="CG39" s="1395"/>
      <c r="CH39" s="1395"/>
      <c r="CI39" s="1395"/>
      <c r="CJ39" s="1395"/>
      <c r="CK39" s="1395"/>
      <c r="CL39" s="1395"/>
      <c r="CM39" s="1395"/>
      <c r="CN39" s="1395">
        <v>0</v>
      </c>
      <c r="CO39" s="1395">
        <v>0</v>
      </c>
      <c r="CP39" s="1395"/>
      <c r="CQ39" s="1395"/>
      <c r="CR39" s="1395"/>
      <c r="CS39" s="1395"/>
      <c r="CT39" s="1395"/>
      <c r="CU39" s="1395">
        <v>0</v>
      </c>
      <c r="CV39" s="1395"/>
      <c r="CW39" s="1395"/>
      <c r="CX39" s="1395"/>
      <c r="CY39" s="1395"/>
      <c r="CZ39" s="1395"/>
      <c r="DA39" s="1395"/>
      <c r="DB39" s="1395">
        <v>0</v>
      </c>
      <c r="DC39" s="1395"/>
      <c r="DD39" s="1395"/>
      <c r="DE39" s="1395"/>
      <c r="DF39" s="1395">
        <v>60146594.870096207</v>
      </c>
      <c r="DG39" s="1395">
        <v>0</v>
      </c>
      <c r="DH39" s="1395">
        <v>0</v>
      </c>
      <c r="DI39" s="1395"/>
      <c r="DJ39" s="1395"/>
      <c r="DK39" s="1395">
        <v>0</v>
      </c>
      <c r="DL39" s="1395"/>
      <c r="DM39" s="1395"/>
      <c r="DN39" s="1395">
        <v>0</v>
      </c>
      <c r="DO39" s="1395"/>
      <c r="DP39" s="1395"/>
      <c r="DQ39" s="1395">
        <v>60146594.870096207</v>
      </c>
      <c r="DR39" s="1395">
        <v>1859165.8416698033</v>
      </c>
      <c r="DS39" s="1395">
        <v>58287429.028426401</v>
      </c>
      <c r="DT39" s="1395"/>
      <c r="DU39" s="1395"/>
      <c r="DV39" s="1395">
        <v>0</v>
      </c>
      <c r="DW39" s="1395"/>
      <c r="DX39" s="1395"/>
      <c r="DY39" s="1395"/>
      <c r="DZ39" s="1395">
        <v>0</v>
      </c>
      <c r="EA39" s="1395">
        <v>0</v>
      </c>
      <c r="EB39" s="1395"/>
      <c r="EC39" s="1395"/>
      <c r="ED39" s="1395">
        <v>0</v>
      </c>
      <c r="EE39" s="1395"/>
      <c r="EF39" s="1395"/>
      <c r="EG39" s="1395">
        <v>0</v>
      </c>
      <c r="EH39" s="1395"/>
      <c r="EI39" s="1395"/>
      <c r="EJ39" s="1395"/>
      <c r="EK39" s="1395">
        <v>0</v>
      </c>
      <c r="EL39" s="1395"/>
      <c r="EM39" s="1395">
        <v>0</v>
      </c>
      <c r="EN39" s="1395"/>
      <c r="EO39" s="1395"/>
      <c r="EP39" s="1395"/>
      <c r="EQ39" s="1395">
        <v>0</v>
      </c>
      <c r="ER39" s="1395"/>
      <c r="ES39" s="1395"/>
      <c r="ET39" s="1395"/>
      <c r="EU39" s="1395">
        <v>0</v>
      </c>
      <c r="EV39" s="1395"/>
      <c r="EW39" s="1395"/>
      <c r="EX39" s="1395"/>
      <c r="EY39" s="1395"/>
      <c r="EZ39" s="1395">
        <v>0</v>
      </c>
      <c r="FA39" s="1395"/>
      <c r="FB39" s="1395">
        <v>0</v>
      </c>
      <c r="FC39" s="1395"/>
      <c r="FD39" s="1395"/>
      <c r="FE39" s="1395"/>
      <c r="FF39" s="1395">
        <v>0</v>
      </c>
      <c r="FG39" s="1395"/>
      <c r="FH39" s="1395"/>
      <c r="FI39" s="1395"/>
      <c r="FJ39" s="1395">
        <v>0</v>
      </c>
      <c r="FK39" s="1395"/>
      <c r="FL39" s="1395"/>
      <c r="FM39" s="1395"/>
      <c r="FN39" s="1395"/>
      <c r="FO39" s="1395">
        <v>0</v>
      </c>
      <c r="FP39" s="1395"/>
      <c r="FQ39" s="1395"/>
      <c r="FR39" s="1395"/>
      <c r="FS39" s="1395"/>
      <c r="FT39" s="1395"/>
      <c r="FU39" s="1395"/>
      <c r="FV39" s="1395"/>
      <c r="FW39" s="1395">
        <v>18329743.615782265</v>
      </c>
      <c r="FX39" s="1395">
        <v>15896693.280000001</v>
      </c>
      <c r="FY39" s="1395">
        <v>2413727.5241506575</v>
      </c>
      <c r="FZ39" s="1395">
        <v>19322.811631605331</v>
      </c>
      <c r="GA39" s="1395"/>
      <c r="GB39" s="1395">
        <v>10302057.241450001</v>
      </c>
      <c r="GC39" s="1395"/>
      <c r="GD39" s="1395"/>
      <c r="GE39" s="1395"/>
      <c r="GF39" s="1395">
        <v>96057813.787328467</v>
      </c>
    </row>
    <row r="40" spans="2:189">
      <c r="B40" s="1195">
        <v>42979</v>
      </c>
      <c r="C40" s="1396"/>
      <c r="D40" s="1396"/>
      <c r="E40" s="1396">
        <v>2518466.2000000002</v>
      </c>
      <c r="F40" s="1396"/>
      <c r="G40" s="1396">
        <v>2518466.2000000002</v>
      </c>
      <c r="H40" s="1396"/>
      <c r="I40" s="1396"/>
      <c r="J40" s="1396">
        <v>53024</v>
      </c>
      <c r="K40" s="1396">
        <v>53024</v>
      </c>
      <c r="L40" s="1396">
        <v>53024</v>
      </c>
      <c r="M40" s="1396"/>
      <c r="N40" s="1396">
        <v>0</v>
      </c>
      <c r="O40" s="1396"/>
      <c r="P40" s="1396"/>
      <c r="Q40" s="1396">
        <v>0</v>
      </c>
      <c r="R40" s="1396"/>
      <c r="S40" s="1396"/>
      <c r="T40" s="1396"/>
      <c r="U40" s="1396">
        <v>0</v>
      </c>
      <c r="V40" s="1396">
        <v>0</v>
      </c>
      <c r="W40" s="1396">
        <v>0</v>
      </c>
      <c r="X40" s="1396"/>
      <c r="Y40" s="1396"/>
      <c r="Z40" s="1396">
        <v>0</v>
      </c>
      <c r="AA40" s="1396"/>
      <c r="AB40" s="1396"/>
      <c r="AC40" s="1396">
        <v>0</v>
      </c>
      <c r="AD40" s="1396"/>
      <c r="AE40" s="1396"/>
      <c r="AF40" s="1396"/>
      <c r="AG40" s="1396">
        <v>0</v>
      </c>
      <c r="AH40" s="1396"/>
      <c r="AI40" s="1396"/>
      <c r="AJ40" s="1396"/>
      <c r="AK40" s="1396"/>
      <c r="AL40" s="1396">
        <v>0</v>
      </c>
      <c r="AM40" s="1396"/>
      <c r="AN40" s="1396"/>
      <c r="AO40" s="1396"/>
      <c r="AP40" s="1396"/>
      <c r="AQ40" s="1396">
        <v>167637.85999999996</v>
      </c>
      <c r="AR40" s="1396">
        <v>167163.63999999996</v>
      </c>
      <c r="AS40" s="1396">
        <v>474.22</v>
      </c>
      <c r="AT40" s="1396">
        <v>474.22</v>
      </c>
      <c r="AU40" s="1396"/>
      <c r="AV40" s="1396"/>
      <c r="AW40" s="1396"/>
      <c r="AX40" s="1396"/>
      <c r="AY40" s="1396">
        <v>6579757.9699999997</v>
      </c>
      <c r="AZ40" s="1396">
        <v>0</v>
      </c>
      <c r="BA40" s="1396">
        <v>0</v>
      </c>
      <c r="BB40" s="1396"/>
      <c r="BC40" s="1396">
        <v>191391.25</v>
      </c>
      <c r="BD40" s="1396">
        <v>6388366.7199999997</v>
      </c>
      <c r="BE40" s="1396">
        <v>0</v>
      </c>
      <c r="BF40" s="1396"/>
      <c r="BG40" s="1396"/>
      <c r="BH40" s="1396"/>
      <c r="BI40" s="1396"/>
      <c r="BJ40" s="1396"/>
      <c r="BK40" s="1396"/>
      <c r="BL40" s="1396">
        <v>0</v>
      </c>
      <c r="BM40" s="1396">
        <v>0</v>
      </c>
      <c r="BN40" s="1396"/>
      <c r="BO40" s="1396"/>
      <c r="BP40" s="1396"/>
      <c r="BQ40" s="1396"/>
      <c r="BR40" s="1396"/>
      <c r="BS40" s="1396"/>
      <c r="BT40" s="1396">
        <v>0</v>
      </c>
      <c r="BU40" s="1396">
        <v>0</v>
      </c>
      <c r="BV40" s="1396"/>
      <c r="BW40" s="1396"/>
      <c r="BX40" s="1396"/>
      <c r="BY40" s="1396"/>
      <c r="BZ40" s="1396">
        <v>0</v>
      </c>
      <c r="CA40" s="1396"/>
      <c r="CB40" s="1396"/>
      <c r="CC40" s="1396"/>
      <c r="CD40" s="1396"/>
      <c r="CE40" s="1396"/>
      <c r="CF40" s="1396"/>
      <c r="CG40" s="1396"/>
      <c r="CH40" s="1396"/>
      <c r="CI40" s="1396"/>
      <c r="CJ40" s="1396"/>
      <c r="CK40" s="1396"/>
      <c r="CL40" s="1396"/>
      <c r="CM40" s="1396"/>
      <c r="CN40" s="1396">
        <v>0</v>
      </c>
      <c r="CO40" s="1396">
        <v>0</v>
      </c>
      <c r="CP40" s="1396"/>
      <c r="CQ40" s="1396"/>
      <c r="CR40" s="1396"/>
      <c r="CS40" s="1396"/>
      <c r="CT40" s="1396"/>
      <c r="CU40" s="1396">
        <v>0</v>
      </c>
      <c r="CV40" s="1396"/>
      <c r="CW40" s="1396"/>
      <c r="CX40" s="1396"/>
      <c r="CY40" s="1396"/>
      <c r="CZ40" s="1396"/>
      <c r="DA40" s="1396"/>
      <c r="DB40" s="1396">
        <v>0</v>
      </c>
      <c r="DC40" s="1396"/>
      <c r="DD40" s="1396"/>
      <c r="DE40" s="1396"/>
      <c r="DF40" s="1396">
        <v>52426284.279999994</v>
      </c>
      <c r="DG40" s="1396">
        <v>0</v>
      </c>
      <c r="DH40" s="1396">
        <v>0</v>
      </c>
      <c r="DI40" s="1396"/>
      <c r="DJ40" s="1396"/>
      <c r="DK40" s="1396">
        <v>0</v>
      </c>
      <c r="DL40" s="1396"/>
      <c r="DM40" s="1396"/>
      <c r="DN40" s="1396">
        <v>0</v>
      </c>
      <c r="DO40" s="1396"/>
      <c r="DP40" s="1396"/>
      <c r="DQ40" s="1396">
        <v>52426284.279999994</v>
      </c>
      <c r="DR40" s="1396">
        <v>1621283.561216827</v>
      </c>
      <c r="DS40" s="1396">
        <v>50805000.71878317</v>
      </c>
      <c r="DT40" s="1396"/>
      <c r="DU40" s="1396"/>
      <c r="DV40" s="1396">
        <v>0</v>
      </c>
      <c r="DW40" s="1396"/>
      <c r="DX40" s="1396"/>
      <c r="DY40" s="1396"/>
      <c r="DZ40" s="1396">
        <v>0</v>
      </c>
      <c r="EA40" s="1396">
        <v>0</v>
      </c>
      <c r="EB40" s="1396"/>
      <c r="EC40" s="1396"/>
      <c r="ED40" s="1396">
        <v>0</v>
      </c>
      <c r="EE40" s="1396"/>
      <c r="EF40" s="1396"/>
      <c r="EG40" s="1396">
        <v>0</v>
      </c>
      <c r="EH40" s="1396"/>
      <c r="EI40" s="1396"/>
      <c r="EJ40" s="1396"/>
      <c r="EK40" s="1396">
        <v>0</v>
      </c>
      <c r="EL40" s="1396"/>
      <c r="EM40" s="1396">
        <v>0</v>
      </c>
      <c r="EN40" s="1396"/>
      <c r="EO40" s="1396"/>
      <c r="EP40" s="1396"/>
      <c r="EQ40" s="1396">
        <v>0</v>
      </c>
      <c r="ER40" s="1396"/>
      <c r="ES40" s="1396"/>
      <c r="ET40" s="1396"/>
      <c r="EU40" s="1396">
        <v>0</v>
      </c>
      <c r="EV40" s="1396"/>
      <c r="EW40" s="1396"/>
      <c r="EX40" s="1396"/>
      <c r="EY40" s="1396"/>
      <c r="EZ40" s="1396">
        <v>0</v>
      </c>
      <c r="FA40" s="1396"/>
      <c r="FB40" s="1396">
        <v>0</v>
      </c>
      <c r="FC40" s="1396"/>
      <c r="FD40" s="1396"/>
      <c r="FE40" s="1396"/>
      <c r="FF40" s="1396">
        <v>0</v>
      </c>
      <c r="FG40" s="1396"/>
      <c r="FH40" s="1396"/>
      <c r="FI40" s="1396"/>
      <c r="FJ40" s="1396">
        <v>0</v>
      </c>
      <c r="FK40" s="1396"/>
      <c r="FL40" s="1396"/>
      <c r="FM40" s="1396"/>
      <c r="FN40" s="1396"/>
      <c r="FO40" s="1396">
        <v>0</v>
      </c>
      <c r="FP40" s="1396"/>
      <c r="FQ40" s="1396"/>
      <c r="FR40" s="1396"/>
      <c r="FS40" s="1396"/>
      <c r="FT40" s="1396"/>
      <c r="FU40" s="1396"/>
      <c r="FV40" s="1396"/>
      <c r="FW40" s="1396">
        <v>29240612.77</v>
      </c>
      <c r="FX40" s="1396">
        <v>26986518.400000002</v>
      </c>
      <c r="FY40" s="1396">
        <v>2159270.7200000002</v>
      </c>
      <c r="FZ40" s="1396">
        <v>94823.650000000023</v>
      </c>
      <c r="GA40" s="1396"/>
      <c r="GB40" s="1396">
        <v>4287963.0600000136</v>
      </c>
      <c r="GC40" s="1396"/>
      <c r="GD40" s="1396"/>
      <c r="GE40" s="1396"/>
      <c r="GF40" s="1396">
        <v>95273746.140000015</v>
      </c>
    </row>
    <row r="41" spans="2:189">
      <c r="B41" s="1198">
        <v>43009</v>
      </c>
      <c r="C41" s="1397"/>
      <c r="D41" s="1397"/>
      <c r="E41" s="1397">
        <v>2253881.4900000002</v>
      </c>
      <c r="F41" s="1397"/>
      <c r="G41" s="1397">
        <v>2253881.4900000002</v>
      </c>
      <c r="H41" s="1397"/>
      <c r="I41" s="1397"/>
      <c r="J41" s="1397">
        <v>128233.88999999998</v>
      </c>
      <c r="K41" s="1397">
        <v>128233.88999999998</v>
      </c>
      <c r="L41" s="1397">
        <v>128233.88999999998</v>
      </c>
      <c r="M41" s="1397"/>
      <c r="N41" s="1397">
        <v>0</v>
      </c>
      <c r="O41" s="1397"/>
      <c r="P41" s="1397"/>
      <c r="Q41" s="1397">
        <v>0</v>
      </c>
      <c r="R41" s="1397"/>
      <c r="S41" s="1397"/>
      <c r="T41" s="1397"/>
      <c r="U41" s="1397">
        <v>0</v>
      </c>
      <c r="V41" s="1397">
        <v>0</v>
      </c>
      <c r="W41" s="1397">
        <v>0</v>
      </c>
      <c r="X41" s="1397"/>
      <c r="Y41" s="1397"/>
      <c r="Z41" s="1397">
        <v>0</v>
      </c>
      <c r="AA41" s="1397"/>
      <c r="AB41" s="1397"/>
      <c r="AC41" s="1397">
        <v>0</v>
      </c>
      <c r="AD41" s="1397"/>
      <c r="AE41" s="1397"/>
      <c r="AF41" s="1397"/>
      <c r="AG41" s="1397">
        <v>0</v>
      </c>
      <c r="AH41" s="1397"/>
      <c r="AI41" s="1397"/>
      <c r="AJ41" s="1397"/>
      <c r="AK41" s="1397"/>
      <c r="AL41" s="1397">
        <v>0</v>
      </c>
      <c r="AM41" s="1397"/>
      <c r="AN41" s="1397"/>
      <c r="AO41" s="1397"/>
      <c r="AP41" s="1397"/>
      <c r="AQ41" s="1397">
        <v>0</v>
      </c>
      <c r="AR41" s="1397">
        <v>0</v>
      </c>
      <c r="AS41" s="1397">
        <v>0</v>
      </c>
      <c r="AT41" s="1397">
        <v>0</v>
      </c>
      <c r="AU41" s="1397"/>
      <c r="AV41" s="1397"/>
      <c r="AW41" s="1397"/>
      <c r="AX41" s="1397"/>
      <c r="AY41" s="1397">
        <v>6579757.9699999997</v>
      </c>
      <c r="AZ41" s="1397">
        <v>0</v>
      </c>
      <c r="BA41" s="1397">
        <v>0</v>
      </c>
      <c r="BB41" s="1397"/>
      <c r="BC41" s="1397">
        <v>191391.25</v>
      </c>
      <c r="BD41" s="1397">
        <v>6388366.7199999997</v>
      </c>
      <c r="BE41" s="1397">
        <v>0</v>
      </c>
      <c r="BF41" s="1397"/>
      <c r="BG41" s="1397"/>
      <c r="BH41" s="1397"/>
      <c r="BI41" s="1397"/>
      <c r="BJ41" s="1397"/>
      <c r="BK41" s="1397"/>
      <c r="BL41" s="1397">
        <v>0</v>
      </c>
      <c r="BM41" s="1397">
        <v>0</v>
      </c>
      <c r="BN41" s="1397"/>
      <c r="BO41" s="1397"/>
      <c r="BP41" s="1397"/>
      <c r="BQ41" s="1397"/>
      <c r="BR41" s="1397"/>
      <c r="BS41" s="1397"/>
      <c r="BT41" s="1397">
        <v>0</v>
      </c>
      <c r="BU41" s="1397">
        <v>0</v>
      </c>
      <c r="BV41" s="1397"/>
      <c r="BW41" s="1397"/>
      <c r="BX41" s="1397"/>
      <c r="BY41" s="1397"/>
      <c r="BZ41" s="1397">
        <v>0</v>
      </c>
      <c r="CA41" s="1397"/>
      <c r="CB41" s="1397"/>
      <c r="CC41" s="1397"/>
      <c r="CD41" s="1397"/>
      <c r="CE41" s="1397"/>
      <c r="CF41" s="1397"/>
      <c r="CG41" s="1397"/>
      <c r="CH41" s="1397"/>
      <c r="CI41" s="1397"/>
      <c r="CJ41" s="1397"/>
      <c r="CK41" s="1397"/>
      <c r="CL41" s="1397"/>
      <c r="CM41" s="1397"/>
      <c r="CN41" s="1397">
        <v>0</v>
      </c>
      <c r="CO41" s="1397">
        <v>0</v>
      </c>
      <c r="CP41" s="1397"/>
      <c r="CQ41" s="1397"/>
      <c r="CR41" s="1397"/>
      <c r="CS41" s="1397"/>
      <c r="CT41" s="1397"/>
      <c r="CU41" s="1397">
        <v>0</v>
      </c>
      <c r="CV41" s="1397"/>
      <c r="CW41" s="1397"/>
      <c r="CX41" s="1397"/>
      <c r="CY41" s="1397"/>
      <c r="CZ41" s="1397"/>
      <c r="DA41" s="1397"/>
      <c r="DB41" s="1397">
        <v>0</v>
      </c>
      <c r="DC41" s="1397"/>
      <c r="DD41" s="1397"/>
      <c r="DE41" s="1397"/>
      <c r="DF41" s="1397">
        <v>48296889.82</v>
      </c>
      <c r="DG41" s="1397">
        <v>0</v>
      </c>
      <c r="DH41" s="1397">
        <v>0</v>
      </c>
      <c r="DI41" s="1397"/>
      <c r="DJ41" s="1397"/>
      <c r="DK41" s="1397">
        <v>0</v>
      </c>
      <c r="DL41" s="1397"/>
      <c r="DM41" s="1397"/>
      <c r="DN41" s="1397">
        <v>0</v>
      </c>
      <c r="DO41" s="1397"/>
      <c r="DP41" s="1397"/>
      <c r="DQ41" s="1397">
        <v>48296889.82</v>
      </c>
      <c r="DR41" s="1397">
        <v>1494046.4818828928</v>
      </c>
      <c r="DS41" s="1397">
        <v>46802843.338117108</v>
      </c>
      <c r="DT41" s="1397"/>
      <c r="DU41" s="1397"/>
      <c r="DV41" s="1397">
        <v>0</v>
      </c>
      <c r="DW41" s="1397"/>
      <c r="DX41" s="1397"/>
      <c r="DY41" s="1397"/>
      <c r="DZ41" s="1397">
        <v>0</v>
      </c>
      <c r="EA41" s="1397">
        <v>0</v>
      </c>
      <c r="EB41" s="1397"/>
      <c r="EC41" s="1397"/>
      <c r="ED41" s="1397">
        <v>0</v>
      </c>
      <c r="EE41" s="1397"/>
      <c r="EF41" s="1397"/>
      <c r="EG41" s="1397">
        <v>0</v>
      </c>
      <c r="EH41" s="1397"/>
      <c r="EI41" s="1397"/>
      <c r="EJ41" s="1397"/>
      <c r="EK41" s="1397">
        <v>0</v>
      </c>
      <c r="EL41" s="1397"/>
      <c r="EM41" s="1397">
        <v>0</v>
      </c>
      <c r="EN41" s="1397"/>
      <c r="EO41" s="1397"/>
      <c r="EP41" s="1397"/>
      <c r="EQ41" s="1397">
        <v>0</v>
      </c>
      <c r="ER41" s="1397"/>
      <c r="ES41" s="1397"/>
      <c r="ET41" s="1397"/>
      <c r="EU41" s="1397">
        <v>0</v>
      </c>
      <c r="EV41" s="1397"/>
      <c r="EW41" s="1397"/>
      <c r="EX41" s="1397"/>
      <c r="EY41" s="1397"/>
      <c r="EZ41" s="1397">
        <v>0</v>
      </c>
      <c r="FA41" s="1397"/>
      <c r="FB41" s="1397">
        <v>0</v>
      </c>
      <c r="FC41" s="1397"/>
      <c r="FD41" s="1397"/>
      <c r="FE41" s="1397"/>
      <c r="FF41" s="1397">
        <v>0</v>
      </c>
      <c r="FG41" s="1397"/>
      <c r="FH41" s="1397"/>
      <c r="FI41" s="1397"/>
      <c r="FJ41" s="1397">
        <v>0</v>
      </c>
      <c r="FK41" s="1397"/>
      <c r="FL41" s="1397"/>
      <c r="FM41" s="1397"/>
      <c r="FN41" s="1397"/>
      <c r="FO41" s="1397">
        <v>0</v>
      </c>
      <c r="FP41" s="1397"/>
      <c r="FQ41" s="1397"/>
      <c r="FR41" s="1397"/>
      <c r="FS41" s="1397"/>
      <c r="FT41" s="1397"/>
      <c r="FU41" s="1397"/>
      <c r="FV41" s="1397"/>
      <c r="FW41" s="1397">
        <v>19985003.77</v>
      </c>
      <c r="FX41" s="1397">
        <v>17730909.400000002</v>
      </c>
      <c r="FY41" s="1397">
        <v>2159270.7200000002</v>
      </c>
      <c r="FZ41" s="1397">
        <v>94823.650000000023</v>
      </c>
      <c r="GA41" s="1397"/>
      <c r="GB41" s="1397">
        <v>4225977.4900000142</v>
      </c>
      <c r="GC41" s="1397"/>
      <c r="GD41" s="1397"/>
      <c r="GE41" s="1397"/>
      <c r="GF41" s="1397">
        <v>81469744.430000007</v>
      </c>
    </row>
    <row r="42" spans="2:189">
      <c r="B42" s="1198">
        <v>43040</v>
      </c>
      <c r="C42" s="1396"/>
      <c r="D42" s="1396"/>
      <c r="E42" s="1396">
        <v>921090.27</v>
      </c>
      <c r="F42" s="1396"/>
      <c r="G42" s="1396">
        <v>921090.27</v>
      </c>
      <c r="H42" s="1396"/>
      <c r="I42" s="1396"/>
      <c r="J42" s="1396">
        <v>128233.88999999998</v>
      </c>
      <c r="K42" s="1396">
        <v>128233.88999999998</v>
      </c>
      <c r="L42" s="1396">
        <v>128233.88999999998</v>
      </c>
      <c r="M42" s="1396"/>
      <c r="N42" s="1396">
        <v>0</v>
      </c>
      <c r="O42" s="1396"/>
      <c r="P42" s="1396"/>
      <c r="Q42" s="1396">
        <v>0</v>
      </c>
      <c r="R42" s="1396"/>
      <c r="S42" s="1396"/>
      <c r="T42" s="1396"/>
      <c r="U42" s="1396">
        <v>0</v>
      </c>
      <c r="V42" s="1396">
        <v>0</v>
      </c>
      <c r="W42" s="1396">
        <v>0</v>
      </c>
      <c r="X42" s="1396"/>
      <c r="Y42" s="1396"/>
      <c r="Z42" s="1396">
        <v>0</v>
      </c>
      <c r="AA42" s="1396"/>
      <c r="AB42" s="1396"/>
      <c r="AC42" s="1396">
        <v>0</v>
      </c>
      <c r="AD42" s="1396"/>
      <c r="AE42" s="1396"/>
      <c r="AF42" s="1396"/>
      <c r="AG42" s="1396">
        <v>0</v>
      </c>
      <c r="AH42" s="1396"/>
      <c r="AI42" s="1396"/>
      <c r="AJ42" s="1396"/>
      <c r="AK42" s="1396"/>
      <c r="AL42" s="1396">
        <v>0</v>
      </c>
      <c r="AM42" s="1396"/>
      <c r="AN42" s="1396"/>
      <c r="AO42" s="1396"/>
      <c r="AP42" s="1396"/>
      <c r="AQ42" s="1396">
        <v>0</v>
      </c>
      <c r="AR42" s="1396">
        <v>0</v>
      </c>
      <c r="AS42" s="1396">
        <v>0</v>
      </c>
      <c r="AT42" s="1396">
        <v>0</v>
      </c>
      <c r="AU42" s="1396"/>
      <c r="AV42" s="1396"/>
      <c r="AW42" s="1396"/>
      <c r="AX42" s="1396"/>
      <c r="AY42" s="1396">
        <v>6579757.9699999997</v>
      </c>
      <c r="AZ42" s="1396">
        <v>0</v>
      </c>
      <c r="BA42" s="1396">
        <v>0</v>
      </c>
      <c r="BB42" s="1396"/>
      <c r="BC42" s="1396">
        <v>191391.25</v>
      </c>
      <c r="BD42" s="1396">
        <v>6388366.7199999997</v>
      </c>
      <c r="BE42" s="1396">
        <v>0</v>
      </c>
      <c r="BF42" s="1396"/>
      <c r="BG42" s="1396"/>
      <c r="BH42" s="1396"/>
      <c r="BI42" s="1396"/>
      <c r="BJ42" s="1396"/>
      <c r="BK42" s="1396"/>
      <c r="BL42" s="1396">
        <v>0</v>
      </c>
      <c r="BM42" s="1396">
        <v>0</v>
      </c>
      <c r="BN42" s="1396"/>
      <c r="BO42" s="1396"/>
      <c r="BP42" s="1396"/>
      <c r="BQ42" s="1396"/>
      <c r="BR42" s="1396"/>
      <c r="BS42" s="1396"/>
      <c r="BT42" s="1396">
        <v>0</v>
      </c>
      <c r="BU42" s="1396">
        <v>0</v>
      </c>
      <c r="BV42" s="1396"/>
      <c r="BW42" s="1396"/>
      <c r="BX42" s="1396"/>
      <c r="BY42" s="1396"/>
      <c r="BZ42" s="1396">
        <v>0</v>
      </c>
      <c r="CA42" s="1396"/>
      <c r="CB42" s="1396"/>
      <c r="CC42" s="1396"/>
      <c r="CD42" s="1396"/>
      <c r="CE42" s="1396"/>
      <c r="CF42" s="1396"/>
      <c r="CG42" s="1396"/>
      <c r="CH42" s="1396"/>
      <c r="CI42" s="1396"/>
      <c r="CJ42" s="1396"/>
      <c r="CK42" s="1396"/>
      <c r="CL42" s="1396"/>
      <c r="CM42" s="1396"/>
      <c r="CN42" s="1396">
        <v>0</v>
      </c>
      <c r="CO42" s="1396">
        <v>0</v>
      </c>
      <c r="CP42" s="1396"/>
      <c r="CQ42" s="1396"/>
      <c r="CR42" s="1396"/>
      <c r="CS42" s="1396"/>
      <c r="CT42" s="1396"/>
      <c r="CU42" s="1396">
        <v>0</v>
      </c>
      <c r="CV42" s="1396"/>
      <c r="CW42" s="1396"/>
      <c r="CX42" s="1396"/>
      <c r="CY42" s="1396"/>
      <c r="CZ42" s="1396"/>
      <c r="DA42" s="1396"/>
      <c r="DB42" s="1396">
        <v>0</v>
      </c>
      <c r="DC42" s="1396"/>
      <c r="DD42" s="1396"/>
      <c r="DE42" s="1396"/>
      <c r="DF42" s="1396">
        <v>48296889.82</v>
      </c>
      <c r="DG42" s="1396">
        <v>0</v>
      </c>
      <c r="DH42" s="1396">
        <v>0</v>
      </c>
      <c r="DI42" s="1396"/>
      <c r="DJ42" s="1396"/>
      <c r="DK42" s="1396">
        <v>0</v>
      </c>
      <c r="DL42" s="1396"/>
      <c r="DM42" s="1396"/>
      <c r="DN42" s="1396">
        <v>0</v>
      </c>
      <c r="DO42" s="1396"/>
      <c r="DP42" s="1396"/>
      <c r="DQ42" s="1396">
        <v>48296889.82</v>
      </c>
      <c r="DR42" s="1396">
        <v>1494046.4818828928</v>
      </c>
      <c r="DS42" s="1396">
        <v>46802843.338117108</v>
      </c>
      <c r="DT42" s="1396"/>
      <c r="DU42" s="1396"/>
      <c r="DV42" s="1396">
        <v>0</v>
      </c>
      <c r="DW42" s="1396"/>
      <c r="DX42" s="1396"/>
      <c r="DY42" s="1396"/>
      <c r="DZ42" s="1396">
        <v>0</v>
      </c>
      <c r="EA42" s="1396">
        <v>0</v>
      </c>
      <c r="EB42" s="1396"/>
      <c r="EC42" s="1396"/>
      <c r="ED42" s="1396">
        <v>0</v>
      </c>
      <c r="EE42" s="1396"/>
      <c r="EF42" s="1396"/>
      <c r="EG42" s="1396">
        <v>0</v>
      </c>
      <c r="EH42" s="1396"/>
      <c r="EI42" s="1396"/>
      <c r="EJ42" s="1396"/>
      <c r="EK42" s="1396">
        <v>0</v>
      </c>
      <c r="EL42" s="1396"/>
      <c r="EM42" s="1396">
        <v>0</v>
      </c>
      <c r="EN42" s="1396"/>
      <c r="EO42" s="1396"/>
      <c r="EP42" s="1396"/>
      <c r="EQ42" s="1396">
        <v>0</v>
      </c>
      <c r="ER42" s="1396"/>
      <c r="ES42" s="1396"/>
      <c r="ET42" s="1396"/>
      <c r="EU42" s="1396">
        <v>0</v>
      </c>
      <c r="EV42" s="1396"/>
      <c r="EW42" s="1396"/>
      <c r="EX42" s="1396"/>
      <c r="EY42" s="1396"/>
      <c r="EZ42" s="1396">
        <v>0</v>
      </c>
      <c r="FA42" s="1396"/>
      <c r="FB42" s="1396">
        <v>0</v>
      </c>
      <c r="FC42" s="1396"/>
      <c r="FD42" s="1396"/>
      <c r="FE42" s="1396"/>
      <c r="FF42" s="1396">
        <v>0</v>
      </c>
      <c r="FG42" s="1396"/>
      <c r="FH42" s="1396"/>
      <c r="FI42" s="1396"/>
      <c r="FJ42" s="1396">
        <v>0</v>
      </c>
      <c r="FK42" s="1396"/>
      <c r="FL42" s="1396"/>
      <c r="FM42" s="1396"/>
      <c r="FN42" s="1396"/>
      <c r="FO42" s="1396">
        <v>0</v>
      </c>
      <c r="FP42" s="1396"/>
      <c r="FQ42" s="1396"/>
      <c r="FR42" s="1396"/>
      <c r="FS42" s="1396"/>
      <c r="FT42" s="1396"/>
      <c r="FU42" s="1396"/>
      <c r="FV42" s="1396"/>
      <c r="FW42" s="1396">
        <v>19985003.77</v>
      </c>
      <c r="FX42" s="1396">
        <v>17730909.400000002</v>
      </c>
      <c r="FY42" s="1396">
        <v>2159270.7200000002</v>
      </c>
      <c r="FZ42" s="1396">
        <v>94823.650000000023</v>
      </c>
      <c r="GA42" s="1396"/>
      <c r="GB42" s="1396">
        <v>4225977.4900000133</v>
      </c>
      <c r="GC42" s="1396"/>
      <c r="GD42" s="1396"/>
      <c r="GE42" s="1396"/>
      <c r="GF42" s="1396">
        <v>80136953.210000008</v>
      </c>
    </row>
    <row r="43" spans="2:189" s="1345" customFormat="1">
      <c r="B43" s="1350">
        <v>43070</v>
      </c>
      <c r="C43" s="1392"/>
      <c r="D43" s="1392"/>
      <c r="E43" s="1392">
        <v>921090.27</v>
      </c>
      <c r="F43" s="1392"/>
      <c r="G43" s="1392">
        <v>921090.27</v>
      </c>
      <c r="H43" s="1392"/>
      <c r="I43" s="1392"/>
      <c r="J43" s="1392">
        <v>136958.56</v>
      </c>
      <c r="K43" s="1392">
        <v>136958.56</v>
      </c>
      <c r="L43" s="1392">
        <v>136958.56</v>
      </c>
      <c r="M43" s="1392"/>
      <c r="N43" s="1392">
        <v>0</v>
      </c>
      <c r="O43" s="1392"/>
      <c r="P43" s="1392"/>
      <c r="Q43" s="1392">
        <v>0</v>
      </c>
      <c r="R43" s="1392"/>
      <c r="S43" s="1392"/>
      <c r="T43" s="1392"/>
      <c r="U43" s="1392">
        <v>0</v>
      </c>
      <c r="V43" s="1392">
        <v>0</v>
      </c>
      <c r="W43" s="1392">
        <v>0</v>
      </c>
      <c r="X43" s="1392"/>
      <c r="Y43" s="1392"/>
      <c r="Z43" s="1392">
        <v>0</v>
      </c>
      <c r="AA43" s="1392"/>
      <c r="AB43" s="1392"/>
      <c r="AC43" s="1392">
        <v>0</v>
      </c>
      <c r="AD43" s="1392"/>
      <c r="AE43" s="1392"/>
      <c r="AF43" s="1392"/>
      <c r="AG43" s="1392">
        <v>0</v>
      </c>
      <c r="AH43" s="1392"/>
      <c r="AI43" s="1392"/>
      <c r="AJ43" s="1392"/>
      <c r="AK43" s="1392"/>
      <c r="AL43" s="1392">
        <v>0</v>
      </c>
      <c r="AM43" s="1392"/>
      <c r="AN43" s="1392"/>
      <c r="AO43" s="1392"/>
      <c r="AP43" s="1392"/>
      <c r="AQ43" s="1392">
        <v>0</v>
      </c>
      <c r="AR43" s="1392">
        <v>0</v>
      </c>
      <c r="AS43" s="1392">
        <v>0</v>
      </c>
      <c r="AT43" s="1392">
        <v>0</v>
      </c>
      <c r="AU43" s="1392"/>
      <c r="AV43" s="1392"/>
      <c r="AW43" s="1392"/>
      <c r="AX43" s="1392"/>
      <c r="AY43" s="1392">
        <v>5979757.9699999997</v>
      </c>
      <c r="AZ43" s="1392">
        <v>0</v>
      </c>
      <c r="BA43" s="1392">
        <v>0</v>
      </c>
      <c r="BB43" s="1392"/>
      <c r="BC43" s="1392">
        <v>191391.25</v>
      </c>
      <c r="BD43" s="1392">
        <v>5788366.7199999997</v>
      </c>
      <c r="BE43" s="1392">
        <v>0</v>
      </c>
      <c r="BF43" s="1392"/>
      <c r="BG43" s="1392"/>
      <c r="BH43" s="1392"/>
      <c r="BI43" s="1392"/>
      <c r="BJ43" s="1392"/>
      <c r="BK43" s="1392"/>
      <c r="BL43" s="1392">
        <v>0</v>
      </c>
      <c r="BM43" s="1392">
        <v>0</v>
      </c>
      <c r="BN43" s="1392"/>
      <c r="BO43" s="1392"/>
      <c r="BP43" s="1392"/>
      <c r="BQ43" s="1392"/>
      <c r="BR43" s="1392"/>
      <c r="BS43" s="1392"/>
      <c r="BT43" s="1392">
        <v>0</v>
      </c>
      <c r="BU43" s="1392">
        <v>0</v>
      </c>
      <c r="BV43" s="1392"/>
      <c r="BW43" s="1392"/>
      <c r="BX43" s="1392"/>
      <c r="BY43" s="1392"/>
      <c r="BZ43" s="1392">
        <v>0</v>
      </c>
      <c r="CA43" s="1392"/>
      <c r="CB43" s="1392"/>
      <c r="CC43" s="1392"/>
      <c r="CD43" s="1392"/>
      <c r="CE43" s="1392"/>
      <c r="CF43" s="1392"/>
      <c r="CG43" s="1392"/>
      <c r="CH43" s="1392"/>
      <c r="CI43" s="1392"/>
      <c r="CJ43" s="1392"/>
      <c r="CK43" s="1392"/>
      <c r="CL43" s="1392"/>
      <c r="CM43" s="1392"/>
      <c r="CN43" s="1392">
        <v>0</v>
      </c>
      <c r="CO43" s="1392">
        <v>0</v>
      </c>
      <c r="CP43" s="1392"/>
      <c r="CQ43" s="1392"/>
      <c r="CR43" s="1392"/>
      <c r="CS43" s="1392"/>
      <c r="CT43" s="1392"/>
      <c r="CU43" s="1392">
        <v>0</v>
      </c>
      <c r="CV43" s="1392"/>
      <c r="CW43" s="1392"/>
      <c r="CX43" s="1392"/>
      <c r="CY43" s="1392"/>
      <c r="CZ43" s="1392"/>
      <c r="DA43" s="1392"/>
      <c r="DB43" s="1392">
        <v>0</v>
      </c>
      <c r="DC43" s="1392"/>
      <c r="DD43" s="1392"/>
      <c r="DE43" s="1392"/>
      <c r="DF43" s="1392">
        <v>48629945.550000012</v>
      </c>
      <c r="DG43" s="1392">
        <v>0</v>
      </c>
      <c r="DH43" s="1392">
        <v>0</v>
      </c>
      <c r="DI43" s="1392"/>
      <c r="DJ43" s="1392"/>
      <c r="DK43" s="1392">
        <v>0</v>
      </c>
      <c r="DL43" s="1392"/>
      <c r="DM43" s="1392"/>
      <c r="DN43" s="1392">
        <v>0</v>
      </c>
      <c r="DO43" s="1392"/>
      <c r="DP43" s="1392"/>
      <c r="DQ43" s="1392">
        <v>48629945.550000012</v>
      </c>
      <c r="DR43" s="1392">
        <v>1504308.7706400272</v>
      </c>
      <c r="DS43" s="1392">
        <v>47125636.779359981</v>
      </c>
      <c r="DT43" s="1392"/>
      <c r="DU43" s="1392"/>
      <c r="DV43" s="1392">
        <v>0</v>
      </c>
      <c r="DW43" s="1392"/>
      <c r="DX43" s="1392"/>
      <c r="DY43" s="1392"/>
      <c r="DZ43" s="1392">
        <v>0</v>
      </c>
      <c r="EA43" s="1392">
        <v>0</v>
      </c>
      <c r="EB43" s="1392"/>
      <c r="EC43" s="1392"/>
      <c r="ED43" s="1392">
        <v>0</v>
      </c>
      <c r="EE43" s="1392"/>
      <c r="EF43" s="1392"/>
      <c r="EG43" s="1392">
        <v>0</v>
      </c>
      <c r="EH43" s="1392"/>
      <c r="EI43" s="1392"/>
      <c r="EJ43" s="1392"/>
      <c r="EK43" s="1392">
        <v>0</v>
      </c>
      <c r="EL43" s="1392"/>
      <c r="EM43" s="1392">
        <v>0</v>
      </c>
      <c r="EN43" s="1392"/>
      <c r="EO43" s="1392"/>
      <c r="EP43" s="1392"/>
      <c r="EQ43" s="1392">
        <v>0</v>
      </c>
      <c r="ER43" s="1392"/>
      <c r="ES43" s="1392"/>
      <c r="ET43" s="1392"/>
      <c r="EU43" s="1392">
        <v>0</v>
      </c>
      <c r="EV43" s="1392"/>
      <c r="EW43" s="1392"/>
      <c r="EX43" s="1392"/>
      <c r="EY43" s="1392"/>
      <c r="EZ43" s="1392">
        <v>0</v>
      </c>
      <c r="FA43" s="1392"/>
      <c r="FB43" s="1392">
        <v>0</v>
      </c>
      <c r="FC43" s="1392"/>
      <c r="FD43" s="1392"/>
      <c r="FE43" s="1392"/>
      <c r="FF43" s="1392">
        <v>0</v>
      </c>
      <c r="FG43" s="1392"/>
      <c r="FH43" s="1392"/>
      <c r="FI43" s="1392"/>
      <c r="FJ43" s="1392">
        <v>0</v>
      </c>
      <c r="FK43" s="1392"/>
      <c r="FL43" s="1392"/>
      <c r="FM43" s="1392"/>
      <c r="FN43" s="1392"/>
      <c r="FO43" s="1392">
        <v>0</v>
      </c>
      <c r="FP43" s="1392"/>
      <c r="FQ43" s="1392"/>
      <c r="FR43" s="1392"/>
      <c r="FS43" s="1392"/>
      <c r="FT43" s="1392"/>
      <c r="FU43" s="1392"/>
      <c r="FV43" s="1392"/>
      <c r="FW43" s="1392">
        <v>16555978.619666668</v>
      </c>
      <c r="FX43" s="1392">
        <v>16485469.4</v>
      </c>
      <c r="FY43" s="1392">
        <v>52299.58966666687</v>
      </c>
      <c r="FZ43" s="1392">
        <v>18209.630000000005</v>
      </c>
      <c r="GA43" s="1392"/>
      <c r="GB43" s="1392">
        <v>3669407.6886100001</v>
      </c>
      <c r="GC43" s="1392"/>
      <c r="GD43" s="1392"/>
      <c r="GE43" s="1392"/>
      <c r="GF43" s="1392">
        <v>75893138.658276677</v>
      </c>
    </row>
    <row r="44" spans="2:189">
      <c r="C44" s="1396"/>
      <c r="D44" s="1396"/>
      <c r="E44" s="1396"/>
      <c r="F44" s="1396"/>
      <c r="G44" s="1396"/>
      <c r="H44" s="1396"/>
      <c r="I44" s="1396"/>
      <c r="J44" s="1396"/>
      <c r="K44" s="1396"/>
      <c r="L44" s="1396"/>
      <c r="M44" s="1396"/>
      <c r="N44" s="1396"/>
      <c r="O44" s="1396"/>
      <c r="P44" s="1396"/>
      <c r="Q44" s="1396"/>
      <c r="R44" s="1396"/>
      <c r="S44" s="1396"/>
      <c r="T44" s="1396"/>
      <c r="U44" s="1396"/>
      <c r="V44" s="1396"/>
      <c r="W44" s="1396"/>
      <c r="X44" s="1396"/>
      <c r="Y44" s="1396"/>
      <c r="Z44" s="1396"/>
      <c r="AA44" s="1396"/>
      <c r="AB44" s="1396"/>
      <c r="AC44" s="1396"/>
      <c r="AD44" s="1396"/>
      <c r="AE44" s="1396"/>
      <c r="AF44" s="1396"/>
      <c r="AG44" s="1396"/>
      <c r="AH44" s="1396"/>
      <c r="AI44" s="1396"/>
      <c r="AJ44" s="1396"/>
      <c r="AK44" s="1396"/>
      <c r="AL44" s="1396"/>
      <c r="AM44" s="1396"/>
      <c r="AN44" s="1396"/>
      <c r="AO44" s="1396"/>
      <c r="AP44" s="1396"/>
      <c r="AQ44" s="1396"/>
      <c r="AR44" s="1396"/>
      <c r="AS44" s="1396"/>
      <c r="AT44" s="1396"/>
      <c r="AU44" s="1396"/>
      <c r="AV44" s="1396"/>
      <c r="AW44" s="1396"/>
      <c r="AX44" s="1396"/>
      <c r="AY44" s="1396"/>
      <c r="AZ44" s="1396"/>
      <c r="BA44" s="1396"/>
      <c r="BB44" s="1396"/>
      <c r="BC44" s="1396"/>
      <c r="BD44" s="1396"/>
      <c r="BE44" s="1396"/>
      <c r="BF44" s="1396"/>
      <c r="BG44" s="1396"/>
      <c r="BH44" s="1396"/>
      <c r="BI44" s="1396"/>
      <c r="BJ44" s="1396"/>
      <c r="BK44" s="1396"/>
      <c r="BL44" s="1396"/>
      <c r="BM44" s="1396"/>
      <c r="BN44" s="1396"/>
      <c r="BO44" s="1396"/>
      <c r="BP44" s="1396"/>
      <c r="BQ44" s="1396"/>
      <c r="BR44" s="1396"/>
      <c r="BS44" s="1396"/>
      <c r="BT44" s="1396"/>
      <c r="BU44" s="1396"/>
      <c r="BV44" s="1396"/>
      <c r="BW44" s="1396"/>
      <c r="BX44" s="1396"/>
      <c r="BY44" s="1396"/>
      <c r="BZ44" s="1396"/>
      <c r="CA44" s="1396"/>
      <c r="CB44" s="1396"/>
      <c r="CC44" s="1396"/>
      <c r="CD44" s="1396"/>
      <c r="CE44" s="1396"/>
      <c r="CF44" s="1396"/>
      <c r="CG44" s="1396"/>
      <c r="CH44" s="1396"/>
      <c r="CI44" s="1396"/>
      <c r="CJ44" s="1396"/>
      <c r="CK44" s="1396"/>
      <c r="CL44" s="1396"/>
      <c r="CM44" s="1396"/>
      <c r="CN44" s="1396"/>
      <c r="CO44" s="1396"/>
      <c r="CP44" s="1396"/>
      <c r="CQ44" s="1396"/>
      <c r="CR44" s="1396"/>
      <c r="CS44" s="1396"/>
      <c r="CT44" s="1396"/>
      <c r="CU44" s="1396"/>
      <c r="CV44" s="1396"/>
      <c r="CW44" s="1396"/>
      <c r="CX44" s="1396"/>
      <c r="CY44" s="1396"/>
      <c r="CZ44" s="1396"/>
      <c r="DA44" s="1396"/>
      <c r="DB44" s="1396"/>
      <c r="DC44" s="1396"/>
      <c r="DD44" s="1396"/>
      <c r="DE44" s="1396"/>
      <c r="DF44" s="1396"/>
      <c r="DG44" s="1396"/>
      <c r="DH44" s="1396"/>
      <c r="DI44" s="1396"/>
      <c r="DJ44" s="1396"/>
      <c r="DK44" s="1396"/>
      <c r="DL44" s="1396"/>
      <c r="DM44" s="1396"/>
      <c r="DN44" s="1396"/>
      <c r="DO44" s="1396"/>
      <c r="DP44" s="1396"/>
      <c r="DQ44" s="1396"/>
      <c r="DR44" s="1396"/>
      <c r="DS44" s="1396"/>
      <c r="DT44" s="1396"/>
      <c r="DU44" s="1396"/>
      <c r="DV44" s="1396"/>
      <c r="DW44" s="1396"/>
      <c r="DX44" s="1396"/>
      <c r="DY44" s="1396"/>
      <c r="DZ44" s="1396"/>
      <c r="EA44" s="1396"/>
      <c r="EB44" s="1396"/>
      <c r="EC44" s="1396"/>
      <c r="ED44" s="1396"/>
      <c r="EE44" s="1396"/>
      <c r="EF44" s="1396"/>
      <c r="EG44" s="1396"/>
      <c r="EH44" s="1396"/>
      <c r="EI44" s="1396"/>
      <c r="EJ44" s="1396"/>
      <c r="EK44" s="1396"/>
      <c r="EL44" s="1396"/>
      <c r="EM44" s="1396"/>
      <c r="EN44" s="1396"/>
      <c r="EO44" s="1396"/>
      <c r="EP44" s="1396"/>
      <c r="EQ44" s="1396"/>
      <c r="ER44" s="1396"/>
      <c r="ES44" s="1396"/>
      <c r="ET44" s="1396"/>
      <c r="EU44" s="1396"/>
      <c r="EV44" s="1396"/>
      <c r="EW44" s="1396"/>
      <c r="EX44" s="1396"/>
      <c r="EY44" s="1396"/>
      <c r="EZ44" s="1396"/>
      <c r="FA44" s="1396"/>
      <c r="FB44" s="1396"/>
      <c r="FC44" s="1396"/>
      <c r="FD44" s="1396"/>
      <c r="FE44" s="1396"/>
      <c r="FF44" s="1396"/>
      <c r="FG44" s="1396"/>
      <c r="FH44" s="1396"/>
      <c r="FI44" s="1396"/>
      <c r="FJ44" s="1396"/>
      <c r="FK44" s="1396"/>
      <c r="FL44" s="1396"/>
      <c r="FM44" s="1396"/>
      <c r="FN44" s="1396"/>
      <c r="FO44" s="1396"/>
      <c r="FP44" s="1396"/>
      <c r="FQ44" s="1396"/>
      <c r="FR44" s="1396"/>
      <c r="FS44" s="1396"/>
      <c r="FT44" s="1396"/>
      <c r="FU44" s="1396"/>
      <c r="FV44" s="1396"/>
      <c r="FW44" s="1396"/>
      <c r="FX44" s="1396"/>
      <c r="FY44" s="1396"/>
      <c r="FZ44" s="1396"/>
      <c r="GA44" s="1396"/>
      <c r="GB44" s="1396"/>
      <c r="GC44" s="1396"/>
      <c r="GD44" s="1396"/>
      <c r="GE44" s="1396"/>
      <c r="GF44" s="1396"/>
    </row>
    <row r="45" spans="2:189">
      <c r="C45" s="1396"/>
      <c r="D45" s="1396"/>
      <c r="E45" s="1396"/>
      <c r="F45" s="1396"/>
      <c r="G45" s="1396"/>
      <c r="H45" s="1396"/>
      <c r="I45" s="1396"/>
      <c r="J45" s="1396"/>
      <c r="K45" s="1396"/>
      <c r="L45" s="1396"/>
      <c r="M45" s="1396"/>
      <c r="N45" s="1396"/>
      <c r="O45" s="1396"/>
      <c r="P45" s="1396"/>
      <c r="Q45" s="1396"/>
      <c r="R45" s="1396"/>
      <c r="S45" s="1396"/>
      <c r="T45" s="1396"/>
      <c r="U45" s="1396"/>
      <c r="V45" s="1396"/>
      <c r="W45" s="1396"/>
      <c r="X45" s="1396"/>
      <c r="Y45" s="1396"/>
      <c r="Z45" s="1396"/>
      <c r="AA45" s="1396"/>
      <c r="AB45" s="1396"/>
      <c r="AC45" s="1396"/>
      <c r="AD45" s="1396"/>
      <c r="AE45" s="1396"/>
      <c r="AF45" s="1396"/>
      <c r="AG45" s="1396"/>
      <c r="AH45" s="1396"/>
      <c r="AI45" s="1396"/>
      <c r="AJ45" s="1396"/>
      <c r="AK45" s="1396"/>
      <c r="AL45" s="1396"/>
      <c r="AM45" s="1396"/>
      <c r="AN45" s="1396"/>
      <c r="AO45" s="1396"/>
      <c r="AP45" s="1396"/>
      <c r="AQ45" s="1396"/>
      <c r="AR45" s="1396"/>
      <c r="AS45" s="1396"/>
      <c r="AT45" s="1396"/>
      <c r="AU45" s="1396"/>
      <c r="AV45" s="1396"/>
      <c r="AW45" s="1396"/>
      <c r="AX45" s="1396"/>
      <c r="AY45" s="1396"/>
      <c r="AZ45" s="1396"/>
      <c r="BA45" s="1396"/>
      <c r="BB45" s="1396"/>
      <c r="BC45" s="1396"/>
      <c r="BD45" s="1396"/>
      <c r="BE45" s="1396"/>
      <c r="BF45" s="1396"/>
      <c r="BG45" s="1396"/>
      <c r="BH45" s="1396"/>
      <c r="BI45" s="1396"/>
      <c r="BJ45" s="1396"/>
      <c r="BK45" s="1396"/>
      <c r="BL45" s="1396"/>
      <c r="BM45" s="1396"/>
      <c r="BN45" s="1396"/>
      <c r="BO45" s="1396"/>
      <c r="BP45" s="1396"/>
      <c r="BQ45" s="1396"/>
      <c r="BR45" s="1396"/>
      <c r="BS45" s="1396"/>
      <c r="BT45" s="1396"/>
      <c r="BU45" s="1396"/>
      <c r="BV45" s="1396"/>
      <c r="BW45" s="1396"/>
      <c r="BX45" s="1396"/>
      <c r="BY45" s="1396"/>
      <c r="BZ45" s="1396"/>
      <c r="CA45" s="1396"/>
      <c r="CB45" s="1396"/>
      <c r="CC45" s="1396"/>
      <c r="CD45" s="1396"/>
      <c r="CE45" s="1396"/>
      <c r="CF45" s="1396"/>
      <c r="CG45" s="1396"/>
      <c r="CH45" s="1396"/>
      <c r="CI45" s="1396"/>
      <c r="CJ45" s="1396"/>
      <c r="CK45" s="1396"/>
      <c r="CL45" s="1396"/>
      <c r="CM45" s="1396"/>
      <c r="CN45" s="1396"/>
      <c r="CO45" s="1396"/>
      <c r="CP45" s="1396"/>
      <c r="CQ45" s="1396"/>
      <c r="CR45" s="1396"/>
      <c r="CS45" s="1396"/>
      <c r="CT45" s="1396"/>
      <c r="CU45" s="1396"/>
      <c r="CV45" s="1396"/>
      <c r="CW45" s="1396"/>
      <c r="CX45" s="1396"/>
      <c r="CY45" s="1396"/>
      <c r="CZ45" s="1396"/>
      <c r="DA45" s="1396"/>
      <c r="DB45" s="1396"/>
      <c r="DC45" s="1396"/>
      <c r="DD45" s="1396"/>
      <c r="DE45" s="1396"/>
      <c r="DF45" s="1396"/>
      <c r="DG45" s="1396"/>
      <c r="DH45" s="1396"/>
      <c r="DI45" s="1396"/>
      <c r="DJ45" s="1396"/>
      <c r="DK45" s="1396"/>
      <c r="DL45" s="1396"/>
      <c r="DM45" s="1396"/>
      <c r="DN45" s="1396"/>
      <c r="DO45" s="1396"/>
      <c r="DP45" s="1396"/>
      <c r="DQ45" s="1396"/>
      <c r="DR45" s="1396"/>
      <c r="DS45" s="1396"/>
      <c r="DT45" s="1396"/>
      <c r="DU45" s="1396"/>
      <c r="DV45" s="1396"/>
      <c r="DW45" s="1396"/>
      <c r="DX45" s="1396"/>
      <c r="DY45" s="1396"/>
      <c r="DZ45" s="1396"/>
      <c r="EA45" s="1396"/>
      <c r="EB45" s="1396"/>
      <c r="EC45" s="1396"/>
      <c r="ED45" s="1396"/>
      <c r="EE45" s="1396"/>
      <c r="EF45" s="1396"/>
      <c r="EG45" s="1396"/>
      <c r="EH45" s="1396"/>
      <c r="EI45" s="1396"/>
      <c r="EJ45" s="1396"/>
      <c r="EK45" s="1396"/>
      <c r="EL45" s="1396"/>
      <c r="EM45" s="1396"/>
      <c r="EN45" s="1396"/>
      <c r="EO45" s="1396"/>
      <c r="EP45" s="1396"/>
      <c r="EQ45" s="1396"/>
      <c r="ER45" s="1396"/>
      <c r="ES45" s="1396"/>
      <c r="ET45" s="1396"/>
      <c r="EU45" s="1396"/>
      <c r="EV45" s="1396"/>
      <c r="EW45" s="1396"/>
      <c r="EX45" s="1396"/>
      <c r="EY45" s="1396"/>
      <c r="EZ45" s="1396"/>
      <c r="FA45" s="1396"/>
      <c r="FB45" s="1396"/>
      <c r="FC45" s="1396"/>
      <c r="FD45" s="1396"/>
      <c r="FE45" s="1396"/>
      <c r="FF45" s="1396"/>
      <c r="FG45" s="1396"/>
      <c r="FH45" s="1396"/>
      <c r="FI45" s="1396"/>
      <c r="FJ45" s="1396"/>
      <c r="FK45" s="1396"/>
      <c r="FL45" s="1396"/>
      <c r="FM45" s="1396"/>
      <c r="FN45" s="1396"/>
      <c r="FO45" s="1396"/>
      <c r="FP45" s="1396"/>
      <c r="FQ45" s="1396"/>
      <c r="FR45" s="1396"/>
      <c r="FS45" s="1396"/>
      <c r="FT45" s="1396"/>
      <c r="FU45" s="1396"/>
      <c r="FV45" s="1396"/>
      <c r="FW45" s="1396"/>
      <c r="FX45" s="1396"/>
      <c r="FY45" s="1396"/>
      <c r="FZ45" s="1396"/>
      <c r="GA45" s="1396"/>
      <c r="GB45" s="1396"/>
      <c r="GC45" s="1396"/>
      <c r="GD45" s="1396"/>
      <c r="GE45" s="1396"/>
      <c r="GF45" s="1396"/>
    </row>
    <row r="46" spans="2:189" s="1340" customFormat="1">
      <c r="B46" s="1344">
        <v>43101</v>
      </c>
      <c r="C46" s="1394"/>
      <c r="D46" s="1394"/>
      <c r="E46" s="1394">
        <v>544779.59</v>
      </c>
      <c r="F46" s="1394"/>
      <c r="G46" s="1394">
        <v>544779.59</v>
      </c>
      <c r="H46" s="1394"/>
      <c r="I46" s="1394"/>
      <c r="J46" s="1394">
        <v>205129.38999999998</v>
      </c>
      <c r="K46" s="1394">
        <v>205129.38999999998</v>
      </c>
      <c r="L46" s="1394">
        <v>205129.38999999998</v>
      </c>
      <c r="M46" s="1394"/>
      <c r="N46" s="1394">
        <v>0</v>
      </c>
      <c r="O46" s="1394"/>
      <c r="P46" s="1394"/>
      <c r="Q46" s="1394">
        <v>0</v>
      </c>
      <c r="R46" s="1394"/>
      <c r="S46" s="1394"/>
      <c r="T46" s="1394"/>
      <c r="U46" s="1394">
        <v>0</v>
      </c>
      <c r="V46" s="1394">
        <v>0</v>
      </c>
      <c r="W46" s="1394">
        <v>0</v>
      </c>
      <c r="X46" s="1394"/>
      <c r="Y46" s="1394"/>
      <c r="Z46" s="1394">
        <v>0</v>
      </c>
      <c r="AA46" s="1394"/>
      <c r="AB46" s="1394"/>
      <c r="AC46" s="1394">
        <v>0</v>
      </c>
      <c r="AD46" s="1394"/>
      <c r="AE46" s="1394"/>
      <c r="AF46" s="1394"/>
      <c r="AG46" s="1394">
        <v>0</v>
      </c>
      <c r="AH46" s="1394"/>
      <c r="AI46" s="1394"/>
      <c r="AJ46" s="1394"/>
      <c r="AK46" s="1394"/>
      <c r="AL46" s="1394">
        <v>0</v>
      </c>
      <c r="AM46" s="1394"/>
      <c r="AN46" s="1394"/>
      <c r="AO46" s="1394"/>
      <c r="AP46" s="1394"/>
      <c r="AQ46" s="1394">
        <v>0</v>
      </c>
      <c r="AR46" s="1394">
        <v>0</v>
      </c>
      <c r="AS46" s="1394">
        <v>0</v>
      </c>
      <c r="AT46" s="1394">
        <v>0</v>
      </c>
      <c r="AU46" s="1394"/>
      <c r="AV46" s="1394"/>
      <c r="AW46" s="1394"/>
      <c r="AX46" s="1394"/>
      <c r="AY46" s="1394">
        <v>5379757.9699999997</v>
      </c>
      <c r="AZ46" s="1394">
        <v>0</v>
      </c>
      <c r="BA46" s="1394">
        <v>0</v>
      </c>
      <c r="BB46" s="1394"/>
      <c r="BC46" s="1394">
        <v>191391.25</v>
      </c>
      <c r="BD46" s="1394">
        <v>5188366.72</v>
      </c>
      <c r="BE46" s="1394">
        <v>0</v>
      </c>
      <c r="BF46" s="1394"/>
      <c r="BG46" s="1394"/>
      <c r="BH46" s="1394"/>
      <c r="BI46" s="1394"/>
      <c r="BJ46" s="1394"/>
      <c r="BK46" s="1394"/>
      <c r="BL46" s="1394">
        <v>0</v>
      </c>
      <c r="BM46" s="1394">
        <v>0</v>
      </c>
      <c r="BN46" s="1394"/>
      <c r="BO46" s="1394"/>
      <c r="BP46" s="1394"/>
      <c r="BQ46" s="1394"/>
      <c r="BR46" s="1394"/>
      <c r="BS46" s="1394"/>
      <c r="BT46" s="1394">
        <v>0</v>
      </c>
      <c r="BU46" s="1394">
        <v>0</v>
      </c>
      <c r="BV46" s="1394"/>
      <c r="BW46" s="1394"/>
      <c r="BX46" s="1394"/>
      <c r="BY46" s="1394"/>
      <c r="BZ46" s="1394">
        <v>0</v>
      </c>
      <c r="CA46" s="1394"/>
      <c r="CB46" s="1394"/>
      <c r="CC46" s="1394"/>
      <c r="CD46" s="1394"/>
      <c r="CE46" s="1394"/>
      <c r="CF46" s="1394"/>
      <c r="CG46" s="1394"/>
      <c r="CH46" s="1394"/>
      <c r="CI46" s="1394"/>
      <c r="CJ46" s="1394"/>
      <c r="CK46" s="1394"/>
      <c r="CL46" s="1394"/>
      <c r="CM46" s="1394"/>
      <c r="CN46" s="1394">
        <v>0</v>
      </c>
      <c r="CO46" s="1394">
        <v>0</v>
      </c>
      <c r="CP46" s="1394"/>
      <c r="CQ46" s="1394"/>
      <c r="CR46" s="1394"/>
      <c r="CS46" s="1394"/>
      <c r="CT46" s="1394"/>
      <c r="CU46" s="1394">
        <v>0</v>
      </c>
      <c r="CV46" s="1394"/>
      <c r="CW46" s="1394"/>
      <c r="CX46" s="1394"/>
      <c r="CY46" s="1394"/>
      <c r="CZ46" s="1394"/>
      <c r="DA46" s="1394"/>
      <c r="DB46" s="1394">
        <v>0</v>
      </c>
      <c r="DC46" s="1394"/>
      <c r="DD46" s="1394"/>
      <c r="DE46" s="1394"/>
      <c r="DF46" s="1394">
        <v>47251443.900000006</v>
      </c>
      <c r="DG46" s="1394">
        <v>0</v>
      </c>
      <c r="DH46" s="1394">
        <v>0</v>
      </c>
      <c r="DI46" s="1394"/>
      <c r="DJ46" s="1394"/>
      <c r="DK46" s="1394">
        <v>0</v>
      </c>
      <c r="DL46" s="1394"/>
      <c r="DM46" s="1394"/>
      <c r="DN46" s="1394">
        <v>0</v>
      </c>
      <c r="DO46" s="1394"/>
      <c r="DP46" s="1394"/>
      <c r="DQ46" s="1394">
        <v>47251443.900000006</v>
      </c>
      <c r="DR46" s="1394">
        <v>1461833.6509821659</v>
      </c>
      <c r="DS46" s="1394">
        <v>45789610.249017842</v>
      </c>
      <c r="DT46" s="1394"/>
      <c r="DU46" s="1394"/>
      <c r="DV46" s="1394">
        <v>0</v>
      </c>
      <c r="DW46" s="1394"/>
      <c r="DX46" s="1394"/>
      <c r="DY46" s="1394"/>
      <c r="DZ46" s="1394">
        <v>0</v>
      </c>
      <c r="EA46" s="1394">
        <v>0</v>
      </c>
      <c r="EB46" s="1394"/>
      <c r="EC46" s="1394"/>
      <c r="ED46" s="1394">
        <v>0</v>
      </c>
      <c r="EE46" s="1394"/>
      <c r="EF46" s="1394"/>
      <c r="EG46" s="1394">
        <v>0</v>
      </c>
      <c r="EH46" s="1394"/>
      <c r="EI46" s="1394"/>
      <c r="EJ46" s="1394"/>
      <c r="EK46" s="1394">
        <v>0</v>
      </c>
      <c r="EL46" s="1394"/>
      <c r="EM46" s="1394">
        <v>0</v>
      </c>
      <c r="EN46" s="1394"/>
      <c r="EO46" s="1394"/>
      <c r="EP46" s="1394"/>
      <c r="EQ46" s="1394">
        <v>0</v>
      </c>
      <c r="ER46" s="1394"/>
      <c r="ES46" s="1394"/>
      <c r="ET46" s="1394"/>
      <c r="EU46" s="1394">
        <v>0</v>
      </c>
      <c r="EV46" s="1394"/>
      <c r="EW46" s="1394"/>
      <c r="EX46" s="1394"/>
      <c r="EY46" s="1394"/>
      <c r="EZ46" s="1394">
        <v>0</v>
      </c>
      <c r="FA46" s="1394"/>
      <c r="FB46" s="1394">
        <v>0</v>
      </c>
      <c r="FC46" s="1394"/>
      <c r="FD46" s="1394"/>
      <c r="FE46" s="1394"/>
      <c r="FF46" s="1394">
        <v>0</v>
      </c>
      <c r="FG46" s="1394"/>
      <c r="FH46" s="1394"/>
      <c r="FI46" s="1394"/>
      <c r="FJ46" s="1394">
        <v>0</v>
      </c>
      <c r="FK46" s="1394"/>
      <c r="FL46" s="1394"/>
      <c r="FM46" s="1394"/>
      <c r="FN46" s="1394"/>
      <c r="FO46" s="1394">
        <v>0</v>
      </c>
      <c r="FP46" s="1394"/>
      <c r="FQ46" s="1394"/>
      <c r="FR46" s="1394"/>
      <c r="FS46" s="1394"/>
      <c r="FT46" s="1394"/>
      <c r="FU46" s="1394"/>
      <c r="FV46" s="1394"/>
      <c r="FW46" s="1394">
        <v>17786437.041444447</v>
      </c>
      <c r="FX46" s="1394">
        <v>17725469.400000002</v>
      </c>
      <c r="FY46" s="1394">
        <v>48501.011444444535</v>
      </c>
      <c r="FZ46" s="1394">
        <v>12466.630000000005</v>
      </c>
      <c r="GA46" s="1394"/>
      <c r="GB46" s="1394">
        <v>3680677.857915001</v>
      </c>
      <c r="GC46" s="1394"/>
      <c r="GD46" s="1394"/>
      <c r="GE46" s="1394"/>
      <c r="GF46" s="1394">
        <v>74848225.749359459</v>
      </c>
    </row>
    <row r="47" spans="2:189" s="1340" customFormat="1">
      <c r="B47" s="1344">
        <v>43132</v>
      </c>
      <c r="C47" s="1394"/>
      <c r="D47" s="1394"/>
      <c r="E47" s="1394">
        <v>542113.59</v>
      </c>
      <c r="F47" s="1394"/>
      <c r="G47" s="1394">
        <v>542113.59</v>
      </c>
      <c r="H47" s="1394"/>
      <c r="I47" s="1394"/>
      <c r="J47" s="1394">
        <v>205129.38999999998</v>
      </c>
      <c r="K47" s="1394">
        <v>205129.38999999998</v>
      </c>
      <c r="L47" s="1394">
        <v>205129.38999999998</v>
      </c>
      <c r="M47" s="1394"/>
      <c r="N47" s="1394">
        <v>0</v>
      </c>
      <c r="O47" s="1394"/>
      <c r="P47" s="1394"/>
      <c r="Q47" s="1394">
        <v>0</v>
      </c>
      <c r="R47" s="1394"/>
      <c r="S47" s="1394"/>
      <c r="T47" s="1394"/>
      <c r="U47" s="1394">
        <v>0</v>
      </c>
      <c r="V47" s="1394">
        <v>0</v>
      </c>
      <c r="W47" s="1394">
        <v>0</v>
      </c>
      <c r="X47" s="1394"/>
      <c r="Y47" s="1394"/>
      <c r="Z47" s="1394">
        <v>0</v>
      </c>
      <c r="AA47" s="1394"/>
      <c r="AB47" s="1394"/>
      <c r="AC47" s="1394">
        <v>0</v>
      </c>
      <c r="AD47" s="1394"/>
      <c r="AE47" s="1394"/>
      <c r="AF47" s="1394"/>
      <c r="AG47" s="1394">
        <v>0</v>
      </c>
      <c r="AH47" s="1394"/>
      <c r="AI47" s="1394"/>
      <c r="AJ47" s="1394"/>
      <c r="AK47" s="1394"/>
      <c r="AL47" s="1394">
        <v>0</v>
      </c>
      <c r="AM47" s="1394"/>
      <c r="AN47" s="1394"/>
      <c r="AO47" s="1394"/>
      <c r="AP47" s="1394"/>
      <c r="AQ47" s="1394">
        <v>0</v>
      </c>
      <c r="AR47" s="1394">
        <v>0</v>
      </c>
      <c r="AS47" s="1394">
        <v>0</v>
      </c>
      <c r="AT47" s="1394">
        <v>0</v>
      </c>
      <c r="AU47" s="1394"/>
      <c r="AV47" s="1394"/>
      <c r="AW47" s="1394"/>
      <c r="AX47" s="1394"/>
      <c r="AY47" s="1394">
        <v>5188366.72</v>
      </c>
      <c r="AZ47" s="1394">
        <v>0</v>
      </c>
      <c r="BA47" s="1394">
        <v>0</v>
      </c>
      <c r="BB47" s="1394"/>
      <c r="BC47" s="1394">
        <v>0</v>
      </c>
      <c r="BD47" s="1394">
        <v>5188366.72</v>
      </c>
      <c r="BE47" s="1394">
        <v>0</v>
      </c>
      <c r="BF47" s="1394"/>
      <c r="BG47" s="1394"/>
      <c r="BH47" s="1394"/>
      <c r="BI47" s="1394"/>
      <c r="BJ47" s="1394"/>
      <c r="BK47" s="1394"/>
      <c r="BL47" s="1394">
        <v>0</v>
      </c>
      <c r="BM47" s="1394">
        <v>0</v>
      </c>
      <c r="BN47" s="1394"/>
      <c r="BO47" s="1394"/>
      <c r="BP47" s="1394"/>
      <c r="BQ47" s="1394"/>
      <c r="BR47" s="1394"/>
      <c r="BS47" s="1394"/>
      <c r="BT47" s="1394">
        <v>0</v>
      </c>
      <c r="BU47" s="1394">
        <v>0</v>
      </c>
      <c r="BV47" s="1394"/>
      <c r="BW47" s="1394"/>
      <c r="BX47" s="1394"/>
      <c r="BY47" s="1394"/>
      <c r="BZ47" s="1394">
        <v>0</v>
      </c>
      <c r="CA47" s="1394"/>
      <c r="CB47" s="1394"/>
      <c r="CC47" s="1394"/>
      <c r="CD47" s="1394"/>
      <c r="CE47" s="1394"/>
      <c r="CF47" s="1394"/>
      <c r="CG47" s="1394"/>
      <c r="CH47" s="1394"/>
      <c r="CI47" s="1394"/>
      <c r="CJ47" s="1394"/>
      <c r="CK47" s="1394"/>
      <c r="CL47" s="1394"/>
      <c r="CM47" s="1394"/>
      <c r="CN47" s="1394">
        <v>0</v>
      </c>
      <c r="CO47" s="1394">
        <v>0</v>
      </c>
      <c r="CP47" s="1394"/>
      <c r="CQ47" s="1394"/>
      <c r="CR47" s="1394"/>
      <c r="CS47" s="1394"/>
      <c r="CT47" s="1394"/>
      <c r="CU47" s="1394">
        <v>0</v>
      </c>
      <c r="CV47" s="1394"/>
      <c r="CW47" s="1394"/>
      <c r="CX47" s="1394"/>
      <c r="CY47" s="1394"/>
      <c r="CZ47" s="1394"/>
      <c r="DA47" s="1394"/>
      <c r="DB47" s="1394">
        <v>0</v>
      </c>
      <c r="DC47" s="1394"/>
      <c r="DD47" s="1394"/>
      <c r="DE47" s="1394"/>
      <c r="DF47" s="1394">
        <v>47442835.150000006</v>
      </c>
      <c r="DG47" s="1394">
        <v>0</v>
      </c>
      <c r="DH47" s="1394">
        <v>0</v>
      </c>
      <c r="DI47" s="1394"/>
      <c r="DJ47" s="1394"/>
      <c r="DK47" s="1394">
        <v>0</v>
      </c>
      <c r="DL47" s="1394"/>
      <c r="DM47" s="1394"/>
      <c r="DN47" s="1394">
        <v>0</v>
      </c>
      <c r="DO47" s="1394"/>
      <c r="DP47" s="1394"/>
      <c r="DQ47" s="1394">
        <v>47442835.150000006</v>
      </c>
      <c r="DR47" s="1394">
        <v>1461833.6509821659</v>
      </c>
      <c r="DS47" s="1394">
        <v>45981001.499017842</v>
      </c>
      <c r="DT47" s="1394"/>
      <c r="DU47" s="1394"/>
      <c r="DV47" s="1394">
        <v>0</v>
      </c>
      <c r="DW47" s="1394"/>
      <c r="DX47" s="1394"/>
      <c r="DY47" s="1394"/>
      <c r="DZ47" s="1394">
        <v>0</v>
      </c>
      <c r="EA47" s="1394">
        <v>0</v>
      </c>
      <c r="EB47" s="1394"/>
      <c r="EC47" s="1394"/>
      <c r="ED47" s="1394">
        <v>0</v>
      </c>
      <c r="EE47" s="1394"/>
      <c r="EF47" s="1394"/>
      <c r="EG47" s="1394">
        <v>0</v>
      </c>
      <c r="EH47" s="1394"/>
      <c r="EI47" s="1394"/>
      <c r="EJ47" s="1394"/>
      <c r="EK47" s="1394">
        <v>0</v>
      </c>
      <c r="EL47" s="1394"/>
      <c r="EM47" s="1394">
        <v>0</v>
      </c>
      <c r="EN47" s="1394"/>
      <c r="EO47" s="1394"/>
      <c r="EP47" s="1394"/>
      <c r="EQ47" s="1394">
        <v>0</v>
      </c>
      <c r="ER47" s="1394"/>
      <c r="ES47" s="1394"/>
      <c r="ET47" s="1394"/>
      <c r="EU47" s="1394">
        <v>0</v>
      </c>
      <c r="EV47" s="1394"/>
      <c r="EW47" s="1394"/>
      <c r="EX47" s="1394"/>
      <c r="EY47" s="1394"/>
      <c r="EZ47" s="1394">
        <v>0</v>
      </c>
      <c r="FA47" s="1394"/>
      <c r="FB47" s="1394">
        <v>0</v>
      </c>
      <c r="FC47" s="1394"/>
      <c r="FD47" s="1394"/>
      <c r="FE47" s="1394"/>
      <c r="FF47" s="1394">
        <v>0</v>
      </c>
      <c r="FG47" s="1394"/>
      <c r="FH47" s="1394"/>
      <c r="FI47" s="1394"/>
      <c r="FJ47" s="1394">
        <v>0</v>
      </c>
      <c r="FK47" s="1394"/>
      <c r="FL47" s="1394"/>
      <c r="FM47" s="1394"/>
      <c r="FN47" s="1394"/>
      <c r="FO47" s="1394">
        <v>0</v>
      </c>
      <c r="FP47" s="1394"/>
      <c r="FQ47" s="1394"/>
      <c r="FR47" s="1394"/>
      <c r="FS47" s="1394"/>
      <c r="FT47" s="1394"/>
      <c r="FU47" s="1394"/>
      <c r="FV47" s="1394"/>
      <c r="FW47" s="1394">
        <v>17786437.041444447</v>
      </c>
      <c r="FX47" s="1394">
        <v>17725469.400000002</v>
      </c>
      <c r="FY47" s="1394">
        <v>48501.011444444535</v>
      </c>
      <c r="FZ47" s="1394">
        <v>12466.630000000005</v>
      </c>
      <c r="GA47" s="1394"/>
      <c r="GB47" s="1394">
        <v>3873826.857915001</v>
      </c>
      <c r="GC47" s="1394"/>
      <c r="GD47" s="1394"/>
      <c r="GE47" s="1394"/>
      <c r="GF47" s="1394">
        <v>75038708.749359459</v>
      </c>
    </row>
    <row r="48" spans="2:189" s="1340" customFormat="1">
      <c r="B48" s="1344">
        <v>43160</v>
      </c>
      <c r="C48" s="1394">
        <v>71768.390000000014</v>
      </c>
      <c r="D48" s="1394"/>
      <c r="E48" s="1394">
        <v>635486.38</v>
      </c>
      <c r="F48" s="1394"/>
      <c r="G48" s="1394">
        <v>635486.38</v>
      </c>
      <c r="H48" s="1394"/>
      <c r="I48" s="1394"/>
      <c r="J48" s="1394">
        <v>0</v>
      </c>
      <c r="K48" s="1394">
        <v>0</v>
      </c>
      <c r="L48" s="1394">
        <v>0</v>
      </c>
      <c r="M48" s="1394"/>
      <c r="N48" s="1394">
        <v>0</v>
      </c>
      <c r="O48" s="1394"/>
      <c r="P48" s="1394"/>
      <c r="Q48" s="1394">
        <v>0</v>
      </c>
      <c r="R48" s="1394"/>
      <c r="S48" s="1394"/>
      <c r="T48" s="1394"/>
      <c r="U48" s="1394">
        <v>0</v>
      </c>
      <c r="V48" s="1394">
        <v>0</v>
      </c>
      <c r="W48" s="1394">
        <v>0</v>
      </c>
      <c r="X48" s="1394"/>
      <c r="Y48" s="1394"/>
      <c r="Z48" s="1394">
        <v>0</v>
      </c>
      <c r="AA48" s="1394"/>
      <c r="AB48" s="1394"/>
      <c r="AC48" s="1394">
        <v>0</v>
      </c>
      <c r="AD48" s="1394"/>
      <c r="AE48" s="1394"/>
      <c r="AF48" s="1394"/>
      <c r="AG48" s="1394">
        <v>0</v>
      </c>
      <c r="AH48" s="1394"/>
      <c r="AI48" s="1394"/>
      <c r="AJ48" s="1394"/>
      <c r="AK48" s="1394"/>
      <c r="AL48" s="1394">
        <v>0</v>
      </c>
      <c r="AM48" s="1394"/>
      <c r="AN48" s="1394"/>
      <c r="AO48" s="1394"/>
      <c r="AP48" s="1394"/>
      <c r="AQ48" s="1394">
        <v>3361</v>
      </c>
      <c r="AR48" s="1394">
        <v>0</v>
      </c>
      <c r="AS48" s="1394">
        <v>3361</v>
      </c>
      <c r="AT48" s="1394">
        <v>3361</v>
      </c>
      <c r="AU48" s="1394"/>
      <c r="AV48" s="1394"/>
      <c r="AW48" s="1394"/>
      <c r="AX48" s="1394"/>
      <c r="AY48" s="1394">
        <v>5188366.72</v>
      </c>
      <c r="AZ48" s="1394">
        <v>0</v>
      </c>
      <c r="BA48" s="1394">
        <v>0</v>
      </c>
      <c r="BB48" s="1394"/>
      <c r="BC48" s="1394">
        <v>0</v>
      </c>
      <c r="BD48" s="1394">
        <v>5188366.72</v>
      </c>
      <c r="BE48" s="1394">
        <v>0</v>
      </c>
      <c r="BF48" s="1394"/>
      <c r="BG48" s="1394"/>
      <c r="BH48" s="1394"/>
      <c r="BI48" s="1394"/>
      <c r="BJ48" s="1394"/>
      <c r="BK48" s="1394"/>
      <c r="BL48" s="1394">
        <v>0</v>
      </c>
      <c r="BM48" s="1394">
        <v>0</v>
      </c>
      <c r="BN48" s="1394"/>
      <c r="BO48" s="1394"/>
      <c r="BP48" s="1394"/>
      <c r="BQ48" s="1394"/>
      <c r="BR48" s="1394"/>
      <c r="BS48" s="1394"/>
      <c r="BT48" s="1394">
        <v>0</v>
      </c>
      <c r="BU48" s="1394">
        <v>0</v>
      </c>
      <c r="BV48" s="1394"/>
      <c r="BW48" s="1394"/>
      <c r="BX48" s="1394"/>
      <c r="BY48" s="1394"/>
      <c r="BZ48" s="1394">
        <v>0</v>
      </c>
      <c r="CA48" s="1394"/>
      <c r="CB48" s="1394"/>
      <c r="CC48" s="1394"/>
      <c r="CD48" s="1394"/>
      <c r="CE48" s="1394"/>
      <c r="CF48" s="1394"/>
      <c r="CG48" s="1394"/>
      <c r="CH48" s="1394"/>
      <c r="CI48" s="1394"/>
      <c r="CJ48" s="1394"/>
      <c r="CK48" s="1394"/>
      <c r="CL48" s="1394"/>
      <c r="CM48" s="1394"/>
      <c r="CN48" s="1394">
        <v>0</v>
      </c>
      <c r="CO48" s="1394">
        <v>0</v>
      </c>
      <c r="CP48" s="1394"/>
      <c r="CQ48" s="1394"/>
      <c r="CR48" s="1394"/>
      <c r="CS48" s="1394"/>
      <c r="CT48" s="1394"/>
      <c r="CU48" s="1394">
        <v>0</v>
      </c>
      <c r="CV48" s="1394"/>
      <c r="CW48" s="1394"/>
      <c r="CX48" s="1394"/>
      <c r="CY48" s="1394"/>
      <c r="CZ48" s="1394"/>
      <c r="DA48" s="1394"/>
      <c r="DB48" s="1394">
        <v>0</v>
      </c>
      <c r="DC48" s="1394"/>
      <c r="DD48" s="1394"/>
      <c r="DE48" s="1394"/>
      <c r="DF48" s="1394">
        <v>47442835.150000006</v>
      </c>
      <c r="DG48" s="1394">
        <v>0</v>
      </c>
      <c r="DH48" s="1394">
        <v>0</v>
      </c>
      <c r="DI48" s="1394"/>
      <c r="DJ48" s="1394"/>
      <c r="DK48" s="1394">
        <v>0</v>
      </c>
      <c r="DL48" s="1394"/>
      <c r="DM48" s="1394"/>
      <c r="DN48" s="1394">
        <v>0</v>
      </c>
      <c r="DO48" s="1394"/>
      <c r="DP48" s="1394"/>
      <c r="DQ48" s="1394">
        <v>47442835.150000006</v>
      </c>
      <c r="DR48" s="1394">
        <v>1461833.6509821659</v>
      </c>
      <c r="DS48" s="1394">
        <v>45981001.499017842</v>
      </c>
      <c r="DT48" s="1394"/>
      <c r="DU48" s="1394"/>
      <c r="DV48" s="1394">
        <v>0</v>
      </c>
      <c r="DW48" s="1394"/>
      <c r="DX48" s="1394"/>
      <c r="DY48" s="1394"/>
      <c r="DZ48" s="1394">
        <v>0</v>
      </c>
      <c r="EA48" s="1394">
        <v>0</v>
      </c>
      <c r="EB48" s="1394"/>
      <c r="EC48" s="1394"/>
      <c r="ED48" s="1394">
        <v>0</v>
      </c>
      <c r="EE48" s="1394"/>
      <c r="EF48" s="1394"/>
      <c r="EG48" s="1394">
        <v>0</v>
      </c>
      <c r="EH48" s="1394"/>
      <c r="EI48" s="1394"/>
      <c r="EJ48" s="1394"/>
      <c r="EK48" s="1394">
        <v>0</v>
      </c>
      <c r="EL48" s="1394"/>
      <c r="EM48" s="1394">
        <v>0</v>
      </c>
      <c r="EN48" s="1394"/>
      <c r="EO48" s="1394"/>
      <c r="EP48" s="1394"/>
      <c r="EQ48" s="1394">
        <v>0</v>
      </c>
      <c r="ER48" s="1394"/>
      <c r="ES48" s="1394"/>
      <c r="ET48" s="1394"/>
      <c r="EU48" s="1394">
        <v>0</v>
      </c>
      <c r="EV48" s="1394"/>
      <c r="EW48" s="1394"/>
      <c r="EX48" s="1394"/>
      <c r="EY48" s="1394"/>
      <c r="EZ48" s="1394">
        <v>0</v>
      </c>
      <c r="FA48" s="1394"/>
      <c r="FB48" s="1394">
        <v>0</v>
      </c>
      <c r="FC48" s="1394"/>
      <c r="FD48" s="1394"/>
      <c r="FE48" s="1394"/>
      <c r="FF48" s="1394">
        <v>0</v>
      </c>
      <c r="FG48" s="1394"/>
      <c r="FH48" s="1394"/>
      <c r="FI48" s="1394"/>
      <c r="FJ48" s="1394">
        <v>0</v>
      </c>
      <c r="FK48" s="1394"/>
      <c r="FL48" s="1394"/>
      <c r="FM48" s="1394"/>
      <c r="FN48" s="1394"/>
      <c r="FO48" s="1394">
        <v>0</v>
      </c>
      <c r="FP48" s="1394"/>
      <c r="FQ48" s="1394"/>
      <c r="FR48" s="1394"/>
      <c r="FS48" s="1394"/>
      <c r="FT48" s="1394"/>
      <c r="FU48" s="1394"/>
      <c r="FV48" s="1394"/>
      <c r="FW48" s="1394">
        <v>17786437.041444447</v>
      </c>
      <c r="FX48" s="1394">
        <v>17725469.400000002</v>
      </c>
      <c r="FY48" s="1394">
        <v>48501.011444444535</v>
      </c>
      <c r="FZ48" s="1394">
        <v>12466.630000000005</v>
      </c>
      <c r="GA48" s="1394"/>
      <c r="GB48" s="1394">
        <v>3800538.857915001</v>
      </c>
      <c r="GC48" s="1394"/>
      <c r="GD48" s="1394"/>
      <c r="GE48" s="1394"/>
      <c r="GF48" s="1394">
        <v>74928793.53935945</v>
      </c>
    </row>
    <row r="49" spans="2:190" s="1340" customFormat="1">
      <c r="B49" s="1344">
        <v>43191</v>
      </c>
      <c r="C49" s="1394">
        <v>71768.390000000014</v>
      </c>
      <c r="D49" s="1394"/>
      <c r="E49" s="1394">
        <v>823496.99</v>
      </c>
      <c r="F49" s="1394"/>
      <c r="G49" s="1394">
        <v>823496.99</v>
      </c>
      <c r="H49" s="1394"/>
      <c r="I49" s="1394"/>
      <c r="J49" s="1394">
        <v>0</v>
      </c>
      <c r="K49" s="1394">
        <v>0</v>
      </c>
      <c r="L49" s="1394">
        <v>0</v>
      </c>
      <c r="M49" s="1394"/>
      <c r="N49" s="1394">
        <v>0</v>
      </c>
      <c r="O49" s="1394"/>
      <c r="P49" s="1394"/>
      <c r="Q49" s="1394">
        <v>0</v>
      </c>
      <c r="R49" s="1394"/>
      <c r="S49" s="1394"/>
      <c r="T49" s="1394"/>
      <c r="U49" s="1394">
        <v>0</v>
      </c>
      <c r="V49" s="1394">
        <v>0</v>
      </c>
      <c r="W49" s="1394">
        <v>0</v>
      </c>
      <c r="X49" s="1394"/>
      <c r="Y49" s="1394"/>
      <c r="Z49" s="1394">
        <v>0</v>
      </c>
      <c r="AA49" s="1394"/>
      <c r="AB49" s="1394"/>
      <c r="AC49" s="1394">
        <v>0</v>
      </c>
      <c r="AD49" s="1394"/>
      <c r="AE49" s="1394"/>
      <c r="AF49" s="1394"/>
      <c r="AG49" s="1394">
        <v>0</v>
      </c>
      <c r="AH49" s="1394"/>
      <c r="AI49" s="1394"/>
      <c r="AJ49" s="1394"/>
      <c r="AK49" s="1394"/>
      <c r="AL49" s="1394">
        <v>0</v>
      </c>
      <c r="AM49" s="1394"/>
      <c r="AN49" s="1394"/>
      <c r="AO49" s="1394"/>
      <c r="AP49" s="1394"/>
      <c r="AQ49" s="1394">
        <v>3361</v>
      </c>
      <c r="AR49" s="1394">
        <v>0</v>
      </c>
      <c r="AS49" s="1394">
        <v>3361</v>
      </c>
      <c r="AT49" s="1394">
        <v>3361</v>
      </c>
      <c r="AU49" s="1394"/>
      <c r="AV49" s="1394"/>
      <c r="AW49" s="1394"/>
      <c r="AX49" s="1394"/>
      <c r="AY49" s="1394">
        <v>5188366.72</v>
      </c>
      <c r="AZ49" s="1394">
        <v>0</v>
      </c>
      <c r="BA49" s="1394">
        <v>0</v>
      </c>
      <c r="BB49" s="1394"/>
      <c r="BC49" s="1394">
        <v>0</v>
      </c>
      <c r="BD49" s="1394">
        <v>5188366.72</v>
      </c>
      <c r="BE49" s="1394">
        <v>0</v>
      </c>
      <c r="BF49" s="1394"/>
      <c r="BG49" s="1394"/>
      <c r="BH49" s="1394"/>
      <c r="BI49" s="1394"/>
      <c r="BJ49" s="1394"/>
      <c r="BK49" s="1394"/>
      <c r="BL49" s="1394">
        <v>0</v>
      </c>
      <c r="BM49" s="1394">
        <v>0</v>
      </c>
      <c r="BN49" s="1394"/>
      <c r="BO49" s="1394"/>
      <c r="BP49" s="1394"/>
      <c r="BQ49" s="1394"/>
      <c r="BR49" s="1394"/>
      <c r="BS49" s="1394"/>
      <c r="BT49" s="1394">
        <v>0</v>
      </c>
      <c r="BU49" s="1394">
        <v>0</v>
      </c>
      <c r="BV49" s="1394"/>
      <c r="BW49" s="1394"/>
      <c r="BX49" s="1394"/>
      <c r="BY49" s="1394"/>
      <c r="BZ49" s="1394">
        <v>0</v>
      </c>
      <c r="CA49" s="1394"/>
      <c r="CB49" s="1394"/>
      <c r="CC49" s="1394"/>
      <c r="CD49" s="1394"/>
      <c r="CE49" s="1394"/>
      <c r="CF49" s="1394"/>
      <c r="CG49" s="1394"/>
      <c r="CH49" s="1394"/>
      <c r="CI49" s="1394"/>
      <c r="CJ49" s="1394"/>
      <c r="CK49" s="1394"/>
      <c r="CL49" s="1394"/>
      <c r="CM49" s="1394"/>
      <c r="CN49" s="1394">
        <v>0</v>
      </c>
      <c r="CO49" s="1394">
        <v>0</v>
      </c>
      <c r="CP49" s="1394"/>
      <c r="CQ49" s="1394"/>
      <c r="CR49" s="1394"/>
      <c r="CS49" s="1394"/>
      <c r="CT49" s="1394"/>
      <c r="CU49" s="1394">
        <v>0</v>
      </c>
      <c r="CV49" s="1394"/>
      <c r="CW49" s="1394"/>
      <c r="CX49" s="1394"/>
      <c r="CY49" s="1394"/>
      <c r="CZ49" s="1394"/>
      <c r="DA49" s="1394"/>
      <c r="DB49" s="1394">
        <v>0</v>
      </c>
      <c r="DC49" s="1394"/>
      <c r="DD49" s="1394"/>
      <c r="DE49" s="1394"/>
      <c r="DF49" s="1394">
        <v>47442835.150000006</v>
      </c>
      <c r="DG49" s="1394">
        <v>0</v>
      </c>
      <c r="DH49" s="1394">
        <v>0</v>
      </c>
      <c r="DI49" s="1394"/>
      <c r="DJ49" s="1394"/>
      <c r="DK49" s="1394">
        <v>0</v>
      </c>
      <c r="DL49" s="1394"/>
      <c r="DM49" s="1394"/>
      <c r="DN49" s="1394">
        <v>0</v>
      </c>
      <c r="DO49" s="1394"/>
      <c r="DP49" s="1394"/>
      <c r="DQ49" s="1394">
        <v>47442835.150000006</v>
      </c>
      <c r="DR49" s="1394">
        <v>1461833.6509821659</v>
      </c>
      <c r="DS49" s="1394">
        <v>45981001.499017842</v>
      </c>
      <c r="DT49" s="1394"/>
      <c r="DU49" s="1394"/>
      <c r="DV49" s="1394">
        <v>0</v>
      </c>
      <c r="DW49" s="1394"/>
      <c r="DX49" s="1394"/>
      <c r="DY49" s="1394"/>
      <c r="DZ49" s="1394">
        <v>0</v>
      </c>
      <c r="EA49" s="1394">
        <v>0</v>
      </c>
      <c r="EB49" s="1394"/>
      <c r="EC49" s="1394"/>
      <c r="ED49" s="1394">
        <v>0</v>
      </c>
      <c r="EE49" s="1394"/>
      <c r="EF49" s="1394"/>
      <c r="EG49" s="1394">
        <v>0</v>
      </c>
      <c r="EH49" s="1394"/>
      <c r="EI49" s="1394"/>
      <c r="EJ49" s="1394"/>
      <c r="EK49" s="1394">
        <v>0</v>
      </c>
      <c r="EL49" s="1394"/>
      <c r="EM49" s="1394">
        <v>0</v>
      </c>
      <c r="EN49" s="1394"/>
      <c r="EO49" s="1394"/>
      <c r="EP49" s="1394"/>
      <c r="EQ49" s="1394">
        <v>0</v>
      </c>
      <c r="ER49" s="1394"/>
      <c r="ES49" s="1394"/>
      <c r="ET49" s="1394"/>
      <c r="EU49" s="1394">
        <v>0</v>
      </c>
      <c r="EV49" s="1394"/>
      <c r="EW49" s="1394"/>
      <c r="EX49" s="1394"/>
      <c r="EY49" s="1394"/>
      <c r="EZ49" s="1394">
        <v>0</v>
      </c>
      <c r="FA49" s="1394"/>
      <c r="FB49" s="1394">
        <v>0</v>
      </c>
      <c r="FC49" s="1394"/>
      <c r="FD49" s="1394"/>
      <c r="FE49" s="1394"/>
      <c r="FF49" s="1394">
        <v>0</v>
      </c>
      <c r="FG49" s="1394"/>
      <c r="FH49" s="1394"/>
      <c r="FI49" s="1394"/>
      <c r="FJ49" s="1394">
        <v>0</v>
      </c>
      <c r="FK49" s="1394"/>
      <c r="FL49" s="1394"/>
      <c r="FM49" s="1394"/>
      <c r="FN49" s="1394"/>
      <c r="FO49" s="1394">
        <v>0</v>
      </c>
      <c r="FP49" s="1394"/>
      <c r="FQ49" s="1394"/>
      <c r="FR49" s="1394"/>
      <c r="FS49" s="1394"/>
      <c r="FT49" s="1394"/>
      <c r="FU49" s="1394"/>
      <c r="FV49" s="1394"/>
      <c r="FW49" s="1394">
        <v>17778142.481444445</v>
      </c>
      <c r="FX49" s="1394">
        <v>17725469.400000002</v>
      </c>
      <c r="FY49" s="1394">
        <v>45949.451444444494</v>
      </c>
      <c r="FZ49" s="1394">
        <v>6723.6299999999992</v>
      </c>
      <c r="GA49" s="1394"/>
      <c r="GB49" s="1394">
        <v>3653828.857915001</v>
      </c>
      <c r="GC49" s="1394"/>
      <c r="GD49" s="1394"/>
      <c r="GE49" s="1394"/>
      <c r="GF49" s="1394">
        <v>74961799.589359447</v>
      </c>
    </row>
    <row r="50" spans="2:190" s="1340" customFormat="1">
      <c r="B50" s="1344">
        <v>43221</v>
      </c>
      <c r="C50" s="1392">
        <v>0</v>
      </c>
      <c r="D50" s="1392"/>
      <c r="E50" s="1392">
        <v>3443502.54</v>
      </c>
      <c r="F50" s="1392"/>
      <c r="G50" s="1392">
        <v>3443502.54</v>
      </c>
      <c r="H50" s="1392"/>
      <c r="I50" s="1392"/>
      <c r="J50" s="1392">
        <v>73740.390000000014</v>
      </c>
      <c r="K50" s="1392">
        <v>73740.390000000014</v>
      </c>
      <c r="L50" s="1392">
        <v>73740.390000000014</v>
      </c>
      <c r="M50" s="1392"/>
      <c r="N50" s="1392">
        <v>0</v>
      </c>
      <c r="O50" s="1392"/>
      <c r="P50" s="1392"/>
      <c r="Q50" s="1392">
        <v>0</v>
      </c>
      <c r="R50" s="1392"/>
      <c r="S50" s="1392"/>
      <c r="T50" s="1392"/>
      <c r="U50" s="1392">
        <v>0</v>
      </c>
      <c r="V50" s="1392">
        <v>0</v>
      </c>
      <c r="W50" s="1392">
        <v>0</v>
      </c>
      <c r="X50" s="1392"/>
      <c r="Y50" s="1392"/>
      <c r="Z50" s="1392">
        <v>0</v>
      </c>
      <c r="AA50" s="1392"/>
      <c r="AB50" s="1392"/>
      <c r="AC50" s="1392">
        <v>0</v>
      </c>
      <c r="AD50" s="1392"/>
      <c r="AE50" s="1392"/>
      <c r="AF50" s="1392"/>
      <c r="AG50" s="1392">
        <v>0</v>
      </c>
      <c r="AH50" s="1392"/>
      <c r="AI50" s="1392"/>
      <c r="AJ50" s="1392"/>
      <c r="AK50" s="1392"/>
      <c r="AL50" s="1392">
        <v>0</v>
      </c>
      <c r="AM50" s="1392"/>
      <c r="AN50" s="1392"/>
      <c r="AO50" s="1392"/>
      <c r="AP50" s="1392"/>
      <c r="AQ50" s="1392">
        <v>1389</v>
      </c>
      <c r="AR50" s="1392">
        <v>0</v>
      </c>
      <c r="AS50" s="1392">
        <v>1389</v>
      </c>
      <c r="AT50" s="1392">
        <v>1389</v>
      </c>
      <c r="AU50" s="1392"/>
      <c r="AV50" s="1392"/>
      <c r="AW50" s="1392"/>
      <c r="AX50" s="1392"/>
      <c r="AY50" s="1392">
        <v>5188366.72</v>
      </c>
      <c r="AZ50" s="1392">
        <v>0</v>
      </c>
      <c r="BA50" s="1392">
        <v>0</v>
      </c>
      <c r="BB50" s="1392"/>
      <c r="BC50" s="1392">
        <v>0</v>
      </c>
      <c r="BD50" s="1392">
        <v>5188366.72</v>
      </c>
      <c r="BE50" s="1392">
        <v>0</v>
      </c>
      <c r="BF50" s="1392"/>
      <c r="BG50" s="1392"/>
      <c r="BH50" s="1392"/>
      <c r="BI50" s="1392"/>
      <c r="BJ50" s="1392"/>
      <c r="BK50" s="1392"/>
      <c r="BL50" s="1392">
        <v>0</v>
      </c>
      <c r="BM50" s="1392">
        <v>0</v>
      </c>
      <c r="BN50" s="1392"/>
      <c r="BO50" s="1392"/>
      <c r="BP50" s="1392"/>
      <c r="BQ50" s="1392"/>
      <c r="BR50" s="1392"/>
      <c r="BS50" s="1392"/>
      <c r="BT50" s="1392">
        <v>0</v>
      </c>
      <c r="BU50" s="1392">
        <v>0</v>
      </c>
      <c r="BV50" s="1392"/>
      <c r="BW50" s="1392"/>
      <c r="BX50" s="1392"/>
      <c r="BY50" s="1392"/>
      <c r="BZ50" s="1392">
        <v>0</v>
      </c>
      <c r="CA50" s="1392"/>
      <c r="CB50" s="1392"/>
      <c r="CC50" s="1392"/>
      <c r="CD50" s="1392"/>
      <c r="CE50" s="1392"/>
      <c r="CF50" s="1392"/>
      <c r="CG50" s="1392"/>
      <c r="CH50" s="1392"/>
      <c r="CI50" s="1392"/>
      <c r="CJ50" s="1392"/>
      <c r="CK50" s="1392"/>
      <c r="CL50" s="1392"/>
      <c r="CM50" s="1392"/>
      <c r="CN50" s="1392">
        <v>0</v>
      </c>
      <c r="CO50" s="1392">
        <v>0</v>
      </c>
      <c r="CP50" s="1392"/>
      <c r="CQ50" s="1392"/>
      <c r="CR50" s="1392"/>
      <c r="CS50" s="1392"/>
      <c r="CT50" s="1392"/>
      <c r="CU50" s="1392">
        <v>0</v>
      </c>
      <c r="CV50" s="1392"/>
      <c r="CW50" s="1392"/>
      <c r="CX50" s="1392"/>
      <c r="CY50" s="1392"/>
      <c r="CZ50" s="1392"/>
      <c r="DA50" s="1392"/>
      <c r="DB50" s="1392">
        <v>0</v>
      </c>
      <c r="DC50" s="1392"/>
      <c r="DD50" s="1392"/>
      <c r="DE50" s="1392"/>
      <c r="DF50" s="1392">
        <v>44760817.609999999</v>
      </c>
      <c r="DG50" s="1392">
        <v>0</v>
      </c>
      <c r="DH50" s="1392">
        <v>0</v>
      </c>
      <c r="DI50" s="1392"/>
      <c r="DJ50" s="1392"/>
      <c r="DK50" s="1392">
        <v>0</v>
      </c>
      <c r="DL50" s="1392"/>
      <c r="DM50" s="1392"/>
      <c r="DN50" s="1392">
        <v>0</v>
      </c>
      <c r="DO50" s="1392"/>
      <c r="DP50" s="1392"/>
      <c r="DQ50" s="1392">
        <v>44760817.609999999</v>
      </c>
      <c r="DR50" s="1392">
        <v>1379193.9124399719</v>
      </c>
      <c r="DS50" s="1392">
        <v>43381623.697560027</v>
      </c>
      <c r="DT50" s="1392"/>
      <c r="DU50" s="1392"/>
      <c r="DV50" s="1392">
        <v>0</v>
      </c>
      <c r="DW50" s="1392"/>
      <c r="DX50" s="1392"/>
      <c r="DY50" s="1392"/>
      <c r="DZ50" s="1392">
        <v>0</v>
      </c>
      <c r="EA50" s="1392">
        <v>0</v>
      </c>
      <c r="EB50" s="1392"/>
      <c r="EC50" s="1392"/>
      <c r="ED50" s="1392">
        <v>0</v>
      </c>
      <c r="EE50" s="1392"/>
      <c r="EF50" s="1392"/>
      <c r="EG50" s="1392">
        <v>0</v>
      </c>
      <c r="EH50" s="1392"/>
      <c r="EI50" s="1392"/>
      <c r="EJ50" s="1392"/>
      <c r="EK50" s="1392">
        <v>0</v>
      </c>
      <c r="EL50" s="1392"/>
      <c r="EM50" s="1392">
        <v>0</v>
      </c>
      <c r="EN50" s="1392"/>
      <c r="EO50" s="1392"/>
      <c r="EP50" s="1392"/>
      <c r="EQ50" s="1392">
        <v>0</v>
      </c>
      <c r="ER50" s="1392"/>
      <c r="ES50" s="1392"/>
      <c r="ET50" s="1392"/>
      <c r="EU50" s="1392">
        <v>0</v>
      </c>
      <c r="EV50" s="1392"/>
      <c r="EW50" s="1392"/>
      <c r="EX50" s="1392"/>
      <c r="EY50" s="1392"/>
      <c r="EZ50" s="1392">
        <v>0</v>
      </c>
      <c r="FA50" s="1392"/>
      <c r="FB50" s="1392">
        <v>0</v>
      </c>
      <c r="FC50" s="1392"/>
      <c r="FD50" s="1392"/>
      <c r="FE50" s="1392"/>
      <c r="FF50" s="1392">
        <v>0</v>
      </c>
      <c r="FG50" s="1392"/>
      <c r="FH50" s="1392"/>
      <c r="FI50" s="1392"/>
      <c r="FJ50" s="1392">
        <v>0</v>
      </c>
      <c r="FK50" s="1392"/>
      <c r="FL50" s="1392"/>
      <c r="FM50" s="1392"/>
      <c r="FN50" s="1392"/>
      <c r="FO50" s="1392">
        <v>0</v>
      </c>
      <c r="FP50" s="1392"/>
      <c r="FQ50" s="1392"/>
      <c r="FR50" s="1392"/>
      <c r="FS50" s="1392"/>
      <c r="FT50" s="1392"/>
      <c r="FU50" s="1392"/>
      <c r="FV50" s="1392"/>
      <c r="FW50" s="1392">
        <v>17774894.855333336</v>
      </c>
      <c r="FX50" s="1392">
        <v>17725469.400000002</v>
      </c>
      <c r="FY50" s="1392">
        <v>45573.825333332847</v>
      </c>
      <c r="FZ50" s="1392">
        <v>3851.63</v>
      </c>
      <c r="GA50" s="1392"/>
      <c r="GB50" s="1392">
        <v>3800538.857915001</v>
      </c>
      <c r="GC50" s="1392"/>
      <c r="GD50" s="1392"/>
      <c r="GE50" s="1392"/>
      <c r="GF50" s="1392">
        <v>75043249.973248333</v>
      </c>
    </row>
    <row r="51" spans="2:190">
      <c r="B51" s="1344">
        <v>43252</v>
      </c>
      <c r="C51" s="1396">
        <v>0</v>
      </c>
      <c r="D51" s="1396"/>
      <c r="E51" s="1396">
        <v>3443502.54</v>
      </c>
      <c r="F51" s="1396"/>
      <c r="G51" s="1396">
        <v>3443502.54</v>
      </c>
      <c r="H51" s="1396"/>
      <c r="I51" s="1396"/>
      <c r="J51" s="1396">
        <v>73740.390000000014</v>
      </c>
      <c r="K51" s="1396">
        <v>73740.390000000014</v>
      </c>
      <c r="L51" s="1396">
        <v>73740.390000000014</v>
      </c>
      <c r="M51" s="1396"/>
      <c r="N51" s="1396">
        <v>0</v>
      </c>
      <c r="O51" s="1396"/>
      <c r="P51" s="1396"/>
      <c r="Q51" s="1396">
        <v>0</v>
      </c>
      <c r="R51" s="1396"/>
      <c r="S51" s="1396"/>
      <c r="T51" s="1396"/>
      <c r="U51" s="1396">
        <v>0</v>
      </c>
      <c r="V51" s="1396">
        <v>0</v>
      </c>
      <c r="W51" s="1396">
        <v>0</v>
      </c>
      <c r="X51" s="1396"/>
      <c r="Y51" s="1396"/>
      <c r="Z51" s="1396">
        <v>0</v>
      </c>
      <c r="AA51" s="1396"/>
      <c r="AB51" s="1396"/>
      <c r="AC51" s="1396">
        <v>0</v>
      </c>
      <c r="AD51" s="1396"/>
      <c r="AE51" s="1396"/>
      <c r="AF51" s="1396"/>
      <c r="AG51" s="1396">
        <v>0</v>
      </c>
      <c r="AH51" s="1396"/>
      <c r="AI51" s="1396"/>
      <c r="AJ51" s="1396"/>
      <c r="AK51" s="1396"/>
      <c r="AL51" s="1396">
        <v>0</v>
      </c>
      <c r="AM51" s="1396"/>
      <c r="AN51" s="1396"/>
      <c r="AO51" s="1396"/>
      <c r="AP51" s="1396"/>
      <c r="AQ51" s="1396">
        <v>1389</v>
      </c>
      <c r="AR51" s="1396">
        <v>0</v>
      </c>
      <c r="AS51" s="1396">
        <v>1389</v>
      </c>
      <c r="AT51" s="1396">
        <v>1389</v>
      </c>
      <c r="AU51" s="1396"/>
      <c r="AV51" s="1396"/>
      <c r="AW51" s="1396"/>
      <c r="AX51" s="1396"/>
      <c r="AY51" s="1396">
        <v>3895358.71</v>
      </c>
      <c r="AZ51" s="1396">
        <v>0</v>
      </c>
      <c r="BA51" s="1396">
        <v>0</v>
      </c>
      <c r="BB51" s="1396"/>
      <c r="BC51" s="1396">
        <v>0</v>
      </c>
      <c r="BD51" s="1396">
        <v>3895358.71</v>
      </c>
      <c r="BE51" s="1396">
        <v>0</v>
      </c>
      <c r="BF51" s="1396"/>
      <c r="BG51" s="1396"/>
      <c r="BH51" s="1396"/>
      <c r="BI51" s="1396"/>
      <c r="BJ51" s="1396"/>
      <c r="BK51" s="1396"/>
      <c r="BL51" s="1396">
        <v>0</v>
      </c>
      <c r="BM51" s="1396">
        <v>0</v>
      </c>
      <c r="BN51" s="1396"/>
      <c r="BO51" s="1396"/>
      <c r="BP51" s="1396"/>
      <c r="BQ51" s="1396"/>
      <c r="BR51" s="1396"/>
      <c r="BS51" s="1396"/>
      <c r="BT51" s="1396">
        <v>0</v>
      </c>
      <c r="BU51" s="1396">
        <v>0</v>
      </c>
      <c r="BV51" s="1396"/>
      <c r="BW51" s="1396"/>
      <c r="BX51" s="1396"/>
      <c r="BY51" s="1396"/>
      <c r="BZ51" s="1396">
        <v>0</v>
      </c>
      <c r="CA51" s="1396"/>
      <c r="CB51" s="1396"/>
      <c r="CC51" s="1396"/>
      <c r="CD51" s="1396"/>
      <c r="CE51" s="1396"/>
      <c r="CF51" s="1396"/>
      <c r="CG51" s="1396"/>
      <c r="CH51" s="1396"/>
      <c r="CI51" s="1396"/>
      <c r="CJ51" s="1396"/>
      <c r="CK51" s="1396"/>
      <c r="CL51" s="1396"/>
      <c r="CM51" s="1396"/>
      <c r="CN51" s="1396">
        <v>0</v>
      </c>
      <c r="CO51" s="1396">
        <v>0</v>
      </c>
      <c r="CP51" s="1396"/>
      <c r="CQ51" s="1396"/>
      <c r="CR51" s="1396"/>
      <c r="CS51" s="1396"/>
      <c r="CT51" s="1396"/>
      <c r="CU51" s="1396">
        <v>0</v>
      </c>
      <c r="CV51" s="1396"/>
      <c r="CW51" s="1396"/>
      <c r="CX51" s="1396"/>
      <c r="CY51" s="1396"/>
      <c r="CZ51" s="1396"/>
      <c r="DA51" s="1396"/>
      <c r="DB51" s="1396">
        <v>0</v>
      </c>
      <c r="DC51" s="1396"/>
      <c r="DD51" s="1396"/>
      <c r="DE51" s="1396"/>
      <c r="DF51" s="1396">
        <v>44760817.609999999</v>
      </c>
      <c r="DG51" s="1396">
        <v>0</v>
      </c>
      <c r="DH51" s="1396">
        <v>0</v>
      </c>
      <c r="DI51" s="1396"/>
      <c r="DJ51" s="1396"/>
      <c r="DK51" s="1396">
        <v>0</v>
      </c>
      <c r="DL51" s="1396"/>
      <c r="DM51" s="1396"/>
      <c r="DN51" s="1396">
        <v>0</v>
      </c>
      <c r="DO51" s="1396"/>
      <c r="DP51" s="1396"/>
      <c r="DQ51" s="1396">
        <v>44760817.609999999</v>
      </c>
      <c r="DR51" s="1396">
        <v>1379193.9124399719</v>
      </c>
      <c r="DS51" s="1396">
        <v>43381623.697560027</v>
      </c>
      <c r="DT51" s="1396"/>
      <c r="DU51" s="1396"/>
      <c r="DV51" s="1396">
        <v>0</v>
      </c>
      <c r="DW51" s="1396"/>
      <c r="DX51" s="1396"/>
      <c r="DY51" s="1396"/>
      <c r="DZ51" s="1396">
        <v>0</v>
      </c>
      <c r="EA51" s="1396">
        <v>0</v>
      </c>
      <c r="EB51" s="1396"/>
      <c r="EC51" s="1396"/>
      <c r="ED51" s="1396">
        <v>0</v>
      </c>
      <c r="EE51" s="1396"/>
      <c r="EF51" s="1396"/>
      <c r="EG51" s="1396">
        <v>0</v>
      </c>
      <c r="EH51" s="1396"/>
      <c r="EI51" s="1396"/>
      <c r="EJ51" s="1396"/>
      <c r="EK51" s="1396">
        <v>0</v>
      </c>
      <c r="EL51" s="1396"/>
      <c r="EM51" s="1396">
        <v>0</v>
      </c>
      <c r="EN51" s="1396"/>
      <c r="EO51" s="1396"/>
      <c r="EP51" s="1396"/>
      <c r="EQ51" s="1396">
        <v>0</v>
      </c>
      <c r="ER51" s="1396"/>
      <c r="ES51" s="1396"/>
      <c r="ET51" s="1396"/>
      <c r="EU51" s="1396">
        <v>0</v>
      </c>
      <c r="EV51" s="1396"/>
      <c r="EW51" s="1396"/>
      <c r="EX51" s="1396"/>
      <c r="EY51" s="1396"/>
      <c r="EZ51" s="1396">
        <v>0</v>
      </c>
      <c r="FA51" s="1396"/>
      <c r="FB51" s="1396">
        <v>0</v>
      </c>
      <c r="FC51" s="1396"/>
      <c r="FD51" s="1396"/>
      <c r="FE51" s="1396"/>
      <c r="FF51" s="1396">
        <v>0</v>
      </c>
      <c r="FG51" s="1396"/>
      <c r="FH51" s="1396"/>
      <c r="FI51" s="1396"/>
      <c r="FJ51" s="1396">
        <v>0</v>
      </c>
      <c r="FK51" s="1396"/>
      <c r="FL51" s="1396"/>
      <c r="FM51" s="1396"/>
      <c r="FN51" s="1396"/>
      <c r="FO51" s="1396">
        <v>0</v>
      </c>
      <c r="FP51" s="1396"/>
      <c r="FQ51" s="1396"/>
      <c r="FR51" s="1396"/>
      <c r="FS51" s="1396"/>
      <c r="FT51" s="1396"/>
      <c r="FU51" s="1396"/>
      <c r="FV51" s="1396"/>
      <c r="FW51" s="1396">
        <v>17774894.855333336</v>
      </c>
      <c r="FX51" s="1396">
        <v>17725469.400000002</v>
      </c>
      <c r="FY51" s="1396">
        <v>45573.825333332847</v>
      </c>
      <c r="FZ51" s="1396">
        <v>3851.63</v>
      </c>
      <c r="GA51" s="1396"/>
      <c r="GB51" s="1396">
        <v>3800538.857915001</v>
      </c>
      <c r="GC51" s="1396"/>
      <c r="GD51" s="1396"/>
      <c r="GE51" s="1396"/>
      <c r="GF51" s="1396">
        <v>73750241.963248327</v>
      </c>
    </row>
    <row r="52" spans="2:190">
      <c r="B52" s="1344">
        <v>43282</v>
      </c>
      <c r="C52" s="1192">
        <v>0</v>
      </c>
      <c r="D52" s="1192"/>
      <c r="E52" s="1192">
        <v>3009843</v>
      </c>
      <c r="F52" s="1192"/>
      <c r="G52" s="1192">
        <v>3009843</v>
      </c>
      <c r="H52" s="1192"/>
      <c r="I52" s="1192"/>
      <c r="J52" s="1192">
        <v>73740.390000000014</v>
      </c>
      <c r="K52" s="1192">
        <v>73740.390000000014</v>
      </c>
      <c r="L52" s="1192">
        <v>73740.390000000014</v>
      </c>
      <c r="M52" s="1192"/>
      <c r="N52" s="1192">
        <v>0</v>
      </c>
      <c r="O52" s="1192"/>
      <c r="P52" s="1192"/>
      <c r="Q52" s="1192">
        <v>0</v>
      </c>
      <c r="R52" s="1192"/>
      <c r="S52" s="1192"/>
      <c r="T52" s="1192"/>
      <c r="U52" s="1192">
        <v>0</v>
      </c>
      <c r="V52" s="1192">
        <v>0</v>
      </c>
      <c r="W52" s="1192">
        <v>0</v>
      </c>
      <c r="X52" s="1192"/>
      <c r="Y52" s="1192"/>
      <c r="Z52" s="1192">
        <v>0</v>
      </c>
      <c r="AA52" s="1192"/>
      <c r="AB52" s="1192"/>
      <c r="AC52" s="1192">
        <v>0</v>
      </c>
      <c r="AD52" s="1192"/>
      <c r="AE52" s="1192"/>
      <c r="AF52" s="1192"/>
      <c r="AG52" s="1192">
        <v>0</v>
      </c>
      <c r="AH52" s="1192"/>
      <c r="AI52" s="1192"/>
      <c r="AJ52" s="1192"/>
      <c r="AK52" s="1192"/>
      <c r="AL52" s="1192">
        <v>0</v>
      </c>
      <c r="AM52" s="1192"/>
      <c r="AN52" s="1192"/>
      <c r="AO52" s="1192"/>
      <c r="AP52" s="1192"/>
      <c r="AQ52" s="1192">
        <v>1389</v>
      </c>
      <c r="AR52" s="1192">
        <v>0</v>
      </c>
      <c r="AS52" s="1192">
        <v>1389</v>
      </c>
      <c r="AT52" s="1192">
        <v>1389</v>
      </c>
      <c r="AU52" s="1192"/>
      <c r="AV52" s="1192"/>
      <c r="AW52" s="1192"/>
      <c r="AX52" s="1192"/>
      <c r="AY52" s="1192">
        <v>3895358.71</v>
      </c>
      <c r="AZ52" s="1192">
        <v>0</v>
      </c>
      <c r="BA52" s="1192">
        <v>0</v>
      </c>
      <c r="BB52" s="1192"/>
      <c r="BC52" s="1192">
        <v>0</v>
      </c>
      <c r="BD52" s="1192">
        <v>3895358.71</v>
      </c>
      <c r="BE52" s="1192">
        <v>0</v>
      </c>
      <c r="BF52" s="1192"/>
      <c r="BG52" s="1192"/>
      <c r="BH52" s="1192"/>
      <c r="BI52" s="1192"/>
      <c r="BJ52" s="1192"/>
      <c r="BK52" s="1192"/>
      <c r="BL52" s="1192">
        <v>0</v>
      </c>
      <c r="BM52" s="1192">
        <v>0</v>
      </c>
      <c r="BN52" s="1192"/>
      <c r="BO52" s="1192"/>
      <c r="BP52" s="1192"/>
      <c r="BQ52" s="1192"/>
      <c r="BR52" s="1192"/>
      <c r="BS52" s="1192"/>
      <c r="BT52" s="1192">
        <v>0</v>
      </c>
      <c r="BU52" s="1192">
        <v>0</v>
      </c>
      <c r="BV52" s="1192"/>
      <c r="BW52" s="1192"/>
      <c r="BX52" s="1192"/>
      <c r="BY52" s="1192"/>
      <c r="BZ52" s="1192">
        <v>0</v>
      </c>
      <c r="CA52" s="1192"/>
      <c r="CB52" s="1192"/>
      <c r="CC52" s="1192"/>
      <c r="CD52" s="1192"/>
      <c r="CE52" s="1192"/>
      <c r="CF52" s="1192"/>
      <c r="CG52" s="1192"/>
      <c r="CH52" s="1192"/>
      <c r="CI52" s="1192"/>
      <c r="CJ52" s="1192"/>
      <c r="CK52" s="1192"/>
      <c r="CL52" s="1192"/>
      <c r="CM52" s="1192"/>
      <c r="CN52" s="1192">
        <v>0</v>
      </c>
      <c r="CO52" s="1192">
        <v>0</v>
      </c>
      <c r="CP52" s="1192"/>
      <c r="CQ52" s="1192"/>
      <c r="CR52" s="1192"/>
      <c r="CS52" s="1192"/>
      <c r="CT52" s="1192"/>
      <c r="CU52" s="1192">
        <v>0</v>
      </c>
      <c r="CV52" s="1192"/>
      <c r="CW52" s="1192"/>
      <c r="CX52" s="1192"/>
      <c r="CY52" s="1192"/>
      <c r="CZ52" s="1192"/>
      <c r="DA52" s="1192"/>
      <c r="DB52" s="1192">
        <v>0</v>
      </c>
      <c r="DC52" s="1192"/>
      <c r="DD52" s="1192"/>
      <c r="DE52" s="1192"/>
      <c r="DF52" s="1192">
        <v>45443338</v>
      </c>
      <c r="DG52" s="1192">
        <v>0</v>
      </c>
      <c r="DH52" s="1192">
        <v>0</v>
      </c>
      <c r="DI52" s="1192"/>
      <c r="DJ52" s="1192"/>
      <c r="DK52" s="1192">
        <v>0</v>
      </c>
      <c r="DL52" s="1192"/>
      <c r="DM52" s="1192"/>
      <c r="DN52" s="1192">
        <v>0</v>
      </c>
      <c r="DO52" s="1192"/>
      <c r="DP52" s="1192"/>
      <c r="DQ52" s="1192">
        <v>45443338</v>
      </c>
      <c r="DR52" s="1192">
        <v>1400224</v>
      </c>
      <c r="DS52" s="1192">
        <v>44043114</v>
      </c>
      <c r="DT52" s="1192"/>
      <c r="DU52" s="1192"/>
      <c r="DV52" s="1192">
        <v>0</v>
      </c>
      <c r="DW52" s="1192"/>
      <c r="DX52" s="1192"/>
      <c r="DY52" s="1192"/>
      <c r="DZ52" s="1192">
        <v>0</v>
      </c>
      <c r="EA52" s="1192">
        <v>0</v>
      </c>
      <c r="EB52" s="1192"/>
      <c r="EC52" s="1192"/>
      <c r="ED52" s="1192">
        <v>0</v>
      </c>
      <c r="EE52" s="1192"/>
      <c r="EF52" s="1192"/>
      <c r="EG52" s="1192">
        <v>0</v>
      </c>
      <c r="EH52" s="1192"/>
      <c r="EI52" s="1192"/>
      <c r="EJ52" s="1192"/>
      <c r="EK52" s="1192">
        <v>0</v>
      </c>
      <c r="EL52" s="1192"/>
      <c r="EM52" s="1192">
        <v>0</v>
      </c>
      <c r="EN52" s="1192"/>
      <c r="EO52" s="1192"/>
      <c r="EP52" s="1192"/>
      <c r="EQ52" s="1192">
        <v>0</v>
      </c>
      <c r="ER52" s="1192"/>
      <c r="ES52" s="1192"/>
      <c r="ET52" s="1192"/>
      <c r="EU52" s="1192">
        <v>0</v>
      </c>
      <c r="EV52" s="1192"/>
      <c r="EW52" s="1192"/>
      <c r="EX52" s="1192"/>
      <c r="EY52" s="1192"/>
      <c r="EZ52" s="1192">
        <v>0</v>
      </c>
      <c r="FA52" s="1192"/>
      <c r="FB52" s="1192">
        <v>0</v>
      </c>
      <c r="FC52" s="1192"/>
      <c r="FD52" s="1192"/>
      <c r="FE52" s="1192"/>
      <c r="FF52" s="1192">
        <v>0</v>
      </c>
      <c r="FG52" s="1192"/>
      <c r="FH52" s="1192"/>
      <c r="FI52" s="1192"/>
      <c r="FJ52" s="1192">
        <v>0</v>
      </c>
      <c r="FK52" s="1192"/>
      <c r="FL52" s="1192"/>
      <c r="FM52" s="1192"/>
      <c r="FN52" s="1192"/>
      <c r="FO52" s="1192">
        <v>0</v>
      </c>
      <c r="FP52" s="1192"/>
      <c r="FQ52" s="1192"/>
      <c r="FR52" s="1192"/>
      <c r="FS52" s="1192"/>
      <c r="FT52" s="1192"/>
      <c r="FU52" s="1192"/>
      <c r="FV52" s="1192"/>
      <c r="FW52" s="1192">
        <v>17774894.855333336</v>
      </c>
      <c r="FX52" s="1192">
        <v>17725469.400000002</v>
      </c>
      <c r="FY52" s="1192">
        <v>45573.825333332847</v>
      </c>
      <c r="FZ52" s="1192">
        <v>3851.63</v>
      </c>
      <c r="GA52" s="1192"/>
      <c r="GB52" s="1192">
        <v>3800538.857915001</v>
      </c>
      <c r="GC52" s="1192"/>
      <c r="GD52" s="1192"/>
      <c r="GE52" s="1192"/>
      <c r="GF52" s="1192">
        <v>73999102.813248336</v>
      </c>
    </row>
    <row r="53" spans="2:190">
      <c r="B53" s="1344">
        <v>43313</v>
      </c>
      <c r="C53" s="1192">
        <v>0</v>
      </c>
      <c r="D53" s="1192"/>
      <c r="E53" s="1192">
        <v>3069724</v>
      </c>
      <c r="F53" s="1192"/>
      <c r="G53" s="1192">
        <v>3069724</v>
      </c>
      <c r="H53" s="1192"/>
      <c r="I53" s="1192"/>
      <c r="J53" s="1192">
        <v>73740.390000000014</v>
      </c>
      <c r="K53" s="1192">
        <v>73740.390000000014</v>
      </c>
      <c r="L53" s="1192">
        <v>73740.390000000014</v>
      </c>
      <c r="M53" s="1192"/>
      <c r="N53" s="1192">
        <v>0</v>
      </c>
      <c r="O53" s="1192"/>
      <c r="P53" s="1192"/>
      <c r="Q53" s="1192">
        <v>0</v>
      </c>
      <c r="R53" s="1192"/>
      <c r="S53" s="1192"/>
      <c r="T53" s="1192"/>
      <c r="U53" s="1192">
        <v>0</v>
      </c>
      <c r="V53" s="1192">
        <v>0</v>
      </c>
      <c r="W53" s="1192">
        <v>0</v>
      </c>
      <c r="X53" s="1192"/>
      <c r="Y53" s="1192"/>
      <c r="Z53" s="1192">
        <v>0</v>
      </c>
      <c r="AA53" s="1192"/>
      <c r="AB53" s="1192"/>
      <c r="AC53" s="1192">
        <v>0</v>
      </c>
      <c r="AD53" s="1192"/>
      <c r="AE53" s="1192"/>
      <c r="AF53" s="1192"/>
      <c r="AG53" s="1192">
        <v>0</v>
      </c>
      <c r="AH53" s="1192"/>
      <c r="AI53" s="1192"/>
      <c r="AJ53" s="1192"/>
      <c r="AK53" s="1192"/>
      <c r="AL53" s="1192">
        <v>0</v>
      </c>
      <c r="AM53" s="1192"/>
      <c r="AN53" s="1192"/>
      <c r="AO53" s="1192"/>
      <c r="AP53" s="1192"/>
      <c r="AQ53" s="1192">
        <v>1389</v>
      </c>
      <c r="AR53" s="1192">
        <v>0</v>
      </c>
      <c r="AS53" s="1192">
        <v>1389</v>
      </c>
      <c r="AT53" s="1192">
        <v>1389</v>
      </c>
      <c r="AU53" s="1192"/>
      <c r="AV53" s="1192"/>
      <c r="AW53" s="1192"/>
      <c r="AX53" s="1192"/>
      <c r="AY53" s="1192">
        <v>3895358.71</v>
      </c>
      <c r="AZ53" s="1192">
        <v>0</v>
      </c>
      <c r="BA53" s="1192">
        <v>0</v>
      </c>
      <c r="BB53" s="1192"/>
      <c r="BC53" s="1192">
        <v>0</v>
      </c>
      <c r="BD53" s="1192">
        <v>3895358.71</v>
      </c>
      <c r="BE53" s="1192">
        <v>0</v>
      </c>
      <c r="BF53" s="1192"/>
      <c r="BG53" s="1192"/>
      <c r="BH53" s="1192"/>
      <c r="BI53" s="1192"/>
      <c r="BJ53" s="1192"/>
      <c r="BK53" s="1192"/>
      <c r="BL53" s="1192">
        <v>0</v>
      </c>
      <c r="BM53" s="1192">
        <v>0</v>
      </c>
      <c r="BN53" s="1192"/>
      <c r="BO53" s="1192"/>
      <c r="BP53" s="1192"/>
      <c r="BQ53" s="1192"/>
      <c r="BR53" s="1192"/>
      <c r="BS53" s="1192"/>
      <c r="BT53" s="1192">
        <v>0</v>
      </c>
      <c r="BU53" s="1192">
        <v>0</v>
      </c>
      <c r="BV53" s="1192"/>
      <c r="BW53" s="1192"/>
      <c r="BX53" s="1192"/>
      <c r="BY53" s="1192"/>
      <c r="BZ53" s="1192">
        <v>0</v>
      </c>
      <c r="CA53" s="1192"/>
      <c r="CB53" s="1192"/>
      <c r="CC53" s="1192"/>
      <c r="CD53" s="1192"/>
      <c r="CE53" s="1192"/>
      <c r="CF53" s="1192"/>
      <c r="CG53" s="1192"/>
      <c r="CH53" s="1192"/>
      <c r="CI53" s="1192"/>
      <c r="CJ53" s="1192"/>
      <c r="CK53" s="1192"/>
      <c r="CL53" s="1192"/>
      <c r="CM53" s="1192"/>
      <c r="CN53" s="1192">
        <v>0</v>
      </c>
      <c r="CO53" s="1192">
        <v>0</v>
      </c>
      <c r="CP53" s="1192"/>
      <c r="CQ53" s="1192"/>
      <c r="CR53" s="1192"/>
      <c r="CS53" s="1192"/>
      <c r="CT53" s="1192"/>
      <c r="CU53" s="1192">
        <v>0</v>
      </c>
      <c r="CV53" s="1192"/>
      <c r="CW53" s="1192"/>
      <c r="CX53" s="1192"/>
      <c r="CY53" s="1192"/>
      <c r="CZ53" s="1192"/>
      <c r="DA53" s="1192"/>
      <c r="DB53" s="1192">
        <v>0</v>
      </c>
      <c r="DC53" s="1192"/>
      <c r="DD53" s="1192"/>
      <c r="DE53" s="1192"/>
      <c r="DF53" s="1192">
        <v>45681287</v>
      </c>
      <c r="DG53" s="1192">
        <v>0</v>
      </c>
      <c r="DH53" s="1192">
        <v>0</v>
      </c>
      <c r="DI53" s="1192"/>
      <c r="DJ53" s="1192"/>
      <c r="DK53" s="1192">
        <v>0</v>
      </c>
      <c r="DL53" s="1192"/>
      <c r="DM53" s="1192"/>
      <c r="DN53" s="1192">
        <v>0</v>
      </c>
      <c r="DO53" s="1192"/>
      <c r="DP53" s="1192"/>
      <c r="DQ53" s="1192">
        <v>45681287</v>
      </c>
      <c r="DR53" s="1192">
        <v>1407556</v>
      </c>
      <c r="DS53" s="1192">
        <v>44273731</v>
      </c>
      <c r="DT53" s="1192"/>
      <c r="DU53" s="1192"/>
      <c r="DV53" s="1192">
        <v>0</v>
      </c>
      <c r="DW53" s="1192"/>
      <c r="DX53" s="1192"/>
      <c r="DY53" s="1192"/>
      <c r="DZ53" s="1192">
        <v>0</v>
      </c>
      <c r="EA53" s="1192">
        <v>0</v>
      </c>
      <c r="EB53" s="1192"/>
      <c r="EC53" s="1192"/>
      <c r="ED53" s="1192">
        <v>0</v>
      </c>
      <c r="EE53" s="1192"/>
      <c r="EF53" s="1192"/>
      <c r="EG53" s="1192">
        <v>0</v>
      </c>
      <c r="EH53" s="1192"/>
      <c r="EI53" s="1192"/>
      <c r="EJ53" s="1192"/>
      <c r="EK53" s="1192">
        <v>0</v>
      </c>
      <c r="EL53" s="1192"/>
      <c r="EM53" s="1192">
        <v>0</v>
      </c>
      <c r="EN53" s="1192"/>
      <c r="EO53" s="1192"/>
      <c r="EP53" s="1192"/>
      <c r="EQ53" s="1192">
        <v>0</v>
      </c>
      <c r="ER53" s="1192"/>
      <c r="ES53" s="1192"/>
      <c r="ET53" s="1192"/>
      <c r="EU53" s="1192">
        <v>0</v>
      </c>
      <c r="EV53" s="1192"/>
      <c r="EW53" s="1192"/>
      <c r="EX53" s="1192"/>
      <c r="EY53" s="1192"/>
      <c r="EZ53" s="1192">
        <v>0</v>
      </c>
      <c r="FA53" s="1192"/>
      <c r="FB53" s="1192">
        <v>0</v>
      </c>
      <c r="FC53" s="1192"/>
      <c r="FD53" s="1192"/>
      <c r="FE53" s="1192"/>
      <c r="FF53" s="1192">
        <v>0</v>
      </c>
      <c r="FG53" s="1192"/>
      <c r="FH53" s="1192"/>
      <c r="FI53" s="1192"/>
      <c r="FJ53" s="1192">
        <v>0</v>
      </c>
      <c r="FK53" s="1192"/>
      <c r="FL53" s="1192"/>
      <c r="FM53" s="1192"/>
      <c r="FN53" s="1192"/>
      <c r="FO53" s="1192">
        <v>0</v>
      </c>
      <c r="FP53" s="1192"/>
      <c r="FQ53" s="1192"/>
      <c r="FR53" s="1192"/>
      <c r="FS53" s="1192"/>
      <c r="FT53" s="1192"/>
      <c r="FU53" s="1192"/>
      <c r="FV53" s="1192"/>
      <c r="FW53" s="1192">
        <v>17770895.400000002</v>
      </c>
      <c r="FX53" s="1192">
        <v>17725469.400000002</v>
      </c>
      <c r="FY53" s="1192">
        <v>44446</v>
      </c>
      <c r="FZ53" s="1192">
        <v>980</v>
      </c>
      <c r="GA53" s="1192"/>
      <c r="GB53" s="1192">
        <v>3492802</v>
      </c>
      <c r="GC53" s="1192"/>
      <c r="GD53" s="1192"/>
      <c r="GE53" s="1192"/>
      <c r="GF53" s="1192">
        <v>73985196.5</v>
      </c>
    </row>
    <row r="54" spans="2:190">
      <c r="B54" s="1344">
        <v>43344</v>
      </c>
      <c r="C54" s="1192">
        <v>0</v>
      </c>
      <c r="D54" s="1192"/>
      <c r="E54" s="1192">
        <v>3103726.06</v>
      </c>
      <c r="F54" s="1192"/>
      <c r="G54" s="1192">
        <v>3103726.06</v>
      </c>
      <c r="H54" s="1192"/>
      <c r="I54" s="1192"/>
      <c r="J54" s="1192">
        <v>73740.390000000014</v>
      </c>
      <c r="K54" s="1192">
        <v>73740.390000000014</v>
      </c>
      <c r="L54" s="1192">
        <v>73740.390000000014</v>
      </c>
      <c r="M54" s="1192"/>
      <c r="N54" s="1192">
        <v>0</v>
      </c>
      <c r="O54" s="1192"/>
      <c r="P54" s="1192"/>
      <c r="Q54" s="1192">
        <v>0</v>
      </c>
      <c r="R54" s="1192"/>
      <c r="S54" s="1192"/>
      <c r="T54" s="1192"/>
      <c r="U54" s="1192">
        <v>0</v>
      </c>
      <c r="V54" s="1192">
        <v>0</v>
      </c>
      <c r="W54" s="1192">
        <v>0</v>
      </c>
      <c r="X54" s="1192"/>
      <c r="Y54" s="1192"/>
      <c r="Z54" s="1192">
        <v>0</v>
      </c>
      <c r="AA54" s="1192"/>
      <c r="AB54" s="1192"/>
      <c r="AC54" s="1192">
        <v>0</v>
      </c>
      <c r="AD54" s="1192"/>
      <c r="AE54" s="1192"/>
      <c r="AF54" s="1192"/>
      <c r="AG54" s="1192">
        <v>0</v>
      </c>
      <c r="AH54" s="1192"/>
      <c r="AI54" s="1192"/>
      <c r="AJ54" s="1192"/>
      <c r="AK54" s="1192"/>
      <c r="AL54" s="1192">
        <v>0</v>
      </c>
      <c r="AM54" s="1192"/>
      <c r="AN54" s="1192"/>
      <c r="AO54" s="1192"/>
      <c r="AP54" s="1192"/>
      <c r="AQ54" s="1192">
        <v>1389</v>
      </c>
      <c r="AR54" s="1192">
        <v>0</v>
      </c>
      <c r="AS54" s="1192">
        <v>1389</v>
      </c>
      <c r="AT54" s="1192">
        <v>1389</v>
      </c>
      <c r="AU54" s="1192"/>
      <c r="AV54" s="1192"/>
      <c r="AW54" s="1192"/>
      <c r="AX54" s="1192"/>
      <c r="AY54" s="1192">
        <v>3895358.71</v>
      </c>
      <c r="AZ54" s="1192">
        <v>0</v>
      </c>
      <c r="BA54" s="1192">
        <v>0</v>
      </c>
      <c r="BB54" s="1192"/>
      <c r="BC54" s="1192">
        <v>0</v>
      </c>
      <c r="BD54" s="1192">
        <v>3895358.71</v>
      </c>
      <c r="BE54" s="1192">
        <v>0</v>
      </c>
      <c r="BF54" s="1192"/>
      <c r="BG54" s="1192"/>
      <c r="BH54" s="1192"/>
      <c r="BI54" s="1192"/>
      <c r="BJ54" s="1192"/>
      <c r="BK54" s="1192"/>
      <c r="BL54" s="1192">
        <v>0</v>
      </c>
      <c r="BM54" s="1192">
        <v>0</v>
      </c>
      <c r="BN54" s="1192"/>
      <c r="BO54" s="1192"/>
      <c r="BP54" s="1192"/>
      <c r="BQ54" s="1192"/>
      <c r="BR54" s="1192"/>
      <c r="BS54" s="1192"/>
      <c r="BT54" s="1192">
        <v>0</v>
      </c>
      <c r="BU54" s="1192">
        <v>0</v>
      </c>
      <c r="BV54" s="1192"/>
      <c r="BW54" s="1192"/>
      <c r="BX54" s="1192"/>
      <c r="BY54" s="1192"/>
      <c r="BZ54" s="1192">
        <v>0</v>
      </c>
      <c r="CA54" s="1192"/>
      <c r="CB54" s="1192"/>
      <c r="CC54" s="1192"/>
      <c r="CD54" s="1192"/>
      <c r="CE54" s="1192"/>
      <c r="CF54" s="1192"/>
      <c r="CG54" s="1192"/>
      <c r="CH54" s="1192"/>
      <c r="CI54" s="1192"/>
      <c r="CJ54" s="1192"/>
      <c r="CK54" s="1192"/>
      <c r="CL54" s="1192"/>
      <c r="CM54" s="1192"/>
      <c r="CN54" s="1192">
        <v>0</v>
      </c>
      <c r="CO54" s="1192">
        <v>0</v>
      </c>
      <c r="CP54" s="1192"/>
      <c r="CQ54" s="1192"/>
      <c r="CR54" s="1192"/>
      <c r="CS54" s="1192"/>
      <c r="CT54" s="1192"/>
      <c r="CU54" s="1192">
        <v>0</v>
      </c>
      <c r="CV54" s="1192"/>
      <c r="CW54" s="1192"/>
      <c r="CX54" s="1192"/>
      <c r="CY54" s="1192"/>
      <c r="CZ54" s="1192"/>
      <c r="DA54" s="1192"/>
      <c r="DB54" s="1192">
        <v>0</v>
      </c>
      <c r="DC54" s="1192"/>
      <c r="DD54" s="1192"/>
      <c r="DE54" s="1192"/>
      <c r="DF54" s="1192">
        <v>45804864.610000007</v>
      </c>
      <c r="DG54" s="1192">
        <v>0</v>
      </c>
      <c r="DH54" s="1192">
        <v>0</v>
      </c>
      <c r="DI54" s="1192"/>
      <c r="DJ54" s="1192"/>
      <c r="DK54" s="1192">
        <v>0</v>
      </c>
      <c r="DL54" s="1192"/>
      <c r="DM54" s="1192"/>
      <c r="DN54" s="1192">
        <v>0</v>
      </c>
      <c r="DO54" s="1192"/>
      <c r="DP54" s="1192"/>
      <c r="DQ54" s="1192">
        <v>45804864.610000007</v>
      </c>
      <c r="DR54" s="1192">
        <v>1411363.6390800751</v>
      </c>
      <c r="DS54" s="1192">
        <v>44393500.970919929</v>
      </c>
      <c r="DT54" s="1192"/>
      <c r="DU54" s="1192"/>
      <c r="DV54" s="1192">
        <v>0</v>
      </c>
      <c r="DW54" s="1192"/>
      <c r="DX54" s="1192"/>
      <c r="DY54" s="1192"/>
      <c r="DZ54" s="1192">
        <v>0</v>
      </c>
      <c r="EA54" s="1192">
        <v>0</v>
      </c>
      <c r="EB54" s="1192"/>
      <c r="EC54" s="1192"/>
      <c r="ED54" s="1192">
        <v>0</v>
      </c>
      <c r="EE54" s="1192"/>
      <c r="EF54" s="1192"/>
      <c r="EG54" s="1192">
        <v>0</v>
      </c>
      <c r="EH54" s="1192"/>
      <c r="EI54" s="1192"/>
      <c r="EJ54" s="1192"/>
      <c r="EK54" s="1192">
        <v>0</v>
      </c>
      <c r="EL54" s="1192"/>
      <c r="EM54" s="1192">
        <v>0</v>
      </c>
      <c r="EN54" s="1192"/>
      <c r="EO54" s="1192"/>
      <c r="EP54" s="1192"/>
      <c r="EQ54" s="1192">
        <v>0</v>
      </c>
      <c r="ER54" s="1192"/>
      <c r="ES54" s="1192"/>
      <c r="ET54" s="1192"/>
      <c r="EU54" s="1192">
        <v>0</v>
      </c>
      <c r="EV54" s="1192"/>
      <c r="EW54" s="1192"/>
      <c r="EX54" s="1192"/>
      <c r="EY54" s="1192"/>
      <c r="EZ54" s="1192">
        <v>0</v>
      </c>
      <c r="FA54" s="1192"/>
      <c r="FB54" s="1192">
        <v>0</v>
      </c>
      <c r="FC54" s="1192"/>
      <c r="FD54" s="1192"/>
      <c r="FE54" s="1192"/>
      <c r="FF54" s="1192">
        <v>0</v>
      </c>
      <c r="FG54" s="1192"/>
      <c r="FH54" s="1192"/>
      <c r="FI54" s="1192"/>
      <c r="FJ54" s="1192">
        <v>0</v>
      </c>
      <c r="FK54" s="1192"/>
      <c r="FL54" s="1192"/>
      <c r="FM54" s="1192"/>
      <c r="FN54" s="1192"/>
      <c r="FO54" s="1192">
        <v>0</v>
      </c>
      <c r="FP54" s="1192"/>
      <c r="FQ54" s="1192"/>
      <c r="FR54" s="1192"/>
      <c r="FS54" s="1192"/>
      <c r="FT54" s="1192"/>
      <c r="FU54" s="1192"/>
      <c r="FV54" s="1192"/>
      <c r="FW54" s="1192">
        <v>17725468.400000002</v>
      </c>
      <c r="FX54" s="1192">
        <v>17725469.400000002</v>
      </c>
      <c r="FY54" s="1192">
        <v>-1</v>
      </c>
      <c r="FZ54" s="1192">
        <v>0</v>
      </c>
      <c r="GA54" s="1192"/>
      <c r="GB54" s="1192">
        <v>3492801.8579150005</v>
      </c>
      <c r="GC54" s="1192"/>
      <c r="GD54" s="1192"/>
      <c r="GE54" s="1192"/>
      <c r="GF54" s="1192">
        <v>74097349.027915016</v>
      </c>
    </row>
    <row r="55" spans="2:190" s="1" customFormat="1">
      <c r="B55" s="1391">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1">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1">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1">
        <v>43466</v>
      </c>
      <c r="C60" s="1347">
        <v>0</v>
      </c>
      <c r="D60" s="1347"/>
      <c r="E60" s="1347">
        <v>2776259.45</v>
      </c>
      <c r="F60" s="1347"/>
      <c r="G60" s="1347">
        <v>2776259.45</v>
      </c>
      <c r="H60" s="1347"/>
      <c r="I60" s="1347"/>
      <c r="J60" s="1347">
        <v>80412.850000000006</v>
      </c>
      <c r="K60" s="1347">
        <v>80412.850000000006</v>
      </c>
      <c r="L60" s="1347">
        <v>80412.850000000006</v>
      </c>
      <c r="M60" s="1347"/>
      <c r="N60" s="1347">
        <v>0</v>
      </c>
      <c r="O60" s="1347"/>
      <c r="P60" s="1347"/>
      <c r="Q60" s="1347">
        <v>0</v>
      </c>
      <c r="R60" s="1347"/>
      <c r="S60" s="1347"/>
      <c r="T60" s="1347"/>
      <c r="U60" s="1347">
        <v>0</v>
      </c>
      <c r="V60" s="1347">
        <v>0</v>
      </c>
      <c r="W60" s="1347">
        <v>0</v>
      </c>
      <c r="X60" s="1347"/>
      <c r="Y60" s="1347"/>
      <c r="Z60" s="1347">
        <v>0</v>
      </c>
      <c r="AA60" s="1347"/>
      <c r="AB60" s="1347"/>
      <c r="AC60" s="1347">
        <v>0</v>
      </c>
      <c r="AD60" s="1347"/>
      <c r="AE60" s="1347"/>
      <c r="AF60" s="1347"/>
      <c r="AG60" s="1347">
        <v>0</v>
      </c>
      <c r="AH60" s="1347"/>
      <c r="AI60" s="1347"/>
      <c r="AJ60" s="1347"/>
      <c r="AK60" s="1347"/>
      <c r="AL60" s="1347">
        <v>0</v>
      </c>
      <c r="AM60" s="1347"/>
      <c r="AN60" s="1347"/>
      <c r="AO60" s="1347"/>
      <c r="AP60" s="1347"/>
      <c r="AQ60" s="1347">
        <v>1389</v>
      </c>
      <c r="AR60" s="1347">
        <v>0</v>
      </c>
      <c r="AS60" s="1347">
        <v>1389</v>
      </c>
      <c r="AT60" s="1347">
        <v>1389</v>
      </c>
      <c r="AU60" s="1347"/>
      <c r="AV60" s="1347"/>
      <c r="AW60" s="1347"/>
      <c r="AX60" s="1347"/>
      <c r="AY60" s="1347">
        <v>3895358.7</v>
      </c>
      <c r="AZ60" s="1347">
        <v>0</v>
      </c>
      <c r="BA60" s="1347">
        <v>0</v>
      </c>
      <c r="BB60" s="1347"/>
      <c r="BC60" s="1347">
        <v>0</v>
      </c>
      <c r="BD60" s="1347">
        <v>3895358.7</v>
      </c>
      <c r="BE60" s="1347">
        <v>0</v>
      </c>
      <c r="BF60" s="1347"/>
      <c r="BG60" s="1347"/>
      <c r="BH60" s="1347"/>
      <c r="BI60" s="1347"/>
      <c r="BJ60" s="1347"/>
      <c r="BK60" s="1347"/>
      <c r="BL60" s="1347">
        <v>0</v>
      </c>
      <c r="BM60" s="1347">
        <v>0</v>
      </c>
      <c r="BN60" s="1347"/>
      <c r="BO60" s="1347"/>
      <c r="BP60" s="1347"/>
      <c r="BQ60" s="1347"/>
      <c r="BR60" s="1347"/>
      <c r="BS60" s="1347"/>
      <c r="BT60" s="1347">
        <v>0</v>
      </c>
      <c r="BU60" s="1347">
        <v>0</v>
      </c>
      <c r="BV60" s="1347"/>
      <c r="BW60" s="1347"/>
      <c r="BX60" s="1347"/>
      <c r="BY60" s="1347"/>
      <c r="BZ60" s="1347">
        <v>0</v>
      </c>
      <c r="CA60" s="1347"/>
      <c r="CB60" s="1347"/>
      <c r="CC60" s="1347"/>
      <c r="CD60" s="1347"/>
      <c r="CE60" s="1347"/>
      <c r="CF60" s="1347"/>
      <c r="CG60" s="1347"/>
      <c r="CH60" s="1347"/>
      <c r="CI60" s="1347"/>
      <c r="CJ60" s="1347"/>
      <c r="CK60" s="1347"/>
      <c r="CL60" s="1347"/>
      <c r="CM60" s="1347"/>
      <c r="CN60" s="1347">
        <v>0</v>
      </c>
      <c r="CO60" s="1347">
        <v>0</v>
      </c>
      <c r="CP60" s="1347"/>
      <c r="CQ60" s="1347"/>
      <c r="CR60" s="1347"/>
      <c r="CS60" s="1347"/>
      <c r="CT60" s="1347"/>
      <c r="CU60" s="1347">
        <v>0</v>
      </c>
      <c r="CV60" s="1347"/>
      <c r="CW60" s="1347"/>
      <c r="CX60" s="1347"/>
      <c r="CY60" s="1347"/>
      <c r="CZ60" s="1347"/>
      <c r="DA60" s="1347"/>
      <c r="DB60" s="1347">
        <v>0</v>
      </c>
      <c r="DC60" s="1347"/>
      <c r="DD60" s="1347"/>
      <c r="DE60" s="1347"/>
      <c r="DF60" s="1347">
        <v>48687285.489999995</v>
      </c>
      <c r="DG60" s="1347">
        <v>0</v>
      </c>
      <c r="DH60" s="1347">
        <v>0</v>
      </c>
      <c r="DI60" s="1347"/>
      <c r="DJ60" s="1347"/>
      <c r="DK60" s="1347">
        <v>0</v>
      </c>
      <c r="DL60" s="1347"/>
      <c r="DM60" s="1347"/>
      <c r="DN60" s="1347">
        <v>0</v>
      </c>
      <c r="DO60" s="1347"/>
      <c r="DP60" s="1347"/>
      <c r="DQ60" s="1347">
        <v>48687285.489999995</v>
      </c>
      <c r="DR60" s="1347">
        <v>1500178.3109974556</v>
      </c>
      <c r="DS60" s="1347">
        <v>47187107.179002538</v>
      </c>
      <c r="DT60" s="1347"/>
      <c r="DU60" s="1347"/>
      <c r="DV60" s="1347">
        <v>0</v>
      </c>
      <c r="DW60" s="1347"/>
      <c r="DX60" s="1347"/>
      <c r="DY60" s="1347"/>
      <c r="DZ60" s="1347">
        <v>0</v>
      </c>
      <c r="EA60" s="1347">
        <v>0</v>
      </c>
      <c r="EB60" s="1347"/>
      <c r="EC60" s="1347"/>
      <c r="ED60" s="1347">
        <v>0</v>
      </c>
      <c r="EE60" s="1347"/>
      <c r="EF60" s="1347"/>
      <c r="EG60" s="1347">
        <v>0</v>
      </c>
      <c r="EH60" s="1347"/>
      <c r="EI60" s="1347"/>
      <c r="EJ60" s="1347"/>
      <c r="EK60" s="1347">
        <v>0</v>
      </c>
      <c r="EL60" s="1347"/>
      <c r="EM60" s="1347">
        <v>0</v>
      </c>
      <c r="EN60" s="1347"/>
      <c r="EO60" s="1347"/>
      <c r="EP60" s="1347"/>
      <c r="EQ60" s="1347">
        <v>0</v>
      </c>
      <c r="ER60" s="1347"/>
      <c r="ES60" s="1347"/>
      <c r="ET60" s="1347"/>
      <c r="EU60" s="1347">
        <v>0</v>
      </c>
      <c r="EV60" s="1347"/>
      <c r="EW60" s="1347"/>
      <c r="EX60" s="1347"/>
      <c r="EY60" s="1347"/>
      <c r="EZ60" s="1347">
        <v>0</v>
      </c>
      <c r="FA60" s="1347"/>
      <c r="FB60" s="1347">
        <v>0</v>
      </c>
      <c r="FC60" s="1347"/>
      <c r="FD60" s="1347"/>
      <c r="FE60" s="1347"/>
      <c r="FF60" s="1347">
        <v>0</v>
      </c>
      <c r="FG60" s="1347"/>
      <c r="FH60" s="1347"/>
      <c r="FI60" s="1347"/>
      <c r="FJ60" s="1347">
        <v>0</v>
      </c>
      <c r="FK60" s="1347"/>
      <c r="FL60" s="1347"/>
      <c r="FM60" s="1347"/>
      <c r="FN60" s="1347"/>
      <c r="FO60" s="1347">
        <v>0</v>
      </c>
      <c r="FP60" s="1347"/>
      <c r="FQ60" s="1347"/>
      <c r="FR60" s="1347"/>
      <c r="FS60" s="1347"/>
      <c r="FT60" s="1347"/>
      <c r="FU60" s="1347"/>
      <c r="FV60" s="1347"/>
      <c r="FW60" s="1347">
        <v>18212852.990000002</v>
      </c>
      <c r="FX60" s="1347">
        <v>18212859.400000002</v>
      </c>
      <c r="FY60" s="1347">
        <v>-5.6900000004097819</v>
      </c>
      <c r="FZ60" s="1347">
        <v>-0.72000000003026798</v>
      </c>
      <c r="GA60" s="1347"/>
      <c r="GB60" s="1347">
        <v>8679306.4299999997</v>
      </c>
      <c r="GC60" s="1347"/>
      <c r="GD60" s="1347"/>
      <c r="GE60" s="1347"/>
      <c r="GF60" s="1347">
        <v>82332864.909999996</v>
      </c>
      <c r="GG60" s="1347"/>
      <c r="GH60" s="1347"/>
    </row>
    <row r="61" spans="2:190" ht="15.75">
      <c r="B61" s="1391">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1">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1">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1">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1">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1">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1">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1">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1">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1">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1">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1">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1">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1">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1">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1">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1">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1">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1">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1">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1">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1">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1">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1">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1">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1">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1">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1">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1">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1">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1">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1">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1">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1">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1">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1">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1">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1">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1">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1">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1">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1">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1">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1">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1">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1">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1">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1">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3" t="s">
        <v>1424</v>
      </c>
      <c r="B3" s="1193"/>
      <c r="C3" s="1193" t="s">
        <v>1426</v>
      </c>
      <c r="D3" s="1193" t="s">
        <v>1427</v>
      </c>
      <c r="E3" s="1193" t="s">
        <v>1568</v>
      </c>
      <c r="F3" s="1193" t="s">
        <v>1569</v>
      </c>
      <c r="G3" s="1193" t="s">
        <v>1570</v>
      </c>
      <c r="H3" s="1193" t="s">
        <v>1571</v>
      </c>
      <c r="I3" s="1193" t="s">
        <v>1429</v>
      </c>
      <c r="J3" s="1193" t="s">
        <v>1430</v>
      </c>
      <c r="K3" s="1193" t="s">
        <v>1431</v>
      </c>
      <c r="L3" s="1193" t="s">
        <v>1432</v>
      </c>
      <c r="M3" s="1193" t="s">
        <v>1433</v>
      </c>
      <c r="N3" s="1193" t="s">
        <v>1434</v>
      </c>
      <c r="O3" s="1193" t="s">
        <v>1435</v>
      </c>
      <c r="P3" s="1193"/>
      <c r="Q3" s="1193" t="s">
        <v>1572</v>
      </c>
      <c r="R3" s="1193" t="s">
        <v>1427</v>
      </c>
      <c r="S3" s="1193" t="s">
        <v>1573</v>
      </c>
      <c r="T3" s="1193" t="s">
        <v>1574</v>
      </c>
      <c r="U3" s="1193" t="s">
        <v>1575</v>
      </c>
      <c r="V3" s="1193" t="s">
        <v>1576</v>
      </c>
      <c r="W3" s="1193" t="s">
        <v>1569</v>
      </c>
      <c r="X3" s="1193" t="s">
        <v>1577</v>
      </c>
      <c r="Y3" s="1193" t="s">
        <v>1578</v>
      </c>
      <c r="Z3" s="1193" t="s">
        <v>1579</v>
      </c>
      <c r="AA3" s="1193" t="s">
        <v>1570</v>
      </c>
      <c r="AB3" s="1193" t="s">
        <v>1580</v>
      </c>
      <c r="AC3" s="1193" t="s">
        <v>1581</v>
      </c>
      <c r="AD3" s="1193" t="s">
        <v>1582</v>
      </c>
      <c r="AE3" s="1193" t="s">
        <v>1428</v>
      </c>
      <c r="AF3" s="1193" t="s">
        <v>1440</v>
      </c>
      <c r="AG3" s="1193" t="s">
        <v>1441</v>
      </c>
      <c r="AH3" s="1193" t="s">
        <v>1442</v>
      </c>
      <c r="AI3" s="1193" t="s">
        <v>1429</v>
      </c>
      <c r="AJ3" s="1193" t="s">
        <v>1555</v>
      </c>
      <c r="AK3" s="1193" t="s">
        <v>1556</v>
      </c>
      <c r="AL3" s="1193" t="s">
        <v>1557</v>
      </c>
      <c r="AM3" s="1193" t="s">
        <v>1430</v>
      </c>
      <c r="AN3" s="1193" t="s">
        <v>1555</v>
      </c>
      <c r="AO3" s="1193" t="s">
        <v>1556</v>
      </c>
      <c r="AP3" s="1193" t="s">
        <v>1557</v>
      </c>
      <c r="AQ3" s="1193" t="s">
        <v>1431</v>
      </c>
      <c r="AR3" s="1193" t="s">
        <v>1555</v>
      </c>
      <c r="AS3" s="1193" t="s">
        <v>1556</v>
      </c>
      <c r="AT3" s="1193" t="s">
        <v>1557</v>
      </c>
      <c r="AU3" s="1193" t="s">
        <v>1432</v>
      </c>
      <c r="AV3" s="1193" t="s">
        <v>1555</v>
      </c>
      <c r="AW3" s="1193" t="s">
        <v>1556</v>
      </c>
      <c r="AX3" s="1193" t="s">
        <v>1557</v>
      </c>
      <c r="AY3" s="1193" t="s">
        <v>1443</v>
      </c>
      <c r="AZ3" s="1193" t="s">
        <v>1555</v>
      </c>
      <c r="BA3" s="1193" t="s">
        <v>1556</v>
      </c>
      <c r="BB3" s="1193" t="s">
        <v>1557</v>
      </c>
      <c r="BC3" s="1193" t="s">
        <v>1444</v>
      </c>
      <c r="BD3" s="1193" t="s">
        <v>1555</v>
      </c>
      <c r="BE3" s="1193" t="s">
        <v>1556</v>
      </c>
      <c r="BF3" s="1193" t="s">
        <v>1557</v>
      </c>
      <c r="BG3" s="1193" t="s">
        <v>1445</v>
      </c>
      <c r="BH3" s="1193" t="s">
        <v>1555</v>
      </c>
      <c r="BI3" s="1193" t="s">
        <v>1556</v>
      </c>
      <c r="BJ3" s="1193" t="s">
        <v>1557</v>
      </c>
      <c r="BK3" s="1193"/>
      <c r="BL3" s="1193" t="s">
        <v>1583</v>
      </c>
      <c r="BM3" s="1193" t="s">
        <v>1436</v>
      </c>
      <c r="BN3" s="1193" t="s">
        <v>1446</v>
      </c>
      <c r="BO3" s="1193" t="s">
        <v>1365</v>
      </c>
      <c r="BP3" s="1193" t="s">
        <v>1437</v>
      </c>
      <c r="BQ3" s="1193" t="s">
        <v>1438</v>
      </c>
      <c r="BR3" s="1193" t="s">
        <v>1439</v>
      </c>
      <c r="BS3" s="1193"/>
      <c r="BT3" s="1193" t="s">
        <v>1447</v>
      </c>
      <c r="BU3" s="1193" t="s">
        <v>1446</v>
      </c>
      <c r="BV3" s="1193" t="s">
        <v>1365</v>
      </c>
      <c r="BW3" s="1193" t="s">
        <v>1437</v>
      </c>
      <c r="BX3" s="1193" t="s">
        <v>1438</v>
      </c>
      <c r="BY3" s="1193" t="s">
        <v>1439</v>
      </c>
      <c r="BZ3" s="1193"/>
      <c r="CA3" s="1193" t="s">
        <v>1448</v>
      </c>
      <c r="CB3" s="1193" t="s">
        <v>1446</v>
      </c>
      <c r="CC3" s="1193" t="s">
        <v>1365</v>
      </c>
      <c r="CD3" s="1193" t="s">
        <v>1437</v>
      </c>
      <c r="CE3" s="1193" t="s">
        <v>1438</v>
      </c>
      <c r="CF3" s="1193" t="s">
        <v>1439</v>
      </c>
      <c r="CG3" s="1193"/>
      <c r="CH3" s="1193"/>
      <c r="CI3" s="1193" t="s">
        <v>1584</v>
      </c>
      <c r="CJ3" s="1193" t="s">
        <v>1585</v>
      </c>
      <c r="CK3" s="1193" t="s">
        <v>1555</v>
      </c>
      <c r="CL3" s="1193" t="s">
        <v>1556</v>
      </c>
      <c r="CM3" s="1193" t="s">
        <v>1557</v>
      </c>
      <c r="CN3" s="1193"/>
      <c r="CO3" s="1193" t="s">
        <v>1586</v>
      </c>
      <c r="CP3" s="1193" t="s">
        <v>1587</v>
      </c>
      <c r="CQ3" s="1193" t="s">
        <v>1588</v>
      </c>
      <c r="CR3" s="1193" t="s">
        <v>1589</v>
      </c>
      <c r="CS3" s="1193"/>
      <c r="CT3" s="1193" t="s">
        <v>1590</v>
      </c>
      <c r="CU3" s="1193" t="s">
        <v>1591</v>
      </c>
      <c r="CV3" s="1193" t="s">
        <v>1364</v>
      </c>
      <c r="CW3" s="1193" t="s">
        <v>1365</v>
      </c>
      <c r="CX3" s="1193" t="s">
        <v>1366</v>
      </c>
      <c r="CY3" s="1193" t="s">
        <v>1364</v>
      </c>
      <c r="CZ3" s="1193" t="s">
        <v>1365</v>
      </c>
      <c r="DA3" s="1193" t="s">
        <v>1367</v>
      </c>
      <c r="DB3" s="1193" t="s">
        <v>1364</v>
      </c>
      <c r="DC3" s="1193" t="s">
        <v>1365</v>
      </c>
      <c r="DD3" s="1193"/>
      <c r="DE3" s="1193" t="s">
        <v>1592</v>
      </c>
      <c r="DF3" s="1193" t="s">
        <v>1593</v>
      </c>
      <c r="DG3" s="1193" t="s">
        <v>1364</v>
      </c>
      <c r="DH3" s="1193" t="s">
        <v>1365</v>
      </c>
      <c r="DI3" s="1193" t="s">
        <v>1369</v>
      </c>
      <c r="DJ3" s="1193" t="s">
        <v>1364</v>
      </c>
      <c r="DK3" s="1193" t="s">
        <v>1365</v>
      </c>
      <c r="DL3" s="1193" t="s">
        <v>1370</v>
      </c>
      <c r="DM3" s="1193" t="s">
        <v>1364</v>
      </c>
      <c r="DN3" s="1193" t="s">
        <v>1365</v>
      </c>
      <c r="DO3" s="1193"/>
      <c r="DP3" s="1193" t="s">
        <v>1594</v>
      </c>
      <c r="DQ3" s="1193"/>
      <c r="DR3" s="1193" t="s">
        <v>1595</v>
      </c>
      <c r="DS3" s="1193" t="s">
        <v>1451</v>
      </c>
      <c r="DT3" s="1193" t="s">
        <v>1452</v>
      </c>
      <c r="DU3" s="1193" t="s">
        <v>1364</v>
      </c>
      <c r="DV3" s="1193" t="s">
        <v>1365</v>
      </c>
      <c r="DW3" s="1193" t="s">
        <v>1453</v>
      </c>
      <c r="DX3" s="1193" t="s">
        <v>1364</v>
      </c>
      <c r="DY3" s="1193" t="s">
        <v>1365</v>
      </c>
      <c r="DZ3" s="1193" t="s">
        <v>1454</v>
      </c>
      <c r="EA3" s="1193" t="s">
        <v>1596</v>
      </c>
      <c r="EB3" s="1193" t="s">
        <v>1455</v>
      </c>
      <c r="EC3" s="1193" t="s">
        <v>1405</v>
      </c>
      <c r="ED3" s="1193" t="s">
        <v>1406</v>
      </c>
      <c r="EE3" s="1193"/>
      <c r="EF3" s="1193" t="s">
        <v>1597</v>
      </c>
      <c r="EG3" s="1193" t="s">
        <v>1407</v>
      </c>
      <c r="EH3" s="1193" t="s">
        <v>1405</v>
      </c>
      <c r="EI3" s="1193" t="s">
        <v>1406</v>
      </c>
      <c r="EJ3" s="1193" t="s">
        <v>1598</v>
      </c>
      <c r="EK3" s="1193" t="s">
        <v>1409</v>
      </c>
      <c r="EL3" s="1193" t="s">
        <v>1410</v>
      </c>
      <c r="EM3" s="1193" t="s">
        <v>1599</v>
      </c>
      <c r="EN3" s="1193" t="s">
        <v>1412</v>
      </c>
      <c r="EO3" s="1193" t="s">
        <v>1413</v>
      </c>
      <c r="EP3" s="1193"/>
      <c r="EQ3" s="1193" t="s">
        <v>1600</v>
      </c>
      <c r="ER3" s="1193"/>
      <c r="ES3" s="1193" t="s">
        <v>1601</v>
      </c>
      <c r="ET3" s="1193" t="s">
        <v>1602</v>
      </c>
      <c r="EU3" s="1193" t="s">
        <v>1603</v>
      </c>
      <c r="EV3" s="1193" t="s">
        <v>1604</v>
      </c>
      <c r="EW3" s="1193" t="s">
        <v>1605</v>
      </c>
      <c r="EX3" s="1193" t="s">
        <v>1603</v>
      </c>
      <c r="EY3" s="1193" t="s">
        <v>1604</v>
      </c>
      <c r="EZ3" s="1193" t="s">
        <v>1606</v>
      </c>
      <c r="FA3" s="1193" t="s">
        <v>1456</v>
      </c>
      <c r="FB3" s="1193" t="s">
        <v>1457</v>
      </c>
      <c r="FC3" s="1193" t="s">
        <v>1607</v>
      </c>
      <c r="FD3" s="1193" t="s">
        <v>1459</v>
      </c>
      <c r="FE3" s="1193"/>
      <c r="FF3" s="1193" t="s">
        <v>1608</v>
      </c>
      <c r="FG3" s="1193" t="s">
        <v>1609</v>
      </c>
      <c r="FH3" s="1193"/>
      <c r="FI3" s="1193"/>
      <c r="FJ3" s="1193"/>
      <c r="FK3" s="1193"/>
      <c r="FL3" s="1193" t="s">
        <v>1501</v>
      </c>
      <c r="FM3" s="1193" t="s">
        <v>1610</v>
      </c>
    </row>
    <row r="5" spans="1:169">
      <c r="A5" s="1193"/>
      <c r="B5" s="1195">
        <v>42005</v>
      </c>
      <c r="C5" s="1393">
        <v>39049663</v>
      </c>
      <c r="D5" s="1393">
        <v>38986232</v>
      </c>
      <c r="E5" s="1393">
        <v>12404128</v>
      </c>
      <c r="F5" s="1393">
        <v>26582104</v>
      </c>
      <c r="G5" s="1393"/>
      <c r="H5" s="1393"/>
      <c r="I5" s="1393"/>
      <c r="J5" s="1393"/>
      <c r="K5" s="1393">
        <v>133</v>
      </c>
      <c r="L5" s="1393"/>
      <c r="M5" s="1393"/>
      <c r="N5" s="1393">
        <v>63298</v>
      </c>
      <c r="O5" s="1393"/>
      <c r="P5" s="1393"/>
      <c r="Q5" s="1393">
        <v>40928157</v>
      </c>
      <c r="R5" s="1393">
        <v>29044629</v>
      </c>
      <c r="S5" s="1393">
        <v>9726204</v>
      </c>
      <c r="T5" s="1393">
        <v>9726204</v>
      </c>
      <c r="U5" s="1393"/>
      <c r="V5" s="1393"/>
      <c r="W5" s="1393">
        <v>19318425</v>
      </c>
      <c r="X5" s="1393">
        <v>19318425</v>
      </c>
      <c r="Y5" s="1393"/>
      <c r="Z5" s="1393"/>
      <c r="AA5" s="1393">
        <v>0</v>
      </c>
      <c r="AB5" s="1393"/>
      <c r="AC5" s="1393"/>
      <c r="AD5" s="1393"/>
      <c r="AE5" s="1393">
        <v>0</v>
      </c>
      <c r="AF5" s="1393"/>
      <c r="AG5" s="1393"/>
      <c r="AH5" s="1393"/>
      <c r="AI5" s="1393">
        <v>0</v>
      </c>
      <c r="AJ5" s="1393"/>
      <c r="AK5" s="1393"/>
      <c r="AL5" s="1393"/>
      <c r="AM5" s="1393">
        <v>0</v>
      </c>
      <c r="AN5" s="1393"/>
      <c r="AO5" s="1393"/>
      <c r="AP5" s="1393"/>
      <c r="AQ5" s="1393">
        <v>11883528</v>
      </c>
      <c r="AR5" s="1393">
        <v>11883528</v>
      </c>
      <c r="AS5" s="1393"/>
      <c r="AT5" s="1393"/>
      <c r="AU5" s="1393">
        <v>0</v>
      </c>
      <c r="AV5" s="1393"/>
      <c r="AW5" s="1393"/>
      <c r="AX5" s="1393"/>
      <c r="AY5" s="1393">
        <v>0</v>
      </c>
      <c r="AZ5" s="1393"/>
      <c r="BA5" s="1393"/>
      <c r="BB5" s="1393"/>
      <c r="BC5" s="1393">
        <v>0</v>
      </c>
      <c r="BD5" s="1393"/>
      <c r="BE5" s="1393"/>
      <c r="BF5" s="1393"/>
      <c r="BG5" s="1393">
        <v>0</v>
      </c>
      <c r="BH5" s="1393"/>
      <c r="BI5" s="1393"/>
      <c r="BJ5" s="1393"/>
      <c r="BK5" s="1393"/>
      <c r="BL5" s="1393">
        <v>0</v>
      </c>
      <c r="BM5" s="1393">
        <v>0</v>
      </c>
      <c r="BN5" s="1393"/>
      <c r="BO5" s="1393">
        <v>0</v>
      </c>
      <c r="BP5" s="1393"/>
      <c r="BQ5" s="1393"/>
      <c r="BR5" s="1393"/>
      <c r="BS5" s="1393"/>
      <c r="BT5" s="1393">
        <v>0</v>
      </c>
      <c r="BU5" s="1393"/>
      <c r="BV5" s="1393">
        <v>0</v>
      </c>
      <c r="BW5" s="1393"/>
      <c r="BX5" s="1393"/>
      <c r="BY5" s="1393"/>
      <c r="BZ5" s="1393"/>
      <c r="CA5" s="1393">
        <v>0</v>
      </c>
      <c r="CB5" s="1393"/>
      <c r="CC5" s="1393">
        <v>0</v>
      </c>
      <c r="CD5" s="1393"/>
      <c r="CE5" s="1393"/>
      <c r="CF5" s="1393"/>
      <c r="CG5" s="1393"/>
      <c r="CH5" s="1393"/>
      <c r="CI5" s="1393">
        <v>0</v>
      </c>
      <c r="CJ5" s="1393"/>
      <c r="CK5" s="1393"/>
      <c r="CL5" s="1393"/>
      <c r="CM5" s="1393"/>
      <c r="CN5" s="1393"/>
      <c r="CO5" s="1393">
        <v>0</v>
      </c>
      <c r="CP5" s="1393"/>
      <c r="CQ5" s="1393"/>
      <c r="CR5" s="1393"/>
      <c r="CS5" s="1393"/>
      <c r="CT5" s="1393">
        <v>0</v>
      </c>
      <c r="CU5" s="1393">
        <v>0</v>
      </c>
      <c r="CV5" s="1393"/>
      <c r="CW5" s="1393"/>
      <c r="CX5" s="1393">
        <v>0</v>
      </c>
      <c r="CY5" s="1393"/>
      <c r="CZ5" s="1393"/>
      <c r="DA5" s="1393">
        <v>0</v>
      </c>
      <c r="DB5" s="1393"/>
      <c r="DC5" s="1393"/>
      <c r="DD5" s="1393"/>
      <c r="DE5" s="1393">
        <v>0</v>
      </c>
      <c r="DF5" s="1393">
        <v>0</v>
      </c>
      <c r="DG5" s="1393"/>
      <c r="DH5" s="1393"/>
      <c r="DI5" s="1393">
        <v>0</v>
      </c>
      <c r="DJ5" s="1393"/>
      <c r="DK5" s="1393"/>
      <c r="DL5" s="1393">
        <v>0</v>
      </c>
      <c r="DM5" s="1393"/>
      <c r="DN5" s="1393"/>
      <c r="DO5" s="1393"/>
      <c r="DP5" s="1393"/>
      <c r="DQ5" s="1393"/>
      <c r="DR5" s="1393">
        <v>11698987</v>
      </c>
      <c r="DS5" s="1393"/>
      <c r="DT5" s="1393">
        <v>0</v>
      </c>
      <c r="DU5" s="1393"/>
      <c r="DV5" s="1393"/>
      <c r="DW5" s="1393">
        <v>0</v>
      </c>
      <c r="DX5" s="1393"/>
      <c r="DY5" s="1393"/>
      <c r="DZ5" s="1393"/>
      <c r="EA5" s="1393"/>
      <c r="EB5" s="1393">
        <v>11698987</v>
      </c>
      <c r="EC5" s="1393"/>
      <c r="ED5" s="1393">
        <v>11698987</v>
      </c>
      <c r="EE5" s="1393"/>
      <c r="EF5" s="1393">
        <v>8344350</v>
      </c>
      <c r="EG5" s="1393">
        <v>0</v>
      </c>
      <c r="EH5" s="1393"/>
      <c r="EI5" s="1393"/>
      <c r="EJ5" s="1393">
        <v>0</v>
      </c>
      <c r="EK5" s="1393"/>
      <c r="EL5" s="1393"/>
      <c r="EM5" s="1393">
        <v>8344350</v>
      </c>
      <c r="EN5" s="1393"/>
      <c r="EO5" s="1393">
        <v>8344350</v>
      </c>
      <c r="EP5" s="1393"/>
      <c r="EQ5" s="1393"/>
      <c r="ER5" s="1393"/>
      <c r="ES5" s="1393">
        <v>-46995024</v>
      </c>
      <c r="ET5" s="1393">
        <v>43574907</v>
      </c>
      <c r="EU5" s="1393">
        <v>6529670</v>
      </c>
      <c r="EV5" s="1393">
        <v>37045237</v>
      </c>
      <c r="EW5" s="1393">
        <v>32801755</v>
      </c>
      <c r="EX5" s="1393"/>
      <c r="EY5" s="1393">
        <v>32801755</v>
      </c>
      <c r="EZ5" s="1393">
        <v>-123371686</v>
      </c>
      <c r="FA5" s="1393"/>
      <c r="FB5" s="1393"/>
      <c r="FC5" s="1393">
        <v>-123371686</v>
      </c>
      <c r="FD5" s="1393">
        <v>0</v>
      </c>
      <c r="FE5" s="1393"/>
      <c r="FF5" s="1393">
        <v>70722080</v>
      </c>
      <c r="FG5" s="1393"/>
      <c r="FH5" s="1393"/>
      <c r="FI5" s="1393"/>
      <c r="FJ5" s="1393"/>
      <c r="FK5" s="1393"/>
      <c r="FL5" s="1393">
        <v>123748213</v>
      </c>
      <c r="FM5" s="1193">
        <v>0</v>
      </c>
    </row>
    <row r="6" spans="1:169">
      <c r="A6" s="1193"/>
      <c r="B6" s="1195">
        <v>42036</v>
      </c>
      <c r="C6" s="1393">
        <v>38382454</v>
      </c>
      <c r="D6" s="1393">
        <v>38310027</v>
      </c>
      <c r="E6" s="1393">
        <v>12166279</v>
      </c>
      <c r="F6" s="1393">
        <v>26143748</v>
      </c>
      <c r="G6" s="1393"/>
      <c r="H6" s="1393"/>
      <c r="I6" s="1393"/>
      <c r="J6" s="1393"/>
      <c r="K6" s="1393">
        <v>103</v>
      </c>
      <c r="L6" s="1393"/>
      <c r="M6" s="1393"/>
      <c r="N6" s="1393">
        <v>72324</v>
      </c>
      <c r="O6" s="1393"/>
      <c r="P6" s="1393"/>
      <c r="Q6" s="1393">
        <v>40362222</v>
      </c>
      <c r="R6" s="1393">
        <v>28468203</v>
      </c>
      <c r="S6" s="1393">
        <v>9533018</v>
      </c>
      <c r="T6" s="1393">
        <v>9533018</v>
      </c>
      <c r="U6" s="1393"/>
      <c r="V6" s="1393"/>
      <c r="W6" s="1393">
        <v>18935185</v>
      </c>
      <c r="X6" s="1393">
        <v>18935185</v>
      </c>
      <c r="Y6" s="1393"/>
      <c r="Z6" s="1393"/>
      <c r="AA6" s="1393">
        <v>0</v>
      </c>
      <c r="AB6" s="1393"/>
      <c r="AC6" s="1393"/>
      <c r="AD6" s="1393"/>
      <c r="AE6" s="1393">
        <v>0</v>
      </c>
      <c r="AF6" s="1393"/>
      <c r="AG6" s="1393"/>
      <c r="AH6" s="1393"/>
      <c r="AI6" s="1393">
        <v>0</v>
      </c>
      <c r="AJ6" s="1393"/>
      <c r="AK6" s="1393"/>
      <c r="AL6" s="1393"/>
      <c r="AM6" s="1393">
        <v>0</v>
      </c>
      <c r="AN6" s="1393"/>
      <c r="AO6" s="1393"/>
      <c r="AP6" s="1393"/>
      <c r="AQ6" s="1393">
        <v>11894019</v>
      </c>
      <c r="AR6" s="1393">
        <v>11894019</v>
      </c>
      <c r="AS6" s="1393"/>
      <c r="AT6" s="1393"/>
      <c r="AU6" s="1393">
        <v>0</v>
      </c>
      <c r="AV6" s="1393"/>
      <c r="AW6" s="1393"/>
      <c r="AX6" s="1393"/>
      <c r="AY6" s="1393">
        <v>0</v>
      </c>
      <c r="AZ6" s="1393"/>
      <c r="BA6" s="1393"/>
      <c r="BB6" s="1393"/>
      <c r="BC6" s="1393">
        <v>0</v>
      </c>
      <c r="BD6" s="1393"/>
      <c r="BE6" s="1393"/>
      <c r="BF6" s="1393"/>
      <c r="BG6" s="1393">
        <v>0</v>
      </c>
      <c r="BH6" s="1393"/>
      <c r="BI6" s="1393"/>
      <c r="BJ6" s="1393"/>
      <c r="BK6" s="1393"/>
      <c r="BL6" s="1393">
        <v>0</v>
      </c>
      <c r="BM6" s="1393">
        <v>0</v>
      </c>
      <c r="BN6" s="1393"/>
      <c r="BO6" s="1393">
        <v>0</v>
      </c>
      <c r="BP6" s="1393"/>
      <c r="BQ6" s="1393"/>
      <c r="BR6" s="1393"/>
      <c r="BS6" s="1393"/>
      <c r="BT6" s="1393">
        <v>0</v>
      </c>
      <c r="BU6" s="1393"/>
      <c r="BV6" s="1393">
        <v>0</v>
      </c>
      <c r="BW6" s="1393"/>
      <c r="BX6" s="1393"/>
      <c r="BY6" s="1393"/>
      <c r="BZ6" s="1393"/>
      <c r="CA6" s="1393">
        <v>0</v>
      </c>
      <c r="CB6" s="1393"/>
      <c r="CC6" s="1393">
        <v>0</v>
      </c>
      <c r="CD6" s="1393"/>
      <c r="CE6" s="1393"/>
      <c r="CF6" s="1393"/>
      <c r="CG6" s="1393"/>
      <c r="CH6" s="1393"/>
      <c r="CI6" s="1393">
        <v>0</v>
      </c>
      <c r="CJ6" s="1393"/>
      <c r="CK6" s="1393"/>
      <c r="CL6" s="1393"/>
      <c r="CM6" s="1393"/>
      <c r="CN6" s="1393"/>
      <c r="CO6" s="1393">
        <v>0</v>
      </c>
      <c r="CP6" s="1393"/>
      <c r="CQ6" s="1393"/>
      <c r="CR6" s="1393"/>
      <c r="CS6" s="1393"/>
      <c r="CT6" s="1393">
        <v>0</v>
      </c>
      <c r="CU6" s="1393">
        <v>0</v>
      </c>
      <c r="CV6" s="1393"/>
      <c r="CW6" s="1393"/>
      <c r="CX6" s="1393">
        <v>0</v>
      </c>
      <c r="CY6" s="1393"/>
      <c r="CZ6" s="1393"/>
      <c r="DA6" s="1393">
        <v>0</v>
      </c>
      <c r="DB6" s="1393"/>
      <c r="DC6" s="1393"/>
      <c r="DD6" s="1393"/>
      <c r="DE6" s="1393">
        <v>0</v>
      </c>
      <c r="DF6" s="1393">
        <v>0</v>
      </c>
      <c r="DG6" s="1393"/>
      <c r="DH6" s="1393"/>
      <c r="DI6" s="1393">
        <v>0</v>
      </c>
      <c r="DJ6" s="1393"/>
      <c r="DK6" s="1393"/>
      <c r="DL6" s="1393">
        <v>0</v>
      </c>
      <c r="DM6" s="1393"/>
      <c r="DN6" s="1393"/>
      <c r="DO6" s="1393"/>
      <c r="DP6" s="1393"/>
      <c r="DQ6" s="1393"/>
      <c r="DR6" s="1393">
        <v>11698987</v>
      </c>
      <c r="DS6" s="1393"/>
      <c r="DT6" s="1393">
        <v>0</v>
      </c>
      <c r="DU6" s="1393"/>
      <c r="DV6" s="1393"/>
      <c r="DW6" s="1393">
        <v>0</v>
      </c>
      <c r="DX6" s="1393"/>
      <c r="DY6" s="1393"/>
      <c r="DZ6" s="1393"/>
      <c r="EA6" s="1393"/>
      <c r="EB6" s="1393">
        <v>11698987</v>
      </c>
      <c r="EC6" s="1393"/>
      <c r="ED6" s="1393">
        <v>11698987</v>
      </c>
      <c r="EE6" s="1393"/>
      <c r="EF6" s="1393">
        <v>8346700</v>
      </c>
      <c r="EG6" s="1393">
        <v>0</v>
      </c>
      <c r="EH6" s="1393"/>
      <c r="EI6" s="1393"/>
      <c r="EJ6" s="1393">
        <v>0</v>
      </c>
      <c r="EK6" s="1393"/>
      <c r="EL6" s="1393"/>
      <c r="EM6" s="1393">
        <v>8346700</v>
      </c>
      <c r="EN6" s="1393"/>
      <c r="EO6" s="1393">
        <v>8346700</v>
      </c>
      <c r="EP6" s="1393"/>
      <c r="EQ6" s="1393"/>
      <c r="ER6" s="1393"/>
      <c r="ES6" s="1393">
        <v>-48678825</v>
      </c>
      <c r="ET6" s="1393">
        <v>43574907</v>
      </c>
      <c r="EU6" s="1393">
        <v>6529670</v>
      </c>
      <c r="EV6" s="1393">
        <v>37045237</v>
      </c>
      <c r="EW6" s="1393">
        <v>32801755</v>
      </c>
      <c r="EX6" s="1393"/>
      <c r="EY6" s="1393">
        <v>32801755</v>
      </c>
      <c r="EZ6" s="1393">
        <v>-125055487</v>
      </c>
      <c r="FA6" s="1393"/>
      <c r="FB6" s="1393"/>
      <c r="FC6" s="1393">
        <v>-125055487</v>
      </c>
      <c r="FD6" s="1393">
        <v>0</v>
      </c>
      <c r="FE6" s="1393"/>
      <c r="FF6" s="1393">
        <v>75550647</v>
      </c>
      <c r="FG6" s="1393"/>
      <c r="FH6" s="1393"/>
      <c r="FI6" s="1393"/>
      <c r="FJ6" s="1393"/>
      <c r="FK6" s="1393"/>
      <c r="FL6" s="1393">
        <v>125662185</v>
      </c>
      <c r="FM6" s="1193">
        <v>0</v>
      </c>
    </row>
    <row r="7" spans="1:169">
      <c r="A7" s="1193"/>
      <c r="B7" s="1195">
        <v>42064</v>
      </c>
      <c r="C7" s="1393">
        <v>68617290</v>
      </c>
      <c r="D7" s="1393">
        <v>68563165</v>
      </c>
      <c r="E7" s="1393">
        <v>25840116</v>
      </c>
      <c r="F7" s="1393">
        <v>42723049</v>
      </c>
      <c r="G7" s="1393"/>
      <c r="H7" s="1393"/>
      <c r="I7" s="1393"/>
      <c r="J7" s="1393">
        <v>6227</v>
      </c>
      <c r="K7" s="1393">
        <v>103</v>
      </c>
      <c r="L7" s="1393"/>
      <c r="M7" s="1393"/>
      <c r="N7" s="1393">
        <v>47795</v>
      </c>
      <c r="O7" s="1393"/>
      <c r="P7" s="1393"/>
      <c r="Q7" s="1393">
        <v>12132368</v>
      </c>
      <c r="R7" s="1393">
        <v>108620</v>
      </c>
      <c r="S7" s="1393">
        <v>5584</v>
      </c>
      <c r="T7" s="1393">
        <v>5584</v>
      </c>
      <c r="U7" s="1393"/>
      <c r="V7" s="1393"/>
      <c r="W7" s="1393">
        <v>103036</v>
      </c>
      <c r="X7" s="1393">
        <v>103036</v>
      </c>
      <c r="Y7" s="1393"/>
      <c r="Z7" s="1393"/>
      <c r="AA7" s="1393">
        <v>0</v>
      </c>
      <c r="AB7" s="1393"/>
      <c r="AC7" s="1393"/>
      <c r="AD7" s="1393"/>
      <c r="AE7" s="1393">
        <v>0</v>
      </c>
      <c r="AF7" s="1393"/>
      <c r="AG7" s="1393"/>
      <c r="AH7" s="1393"/>
      <c r="AI7" s="1393">
        <v>0</v>
      </c>
      <c r="AJ7" s="1393"/>
      <c r="AK7" s="1393"/>
      <c r="AL7" s="1393"/>
      <c r="AM7" s="1393">
        <v>0</v>
      </c>
      <c r="AN7" s="1393"/>
      <c r="AO7" s="1393"/>
      <c r="AP7" s="1393"/>
      <c r="AQ7" s="1393">
        <v>12023748</v>
      </c>
      <c r="AR7" s="1393">
        <v>12023748</v>
      </c>
      <c r="AS7" s="1393"/>
      <c r="AT7" s="1393"/>
      <c r="AU7" s="1393">
        <v>0</v>
      </c>
      <c r="AV7" s="1393"/>
      <c r="AW7" s="1393"/>
      <c r="AX7" s="1393"/>
      <c r="AY7" s="1393">
        <v>0</v>
      </c>
      <c r="AZ7" s="1393"/>
      <c r="BA7" s="1393"/>
      <c r="BB7" s="1393"/>
      <c r="BC7" s="1393">
        <v>0</v>
      </c>
      <c r="BD7" s="1393"/>
      <c r="BE7" s="1393"/>
      <c r="BF7" s="1393"/>
      <c r="BG7" s="1393">
        <v>0</v>
      </c>
      <c r="BH7" s="1393"/>
      <c r="BI7" s="1393"/>
      <c r="BJ7" s="1393"/>
      <c r="BK7" s="1393"/>
      <c r="BL7" s="1393">
        <v>0</v>
      </c>
      <c r="BM7" s="1393">
        <v>0</v>
      </c>
      <c r="BN7" s="1393"/>
      <c r="BO7" s="1393">
        <v>0</v>
      </c>
      <c r="BP7" s="1393"/>
      <c r="BQ7" s="1393"/>
      <c r="BR7" s="1393"/>
      <c r="BS7" s="1393"/>
      <c r="BT7" s="1393">
        <v>0</v>
      </c>
      <c r="BU7" s="1393"/>
      <c r="BV7" s="1393">
        <v>0</v>
      </c>
      <c r="BW7" s="1393"/>
      <c r="BX7" s="1393"/>
      <c r="BY7" s="1393"/>
      <c r="BZ7" s="1393"/>
      <c r="CA7" s="1393">
        <v>0</v>
      </c>
      <c r="CB7" s="1393"/>
      <c r="CC7" s="1393">
        <v>0</v>
      </c>
      <c r="CD7" s="1393"/>
      <c r="CE7" s="1393"/>
      <c r="CF7" s="1393"/>
      <c r="CG7" s="1393"/>
      <c r="CH7" s="1393"/>
      <c r="CI7" s="1393">
        <v>0</v>
      </c>
      <c r="CJ7" s="1393"/>
      <c r="CK7" s="1393"/>
      <c r="CL7" s="1393"/>
      <c r="CM7" s="1393"/>
      <c r="CN7" s="1393"/>
      <c r="CO7" s="1393">
        <v>0</v>
      </c>
      <c r="CP7" s="1393"/>
      <c r="CQ7" s="1393"/>
      <c r="CR7" s="1393"/>
      <c r="CS7" s="1393"/>
      <c r="CT7" s="1393">
        <v>0</v>
      </c>
      <c r="CU7" s="1393">
        <v>0</v>
      </c>
      <c r="CV7" s="1393"/>
      <c r="CW7" s="1393"/>
      <c r="CX7" s="1393">
        <v>0</v>
      </c>
      <c r="CY7" s="1393"/>
      <c r="CZ7" s="1393"/>
      <c r="DA7" s="1393">
        <v>0</v>
      </c>
      <c r="DB7" s="1393"/>
      <c r="DC7" s="1393"/>
      <c r="DD7" s="1393"/>
      <c r="DE7" s="1393">
        <v>0</v>
      </c>
      <c r="DF7" s="1393">
        <v>0</v>
      </c>
      <c r="DG7" s="1393"/>
      <c r="DH7" s="1393"/>
      <c r="DI7" s="1393">
        <v>0</v>
      </c>
      <c r="DJ7" s="1393"/>
      <c r="DK7" s="1393"/>
      <c r="DL7" s="1393">
        <v>0</v>
      </c>
      <c r="DM7" s="1393"/>
      <c r="DN7" s="1393"/>
      <c r="DO7" s="1393"/>
      <c r="DP7" s="1393"/>
      <c r="DQ7" s="1393"/>
      <c r="DR7" s="1393">
        <v>11990998</v>
      </c>
      <c r="DS7" s="1393"/>
      <c r="DT7" s="1393">
        <v>0</v>
      </c>
      <c r="DU7" s="1393"/>
      <c r="DV7" s="1393"/>
      <c r="DW7" s="1393">
        <v>0</v>
      </c>
      <c r="DX7" s="1393"/>
      <c r="DY7" s="1393"/>
      <c r="DZ7" s="1393"/>
      <c r="EA7" s="1393"/>
      <c r="EB7" s="1393">
        <v>11990998</v>
      </c>
      <c r="EC7" s="1393"/>
      <c r="ED7" s="1393">
        <v>11990998</v>
      </c>
      <c r="EE7" s="1393"/>
      <c r="EF7" s="1393">
        <v>8247150</v>
      </c>
      <c r="EG7" s="1393">
        <v>0</v>
      </c>
      <c r="EH7" s="1393"/>
      <c r="EI7" s="1393"/>
      <c r="EJ7" s="1393">
        <v>0</v>
      </c>
      <c r="EK7" s="1393"/>
      <c r="EL7" s="1393"/>
      <c r="EM7" s="1393">
        <v>8247150</v>
      </c>
      <c r="EN7" s="1393"/>
      <c r="EO7" s="1393">
        <v>8247150</v>
      </c>
      <c r="EP7" s="1393"/>
      <c r="EQ7" s="1393"/>
      <c r="ER7" s="1393"/>
      <c r="ES7" s="1393">
        <v>-50685931</v>
      </c>
      <c r="ET7" s="1393">
        <v>43574907</v>
      </c>
      <c r="EU7" s="1393">
        <v>6529670</v>
      </c>
      <c r="EV7" s="1393">
        <v>37045237</v>
      </c>
      <c r="EW7" s="1393">
        <v>32801755</v>
      </c>
      <c r="EX7" s="1393"/>
      <c r="EY7" s="1393">
        <v>32801755</v>
      </c>
      <c r="EZ7" s="1393">
        <v>-127062593</v>
      </c>
      <c r="FA7" s="1393"/>
      <c r="FB7" s="1393"/>
      <c r="FC7" s="1393">
        <v>-127062593</v>
      </c>
      <c r="FD7" s="1393">
        <v>0</v>
      </c>
      <c r="FE7" s="1393"/>
      <c r="FF7" s="1393">
        <v>75204834</v>
      </c>
      <c r="FG7" s="1393"/>
      <c r="FH7" s="1393"/>
      <c r="FI7" s="1393"/>
      <c r="FJ7" s="1393"/>
      <c r="FK7" s="1393"/>
      <c r="FL7" s="1393">
        <v>125506709</v>
      </c>
      <c r="FM7" s="1193">
        <v>0</v>
      </c>
    </row>
    <row r="8" spans="1:169">
      <c r="A8" s="1193"/>
      <c r="B8" s="1195">
        <v>42095</v>
      </c>
      <c r="C8" s="1393">
        <v>63934982.729999997</v>
      </c>
      <c r="D8" s="1393">
        <v>63934982.729999997</v>
      </c>
      <c r="E8" s="1393">
        <v>24866011.579999998</v>
      </c>
      <c r="F8" s="1393">
        <v>39068971.149999999</v>
      </c>
      <c r="G8" s="1393"/>
      <c r="H8" s="1393"/>
      <c r="I8" s="1393"/>
      <c r="J8" s="1393"/>
      <c r="K8" s="1393"/>
      <c r="L8" s="1393"/>
      <c r="M8" s="1393"/>
      <c r="N8" s="1393"/>
      <c r="O8" s="1393"/>
      <c r="P8" s="1393"/>
      <c r="Q8" s="1393">
        <v>0</v>
      </c>
      <c r="R8" s="1393">
        <v>0</v>
      </c>
      <c r="S8" s="1393">
        <v>0</v>
      </c>
      <c r="T8" s="1393"/>
      <c r="U8" s="1393"/>
      <c r="V8" s="1393"/>
      <c r="W8" s="1393">
        <v>0</v>
      </c>
      <c r="X8" s="1393"/>
      <c r="Y8" s="1393"/>
      <c r="Z8" s="1393"/>
      <c r="AA8" s="1393">
        <v>0</v>
      </c>
      <c r="AB8" s="1393"/>
      <c r="AC8" s="1393"/>
      <c r="AD8" s="1393"/>
      <c r="AE8" s="1393">
        <v>0</v>
      </c>
      <c r="AF8" s="1393"/>
      <c r="AG8" s="1393"/>
      <c r="AH8" s="1393"/>
      <c r="AI8" s="1393">
        <v>0</v>
      </c>
      <c r="AJ8" s="1393"/>
      <c r="AK8" s="1393"/>
      <c r="AL8" s="1393"/>
      <c r="AM8" s="1393">
        <v>0</v>
      </c>
      <c r="AN8" s="1393"/>
      <c r="AO8" s="1393"/>
      <c r="AP8" s="1393"/>
      <c r="AQ8" s="1393">
        <v>0</v>
      </c>
      <c r="AR8" s="1393"/>
      <c r="AS8" s="1393"/>
      <c r="AT8" s="1393"/>
      <c r="AU8" s="1393">
        <v>0</v>
      </c>
      <c r="AV8" s="1393"/>
      <c r="AW8" s="1393"/>
      <c r="AX8" s="1393"/>
      <c r="AY8" s="1393">
        <v>0</v>
      </c>
      <c r="AZ8" s="1393"/>
      <c r="BA8" s="1393"/>
      <c r="BB8" s="1393"/>
      <c r="BC8" s="1393">
        <v>0</v>
      </c>
      <c r="BD8" s="1393"/>
      <c r="BE8" s="1393"/>
      <c r="BF8" s="1393"/>
      <c r="BG8" s="1393">
        <v>0</v>
      </c>
      <c r="BH8" s="1393"/>
      <c r="BI8" s="1393"/>
      <c r="BJ8" s="1393"/>
      <c r="BK8" s="1393"/>
      <c r="BL8" s="1393">
        <v>0</v>
      </c>
      <c r="BM8" s="1393">
        <v>0</v>
      </c>
      <c r="BN8" s="1393"/>
      <c r="BO8" s="1393">
        <v>0</v>
      </c>
      <c r="BP8" s="1393"/>
      <c r="BQ8" s="1393"/>
      <c r="BR8" s="1393"/>
      <c r="BS8" s="1393"/>
      <c r="BT8" s="1393">
        <v>0</v>
      </c>
      <c r="BU8" s="1393"/>
      <c r="BV8" s="1393">
        <v>0</v>
      </c>
      <c r="BW8" s="1393"/>
      <c r="BX8" s="1393"/>
      <c r="BY8" s="1393"/>
      <c r="BZ8" s="1393"/>
      <c r="CA8" s="1393">
        <v>0</v>
      </c>
      <c r="CB8" s="1393"/>
      <c r="CC8" s="1393">
        <v>0</v>
      </c>
      <c r="CD8" s="1393"/>
      <c r="CE8" s="1393"/>
      <c r="CF8" s="1393"/>
      <c r="CG8" s="1393"/>
      <c r="CH8" s="1393"/>
      <c r="CI8" s="1393">
        <v>0</v>
      </c>
      <c r="CJ8" s="1393"/>
      <c r="CK8" s="1393"/>
      <c r="CL8" s="1393"/>
      <c r="CM8" s="1393"/>
      <c r="CN8" s="1393"/>
      <c r="CO8" s="1393">
        <v>0</v>
      </c>
      <c r="CP8" s="1393"/>
      <c r="CQ8" s="1393"/>
      <c r="CR8" s="1393"/>
      <c r="CS8" s="1393"/>
      <c r="CT8" s="1393">
        <v>0</v>
      </c>
      <c r="CU8" s="1393">
        <v>0</v>
      </c>
      <c r="CV8" s="1393"/>
      <c r="CW8" s="1393"/>
      <c r="CX8" s="1393">
        <v>0</v>
      </c>
      <c r="CY8" s="1393"/>
      <c r="CZ8" s="1393"/>
      <c r="DA8" s="1393">
        <v>0</v>
      </c>
      <c r="DB8" s="1393"/>
      <c r="DC8" s="1393"/>
      <c r="DD8" s="1393"/>
      <c r="DE8" s="1393">
        <v>0</v>
      </c>
      <c r="DF8" s="1393">
        <v>0</v>
      </c>
      <c r="DG8" s="1393"/>
      <c r="DH8" s="1393"/>
      <c r="DI8" s="1393">
        <v>0</v>
      </c>
      <c r="DJ8" s="1393"/>
      <c r="DK8" s="1393"/>
      <c r="DL8" s="1393">
        <v>0</v>
      </c>
      <c r="DM8" s="1393"/>
      <c r="DN8" s="1393"/>
      <c r="DO8" s="1393"/>
      <c r="DP8" s="1393"/>
      <c r="DQ8" s="1393"/>
      <c r="DR8" s="1393">
        <v>0</v>
      </c>
      <c r="DS8" s="1393"/>
      <c r="DT8" s="1393">
        <v>0</v>
      </c>
      <c r="DU8" s="1393"/>
      <c r="DV8" s="1393"/>
      <c r="DW8" s="1393">
        <v>0</v>
      </c>
      <c r="DX8" s="1393"/>
      <c r="DY8" s="1393"/>
      <c r="DZ8" s="1393"/>
      <c r="EA8" s="1393"/>
      <c r="EB8" s="1393">
        <v>0</v>
      </c>
      <c r="EC8" s="1393"/>
      <c r="ED8" s="1393"/>
      <c r="EE8" s="1393"/>
      <c r="EF8" s="1393">
        <v>0</v>
      </c>
      <c r="EG8" s="1393">
        <v>0</v>
      </c>
      <c r="EH8" s="1393"/>
      <c r="EI8" s="1393"/>
      <c r="EJ8" s="1393">
        <v>0</v>
      </c>
      <c r="EK8" s="1393"/>
      <c r="EL8" s="1393"/>
      <c r="EM8" s="1393">
        <v>0</v>
      </c>
      <c r="EN8" s="1393"/>
      <c r="EO8" s="1393"/>
      <c r="EP8" s="1393"/>
      <c r="EQ8" s="1393"/>
      <c r="ER8" s="1393"/>
      <c r="ES8" s="1393">
        <v>-27484719</v>
      </c>
      <c r="ET8" s="1393">
        <v>37045237</v>
      </c>
      <c r="EU8" s="1393">
        <v>2498362</v>
      </c>
      <c r="EV8" s="1393">
        <v>34546875</v>
      </c>
      <c r="EW8" s="1393">
        <v>0</v>
      </c>
      <c r="EX8" s="1393"/>
      <c r="EY8" s="1393"/>
      <c r="EZ8" s="1393">
        <v>-64529956</v>
      </c>
      <c r="FA8" s="1393"/>
      <c r="FB8" s="1393"/>
      <c r="FC8" s="1393">
        <v>-64529956</v>
      </c>
      <c r="FD8" s="1393"/>
      <c r="FE8" s="1393"/>
      <c r="FF8" s="1393">
        <v>62442950.270000011</v>
      </c>
      <c r="FG8" s="1393"/>
      <c r="FH8" s="1393"/>
      <c r="FI8" s="1393"/>
      <c r="FJ8" s="1393"/>
      <c r="FK8" s="1393"/>
      <c r="FL8" s="1393">
        <v>98893214</v>
      </c>
      <c r="FM8" s="1193">
        <v>0</v>
      </c>
    </row>
    <row r="9" spans="1:169">
      <c r="A9" s="1193"/>
      <c r="B9" s="1195">
        <v>42125</v>
      </c>
      <c r="C9" s="1393">
        <v>63899237.700000003</v>
      </c>
      <c r="D9" s="1393">
        <v>63899237.700000003</v>
      </c>
      <c r="E9" s="1393">
        <v>24852109.379999999</v>
      </c>
      <c r="F9" s="1393">
        <v>39047128.32</v>
      </c>
      <c r="G9" s="1393"/>
      <c r="H9" s="1393"/>
      <c r="I9" s="1393"/>
      <c r="J9" s="1393"/>
      <c r="K9" s="1393"/>
      <c r="L9" s="1393"/>
      <c r="M9" s="1393"/>
      <c r="N9" s="1393"/>
      <c r="O9" s="1393"/>
      <c r="P9" s="1393"/>
      <c r="Q9" s="1393">
        <v>0</v>
      </c>
      <c r="R9" s="1393">
        <v>0</v>
      </c>
      <c r="S9" s="1393">
        <v>0</v>
      </c>
      <c r="T9" s="1393"/>
      <c r="U9" s="1393"/>
      <c r="V9" s="1393"/>
      <c r="W9" s="1393">
        <v>0</v>
      </c>
      <c r="X9" s="1393"/>
      <c r="Y9" s="1393"/>
      <c r="Z9" s="1393"/>
      <c r="AA9" s="1393">
        <v>0</v>
      </c>
      <c r="AB9" s="1393"/>
      <c r="AC9" s="1393"/>
      <c r="AD9" s="1393"/>
      <c r="AE9" s="1393">
        <v>0</v>
      </c>
      <c r="AF9" s="1393"/>
      <c r="AG9" s="1393"/>
      <c r="AH9" s="1393"/>
      <c r="AI9" s="1393">
        <v>0</v>
      </c>
      <c r="AJ9" s="1393"/>
      <c r="AK9" s="1393"/>
      <c r="AL9" s="1393"/>
      <c r="AM9" s="1393">
        <v>0</v>
      </c>
      <c r="AN9" s="1393"/>
      <c r="AO9" s="1393"/>
      <c r="AP9" s="1393"/>
      <c r="AQ9" s="1393">
        <v>0</v>
      </c>
      <c r="AR9" s="1393"/>
      <c r="AS9" s="1393"/>
      <c r="AT9" s="1393"/>
      <c r="AU9" s="1393">
        <v>0</v>
      </c>
      <c r="AV9" s="1393"/>
      <c r="AW9" s="1393"/>
      <c r="AX9" s="1393"/>
      <c r="AY9" s="1393">
        <v>0</v>
      </c>
      <c r="AZ9" s="1393"/>
      <c r="BA9" s="1393"/>
      <c r="BB9" s="1393"/>
      <c r="BC9" s="1393">
        <v>0</v>
      </c>
      <c r="BD9" s="1393"/>
      <c r="BE9" s="1393"/>
      <c r="BF9" s="1393"/>
      <c r="BG9" s="1393">
        <v>0</v>
      </c>
      <c r="BH9" s="1393"/>
      <c r="BI9" s="1393"/>
      <c r="BJ9" s="1393"/>
      <c r="BK9" s="1393"/>
      <c r="BL9" s="1393">
        <v>0</v>
      </c>
      <c r="BM9" s="1393">
        <v>0</v>
      </c>
      <c r="BN9" s="1393"/>
      <c r="BO9" s="1393">
        <v>0</v>
      </c>
      <c r="BP9" s="1393"/>
      <c r="BQ9" s="1393"/>
      <c r="BR9" s="1393"/>
      <c r="BS9" s="1393"/>
      <c r="BT9" s="1393">
        <v>0</v>
      </c>
      <c r="BU9" s="1393"/>
      <c r="BV9" s="1393">
        <v>0</v>
      </c>
      <c r="BW9" s="1393"/>
      <c r="BX9" s="1393"/>
      <c r="BY9" s="1393"/>
      <c r="BZ9" s="1393"/>
      <c r="CA9" s="1393">
        <v>0</v>
      </c>
      <c r="CB9" s="1393"/>
      <c r="CC9" s="1393">
        <v>0</v>
      </c>
      <c r="CD9" s="1393"/>
      <c r="CE9" s="1393"/>
      <c r="CF9" s="1393"/>
      <c r="CG9" s="1393"/>
      <c r="CH9" s="1393"/>
      <c r="CI9" s="1393">
        <v>0</v>
      </c>
      <c r="CJ9" s="1393"/>
      <c r="CK9" s="1393"/>
      <c r="CL9" s="1393"/>
      <c r="CM9" s="1393"/>
      <c r="CN9" s="1393"/>
      <c r="CO9" s="1393">
        <v>0</v>
      </c>
      <c r="CP9" s="1393"/>
      <c r="CQ9" s="1393"/>
      <c r="CR9" s="1393"/>
      <c r="CS9" s="1393"/>
      <c r="CT9" s="1393">
        <v>0</v>
      </c>
      <c r="CU9" s="1393">
        <v>0</v>
      </c>
      <c r="CV9" s="1393"/>
      <c r="CW9" s="1393"/>
      <c r="CX9" s="1393">
        <v>0</v>
      </c>
      <c r="CY9" s="1393"/>
      <c r="CZ9" s="1393"/>
      <c r="DA9" s="1393">
        <v>0</v>
      </c>
      <c r="DB9" s="1393"/>
      <c r="DC9" s="1393"/>
      <c r="DD9" s="1393"/>
      <c r="DE9" s="1393">
        <v>0</v>
      </c>
      <c r="DF9" s="1393">
        <v>0</v>
      </c>
      <c r="DG9" s="1393"/>
      <c r="DH9" s="1393"/>
      <c r="DI9" s="1393">
        <v>0</v>
      </c>
      <c r="DJ9" s="1393"/>
      <c r="DK9" s="1393"/>
      <c r="DL9" s="1393">
        <v>0</v>
      </c>
      <c r="DM9" s="1393"/>
      <c r="DN9" s="1393"/>
      <c r="DO9" s="1393"/>
      <c r="DP9" s="1393"/>
      <c r="DQ9" s="1393"/>
      <c r="DR9" s="1393">
        <v>0</v>
      </c>
      <c r="DS9" s="1393"/>
      <c r="DT9" s="1393">
        <v>0</v>
      </c>
      <c r="DU9" s="1393"/>
      <c r="DV9" s="1393"/>
      <c r="DW9" s="1393">
        <v>0</v>
      </c>
      <c r="DX9" s="1393"/>
      <c r="DY9" s="1393"/>
      <c r="DZ9" s="1393"/>
      <c r="EA9" s="1393"/>
      <c r="EB9" s="1393">
        <v>0</v>
      </c>
      <c r="EC9" s="1393"/>
      <c r="ED9" s="1393"/>
      <c r="EE9" s="1393"/>
      <c r="EF9" s="1393">
        <v>0</v>
      </c>
      <c r="EG9" s="1393">
        <v>0</v>
      </c>
      <c r="EH9" s="1393"/>
      <c r="EI9" s="1393"/>
      <c r="EJ9" s="1393">
        <v>0</v>
      </c>
      <c r="EK9" s="1393"/>
      <c r="EL9" s="1393"/>
      <c r="EM9" s="1393">
        <v>0</v>
      </c>
      <c r="EN9" s="1393"/>
      <c r="EO9" s="1393"/>
      <c r="EP9" s="1393"/>
      <c r="EQ9" s="1393"/>
      <c r="ER9" s="1393"/>
      <c r="ES9" s="1393">
        <v>-28773379</v>
      </c>
      <c r="ET9" s="1393">
        <v>37045237</v>
      </c>
      <c r="EU9" s="1393">
        <v>2498362</v>
      </c>
      <c r="EV9" s="1393">
        <v>34546875</v>
      </c>
      <c r="EW9" s="1393">
        <v>1878565</v>
      </c>
      <c r="EX9" s="1393"/>
      <c r="EY9" s="1393">
        <v>1878565</v>
      </c>
      <c r="EZ9" s="1393">
        <v>-67697181</v>
      </c>
      <c r="FA9" s="1393"/>
      <c r="FB9" s="1393">
        <v>0</v>
      </c>
      <c r="FC9" s="1393">
        <v>-67697181</v>
      </c>
      <c r="FD9" s="1393"/>
      <c r="FE9" s="1393"/>
      <c r="FF9" s="1393">
        <v>64157557.299999997</v>
      </c>
      <c r="FG9" s="1393"/>
      <c r="FH9" s="1393"/>
      <c r="FI9" s="1393"/>
      <c r="FJ9" s="1393"/>
      <c r="FK9" s="1393"/>
      <c r="FL9" s="1393">
        <v>99283416</v>
      </c>
      <c r="FM9" s="1193">
        <v>0</v>
      </c>
    </row>
    <row r="10" spans="1:169">
      <c r="A10" s="1193"/>
      <c r="B10" s="1195">
        <v>42156</v>
      </c>
      <c r="C10" s="1393">
        <v>62949856.870000012</v>
      </c>
      <c r="D10" s="1393">
        <v>62949856.870000012</v>
      </c>
      <c r="E10" s="1393">
        <v>24482869.983765736</v>
      </c>
      <c r="F10" s="1393">
        <v>38466986.886234276</v>
      </c>
      <c r="G10" s="1393"/>
      <c r="H10" s="1393"/>
      <c r="I10" s="1393"/>
      <c r="J10" s="1393"/>
      <c r="K10" s="1393"/>
      <c r="L10" s="1393"/>
      <c r="M10" s="1393"/>
      <c r="N10" s="1393"/>
      <c r="O10" s="1393"/>
      <c r="P10" s="1393"/>
      <c r="Q10" s="1393">
        <v>0</v>
      </c>
      <c r="R10" s="1393">
        <v>0</v>
      </c>
      <c r="S10" s="1393">
        <v>0</v>
      </c>
      <c r="T10" s="1393"/>
      <c r="U10" s="1393"/>
      <c r="V10" s="1393"/>
      <c r="W10" s="1393">
        <v>0</v>
      </c>
      <c r="X10" s="1393"/>
      <c r="Y10" s="1393"/>
      <c r="Z10" s="1393"/>
      <c r="AA10" s="1393">
        <v>0</v>
      </c>
      <c r="AB10" s="1393"/>
      <c r="AC10" s="1393"/>
      <c r="AD10" s="1393"/>
      <c r="AE10" s="1393">
        <v>0</v>
      </c>
      <c r="AF10" s="1393"/>
      <c r="AG10" s="1393"/>
      <c r="AH10" s="1393"/>
      <c r="AI10" s="1393">
        <v>0</v>
      </c>
      <c r="AJ10" s="1393"/>
      <c r="AK10" s="1393"/>
      <c r="AL10" s="1393"/>
      <c r="AM10" s="1393">
        <v>0</v>
      </c>
      <c r="AN10" s="1393"/>
      <c r="AO10" s="1393"/>
      <c r="AP10" s="1393"/>
      <c r="AQ10" s="1393">
        <v>0</v>
      </c>
      <c r="AR10" s="1393"/>
      <c r="AS10" s="1393"/>
      <c r="AT10" s="1393"/>
      <c r="AU10" s="1393">
        <v>0</v>
      </c>
      <c r="AV10" s="1393"/>
      <c r="AW10" s="1393"/>
      <c r="AX10" s="1393"/>
      <c r="AY10" s="1393">
        <v>0</v>
      </c>
      <c r="AZ10" s="1393"/>
      <c r="BA10" s="1393"/>
      <c r="BB10" s="1393"/>
      <c r="BC10" s="1393">
        <v>0</v>
      </c>
      <c r="BD10" s="1393"/>
      <c r="BE10" s="1393"/>
      <c r="BF10" s="1393"/>
      <c r="BG10" s="1393">
        <v>0</v>
      </c>
      <c r="BH10" s="1393"/>
      <c r="BI10" s="1393"/>
      <c r="BJ10" s="1393"/>
      <c r="BK10" s="1393"/>
      <c r="BL10" s="1393">
        <v>0</v>
      </c>
      <c r="BM10" s="1393">
        <v>0</v>
      </c>
      <c r="BN10" s="1393"/>
      <c r="BO10" s="1393">
        <v>0</v>
      </c>
      <c r="BP10" s="1393"/>
      <c r="BQ10" s="1393"/>
      <c r="BR10" s="1393"/>
      <c r="BS10" s="1393"/>
      <c r="BT10" s="1393">
        <v>0</v>
      </c>
      <c r="BU10" s="1393"/>
      <c r="BV10" s="1393">
        <v>0</v>
      </c>
      <c r="BW10" s="1393"/>
      <c r="BX10" s="1393"/>
      <c r="BY10" s="1393"/>
      <c r="BZ10" s="1393"/>
      <c r="CA10" s="1393">
        <v>0</v>
      </c>
      <c r="CB10" s="1393"/>
      <c r="CC10" s="1393">
        <v>0</v>
      </c>
      <c r="CD10" s="1393"/>
      <c r="CE10" s="1393"/>
      <c r="CF10" s="1393"/>
      <c r="CG10" s="1393"/>
      <c r="CH10" s="1393"/>
      <c r="CI10" s="1393">
        <v>0</v>
      </c>
      <c r="CJ10" s="1393"/>
      <c r="CK10" s="1393"/>
      <c r="CL10" s="1393"/>
      <c r="CM10" s="1393"/>
      <c r="CN10" s="1393"/>
      <c r="CO10" s="1393">
        <v>0</v>
      </c>
      <c r="CP10" s="1393"/>
      <c r="CQ10" s="1393"/>
      <c r="CR10" s="1393"/>
      <c r="CS10" s="1393"/>
      <c r="CT10" s="1393">
        <v>0</v>
      </c>
      <c r="CU10" s="1393">
        <v>0</v>
      </c>
      <c r="CV10" s="1393"/>
      <c r="CW10" s="1393"/>
      <c r="CX10" s="1393">
        <v>0</v>
      </c>
      <c r="CY10" s="1393"/>
      <c r="CZ10" s="1393"/>
      <c r="DA10" s="1393">
        <v>0</v>
      </c>
      <c r="DB10" s="1393"/>
      <c r="DC10" s="1393"/>
      <c r="DD10" s="1393"/>
      <c r="DE10" s="1393">
        <v>0</v>
      </c>
      <c r="DF10" s="1393">
        <v>0</v>
      </c>
      <c r="DG10" s="1393"/>
      <c r="DH10" s="1393"/>
      <c r="DI10" s="1393">
        <v>0</v>
      </c>
      <c r="DJ10" s="1393"/>
      <c r="DK10" s="1393"/>
      <c r="DL10" s="1393">
        <v>0</v>
      </c>
      <c r="DM10" s="1393"/>
      <c r="DN10" s="1393"/>
      <c r="DO10" s="1393"/>
      <c r="DP10" s="1393"/>
      <c r="DQ10" s="1393"/>
      <c r="DR10" s="1393">
        <v>0</v>
      </c>
      <c r="DS10" s="1393"/>
      <c r="DT10" s="1393">
        <v>0</v>
      </c>
      <c r="DU10" s="1393"/>
      <c r="DV10" s="1393"/>
      <c r="DW10" s="1393">
        <v>0</v>
      </c>
      <c r="DX10" s="1393"/>
      <c r="DY10" s="1393"/>
      <c r="DZ10" s="1393"/>
      <c r="EA10" s="1393"/>
      <c r="EB10" s="1393">
        <v>0</v>
      </c>
      <c r="EC10" s="1393"/>
      <c r="ED10" s="1393"/>
      <c r="EE10" s="1393"/>
      <c r="EF10" s="1393">
        <v>0</v>
      </c>
      <c r="EG10" s="1393">
        <v>0</v>
      </c>
      <c r="EH10" s="1393"/>
      <c r="EI10" s="1393"/>
      <c r="EJ10" s="1393">
        <v>0</v>
      </c>
      <c r="EK10" s="1393"/>
      <c r="EL10" s="1393"/>
      <c r="EM10" s="1393">
        <v>0</v>
      </c>
      <c r="EN10" s="1393"/>
      <c r="EO10" s="1393"/>
      <c r="EP10" s="1393"/>
      <c r="EQ10" s="1393"/>
      <c r="ER10" s="1393"/>
      <c r="ES10" s="1393">
        <v>-28943901.291288815</v>
      </c>
      <c r="ET10" s="1393">
        <v>37045237</v>
      </c>
      <c r="EU10" s="1393">
        <v>2498362</v>
      </c>
      <c r="EV10" s="1393">
        <v>34546875</v>
      </c>
      <c r="EW10" s="1393">
        <v>1878564.9600000002</v>
      </c>
      <c r="EX10" s="1393"/>
      <c r="EY10" s="1393">
        <v>1878564.9600000002</v>
      </c>
      <c r="EZ10" s="1393">
        <v>-67867703.251288816</v>
      </c>
      <c r="FA10" s="1393"/>
      <c r="FB10" s="1393">
        <v>0</v>
      </c>
      <c r="FC10" s="1393">
        <v>-67867703.251288816</v>
      </c>
      <c r="FD10" s="1393"/>
      <c r="FE10" s="1393"/>
      <c r="FF10" s="1393">
        <v>65430767.570000015</v>
      </c>
      <c r="FG10" s="1393"/>
      <c r="FH10" s="1393"/>
      <c r="FI10" s="1393"/>
      <c r="FJ10" s="1393"/>
      <c r="FK10" s="1393"/>
      <c r="FL10" s="1393">
        <v>99436723.148711205</v>
      </c>
      <c r="FM10" s="1193">
        <v>0</v>
      </c>
    </row>
    <row r="11" spans="1:169">
      <c r="A11" s="1193"/>
      <c r="B11" s="1195">
        <v>42186</v>
      </c>
      <c r="C11" s="1393">
        <v>62949856.870000005</v>
      </c>
      <c r="D11" s="1393">
        <v>62949856.870000005</v>
      </c>
      <c r="E11" s="1393">
        <v>24482869.98</v>
      </c>
      <c r="F11" s="1393">
        <v>38466986.890000001</v>
      </c>
      <c r="G11" s="1393"/>
      <c r="H11" s="1393"/>
      <c r="I11" s="1393"/>
      <c r="J11" s="1393"/>
      <c r="K11" s="1393"/>
      <c r="L11" s="1393"/>
      <c r="M11" s="1393"/>
      <c r="N11" s="1393"/>
      <c r="O11" s="1393"/>
      <c r="P11" s="1393"/>
      <c r="Q11" s="1393">
        <v>0</v>
      </c>
      <c r="R11" s="1393">
        <v>0</v>
      </c>
      <c r="S11" s="1393">
        <v>0</v>
      </c>
      <c r="T11" s="1393"/>
      <c r="U11" s="1393"/>
      <c r="V11" s="1393"/>
      <c r="W11" s="1393">
        <v>0</v>
      </c>
      <c r="X11" s="1393"/>
      <c r="Y11" s="1393"/>
      <c r="Z11" s="1393"/>
      <c r="AA11" s="1393">
        <v>0</v>
      </c>
      <c r="AB11" s="1393"/>
      <c r="AC11" s="1393"/>
      <c r="AD11" s="1393"/>
      <c r="AE11" s="1393">
        <v>0</v>
      </c>
      <c r="AF11" s="1393"/>
      <c r="AG11" s="1393"/>
      <c r="AH11" s="1393"/>
      <c r="AI11" s="1393">
        <v>0</v>
      </c>
      <c r="AJ11" s="1393"/>
      <c r="AK11" s="1393"/>
      <c r="AL11" s="1393"/>
      <c r="AM11" s="1393">
        <v>0</v>
      </c>
      <c r="AN11" s="1393"/>
      <c r="AO11" s="1393"/>
      <c r="AP11" s="1393"/>
      <c r="AQ11" s="1393">
        <v>0</v>
      </c>
      <c r="AR11" s="1393"/>
      <c r="AS11" s="1393"/>
      <c r="AT11" s="1393"/>
      <c r="AU11" s="1393">
        <v>0</v>
      </c>
      <c r="AV11" s="1393"/>
      <c r="AW11" s="1393"/>
      <c r="AX11" s="1393"/>
      <c r="AY11" s="1393">
        <v>0</v>
      </c>
      <c r="AZ11" s="1393"/>
      <c r="BA11" s="1393"/>
      <c r="BB11" s="1393"/>
      <c r="BC11" s="1393">
        <v>0</v>
      </c>
      <c r="BD11" s="1393"/>
      <c r="BE11" s="1393"/>
      <c r="BF11" s="1393"/>
      <c r="BG11" s="1393">
        <v>0</v>
      </c>
      <c r="BH11" s="1393"/>
      <c r="BI11" s="1393"/>
      <c r="BJ11" s="1393"/>
      <c r="BK11" s="1393"/>
      <c r="BL11" s="1393">
        <v>0</v>
      </c>
      <c r="BM11" s="1393">
        <v>0</v>
      </c>
      <c r="BN11" s="1393"/>
      <c r="BO11" s="1393">
        <v>0</v>
      </c>
      <c r="BP11" s="1393"/>
      <c r="BQ11" s="1393"/>
      <c r="BR11" s="1393"/>
      <c r="BS11" s="1393"/>
      <c r="BT11" s="1393">
        <v>0</v>
      </c>
      <c r="BU11" s="1393"/>
      <c r="BV11" s="1393">
        <v>0</v>
      </c>
      <c r="BW11" s="1393"/>
      <c r="BX11" s="1393"/>
      <c r="BY11" s="1393"/>
      <c r="BZ11" s="1393"/>
      <c r="CA11" s="1393">
        <v>0</v>
      </c>
      <c r="CB11" s="1393"/>
      <c r="CC11" s="1393">
        <v>0</v>
      </c>
      <c r="CD11" s="1393"/>
      <c r="CE11" s="1393"/>
      <c r="CF11" s="1393"/>
      <c r="CG11" s="1393"/>
      <c r="CH11" s="1393"/>
      <c r="CI11" s="1393">
        <v>0</v>
      </c>
      <c r="CJ11" s="1393"/>
      <c r="CK11" s="1393"/>
      <c r="CL11" s="1393"/>
      <c r="CM11" s="1393"/>
      <c r="CN11" s="1393"/>
      <c r="CO11" s="1393">
        <v>0</v>
      </c>
      <c r="CP11" s="1393"/>
      <c r="CQ11" s="1393"/>
      <c r="CR11" s="1393"/>
      <c r="CS11" s="1393"/>
      <c r="CT11" s="1393">
        <v>0</v>
      </c>
      <c r="CU11" s="1393">
        <v>0</v>
      </c>
      <c r="CV11" s="1393"/>
      <c r="CW11" s="1393"/>
      <c r="CX11" s="1393">
        <v>0</v>
      </c>
      <c r="CY11" s="1393"/>
      <c r="CZ11" s="1393"/>
      <c r="DA11" s="1393">
        <v>0</v>
      </c>
      <c r="DB11" s="1393"/>
      <c r="DC11" s="1393"/>
      <c r="DD11" s="1393"/>
      <c r="DE11" s="1393">
        <v>0</v>
      </c>
      <c r="DF11" s="1393">
        <v>0</v>
      </c>
      <c r="DG11" s="1393"/>
      <c r="DH11" s="1393"/>
      <c r="DI11" s="1393">
        <v>0</v>
      </c>
      <c r="DJ11" s="1393"/>
      <c r="DK11" s="1393"/>
      <c r="DL11" s="1393">
        <v>0</v>
      </c>
      <c r="DM11" s="1393"/>
      <c r="DN11" s="1393"/>
      <c r="DO11" s="1393"/>
      <c r="DP11" s="1393"/>
      <c r="DQ11" s="1393"/>
      <c r="DR11" s="1393">
        <v>0</v>
      </c>
      <c r="DS11" s="1393"/>
      <c r="DT11" s="1393">
        <v>0</v>
      </c>
      <c r="DU11" s="1393"/>
      <c r="DV11" s="1393"/>
      <c r="DW11" s="1393">
        <v>0</v>
      </c>
      <c r="DX11" s="1393"/>
      <c r="DY11" s="1393"/>
      <c r="DZ11" s="1393"/>
      <c r="EA11" s="1393"/>
      <c r="EB11" s="1393">
        <v>0</v>
      </c>
      <c r="EC11" s="1393"/>
      <c r="ED11" s="1393"/>
      <c r="EE11" s="1393"/>
      <c r="EF11" s="1393">
        <v>0</v>
      </c>
      <c r="EG11" s="1393">
        <v>0</v>
      </c>
      <c r="EH11" s="1393"/>
      <c r="EI11" s="1393"/>
      <c r="EJ11" s="1393">
        <v>0</v>
      </c>
      <c r="EK11" s="1393"/>
      <c r="EL11" s="1393"/>
      <c r="EM11" s="1393">
        <v>0</v>
      </c>
      <c r="EN11" s="1393"/>
      <c r="EO11" s="1393"/>
      <c r="EP11" s="1393"/>
      <c r="EQ11" s="1393"/>
      <c r="ER11" s="1393"/>
      <c r="ES11" s="1393">
        <v>-27769396</v>
      </c>
      <c r="ET11" s="1393">
        <v>37045237</v>
      </c>
      <c r="EU11" s="1393">
        <v>2498362</v>
      </c>
      <c r="EV11" s="1393">
        <v>34546875</v>
      </c>
      <c r="EW11" s="1393">
        <v>1878564</v>
      </c>
      <c r="EX11" s="1393"/>
      <c r="EY11" s="1393">
        <v>1878564</v>
      </c>
      <c r="EZ11" s="1393">
        <v>-66693197</v>
      </c>
      <c r="FA11" s="1393"/>
      <c r="FB11" s="1393">
        <v>0</v>
      </c>
      <c r="FC11" s="1393">
        <v>-66693197</v>
      </c>
      <c r="FD11" s="1393"/>
      <c r="FE11" s="1393"/>
      <c r="FF11" s="1393">
        <v>64795022.129999995</v>
      </c>
      <c r="FG11" s="1393"/>
      <c r="FH11" s="1393"/>
      <c r="FI11" s="1393"/>
      <c r="FJ11" s="1393"/>
      <c r="FK11" s="1393"/>
      <c r="FL11" s="1393">
        <v>99975483</v>
      </c>
      <c r="FM11" s="1193">
        <v>0</v>
      </c>
    </row>
    <row r="12" spans="1:169">
      <c r="A12" s="1193"/>
      <c r="B12" s="1195">
        <v>42217</v>
      </c>
      <c r="C12" s="1393">
        <v>62949856.719999999</v>
      </c>
      <c r="D12" s="1393">
        <v>62949856.719999999</v>
      </c>
      <c r="E12" s="1393">
        <v>24482869.93</v>
      </c>
      <c r="F12" s="1393">
        <v>38466986.789999999</v>
      </c>
      <c r="G12" s="1393"/>
      <c r="H12" s="1393"/>
      <c r="I12" s="1393"/>
      <c r="J12" s="1393"/>
      <c r="K12" s="1393"/>
      <c r="L12" s="1393"/>
      <c r="M12" s="1393"/>
      <c r="N12" s="1393"/>
      <c r="O12" s="1393"/>
      <c r="P12" s="1393"/>
      <c r="Q12" s="1393">
        <v>0</v>
      </c>
      <c r="R12" s="1393">
        <v>0</v>
      </c>
      <c r="S12" s="1393">
        <v>0</v>
      </c>
      <c r="T12" s="1393"/>
      <c r="U12" s="1393"/>
      <c r="V12" s="1393"/>
      <c r="W12" s="1393">
        <v>0</v>
      </c>
      <c r="X12" s="1393"/>
      <c r="Y12" s="1393"/>
      <c r="Z12" s="1393"/>
      <c r="AA12" s="1393">
        <v>0</v>
      </c>
      <c r="AB12" s="1393"/>
      <c r="AC12" s="1393"/>
      <c r="AD12" s="1393"/>
      <c r="AE12" s="1393">
        <v>0</v>
      </c>
      <c r="AF12" s="1393"/>
      <c r="AG12" s="1393"/>
      <c r="AH12" s="1393"/>
      <c r="AI12" s="1393">
        <v>0</v>
      </c>
      <c r="AJ12" s="1393"/>
      <c r="AK12" s="1393"/>
      <c r="AL12" s="1393"/>
      <c r="AM12" s="1393">
        <v>0</v>
      </c>
      <c r="AN12" s="1393"/>
      <c r="AO12" s="1393"/>
      <c r="AP12" s="1393"/>
      <c r="AQ12" s="1393">
        <v>0</v>
      </c>
      <c r="AR12" s="1393"/>
      <c r="AS12" s="1393"/>
      <c r="AT12" s="1393"/>
      <c r="AU12" s="1393">
        <v>0</v>
      </c>
      <c r="AV12" s="1393"/>
      <c r="AW12" s="1393"/>
      <c r="AX12" s="1393"/>
      <c r="AY12" s="1393">
        <v>0</v>
      </c>
      <c r="AZ12" s="1393"/>
      <c r="BA12" s="1393"/>
      <c r="BB12" s="1393"/>
      <c r="BC12" s="1393">
        <v>0</v>
      </c>
      <c r="BD12" s="1393"/>
      <c r="BE12" s="1393"/>
      <c r="BF12" s="1393"/>
      <c r="BG12" s="1393">
        <v>0</v>
      </c>
      <c r="BH12" s="1393"/>
      <c r="BI12" s="1393"/>
      <c r="BJ12" s="1393"/>
      <c r="BK12" s="1393"/>
      <c r="BL12" s="1393">
        <v>0</v>
      </c>
      <c r="BM12" s="1393">
        <v>0</v>
      </c>
      <c r="BN12" s="1393"/>
      <c r="BO12" s="1393">
        <v>0</v>
      </c>
      <c r="BP12" s="1393"/>
      <c r="BQ12" s="1393"/>
      <c r="BR12" s="1393"/>
      <c r="BS12" s="1393"/>
      <c r="BT12" s="1393">
        <v>0</v>
      </c>
      <c r="BU12" s="1393"/>
      <c r="BV12" s="1393">
        <v>0</v>
      </c>
      <c r="BW12" s="1393"/>
      <c r="BX12" s="1393"/>
      <c r="BY12" s="1393"/>
      <c r="BZ12" s="1393"/>
      <c r="CA12" s="1393">
        <v>0</v>
      </c>
      <c r="CB12" s="1393"/>
      <c r="CC12" s="1393">
        <v>0</v>
      </c>
      <c r="CD12" s="1393"/>
      <c r="CE12" s="1393"/>
      <c r="CF12" s="1393"/>
      <c r="CG12" s="1393"/>
      <c r="CH12" s="1393"/>
      <c r="CI12" s="1393">
        <v>0</v>
      </c>
      <c r="CJ12" s="1393"/>
      <c r="CK12" s="1393"/>
      <c r="CL12" s="1393"/>
      <c r="CM12" s="1393"/>
      <c r="CN12" s="1393"/>
      <c r="CO12" s="1393">
        <v>0</v>
      </c>
      <c r="CP12" s="1393"/>
      <c r="CQ12" s="1393"/>
      <c r="CR12" s="1393"/>
      <c r="CS12" s="1393"/>
      <c r="CT12" s="1393">
        <v>0</v>
      </c>
      <c r="CU12" s="1393">
        <v>0</v>
      </c>
      <c r="CV12" s="1393"/>
      <c r="CW12" s="1393"/>
      <c r="CX12" s="1393">
        <v>0</v>
      </c>
      <c r="CY12" s="1393"/>
      <c r="CZ12" s="1393"/>
      <c r="DA12" s="1393">
        <v>0</v>
      </c>
      <c r="DB12" s="1393"/>
      <c r="DC12" s="1393"/>
      <c r="DD12" s="1393"/>
      <c r="DE12" s="1393">
        <v>0</v>
      </c>
      <c r="DF12" s="1393">
        <v>0</v>
      </c>
      <c r="DG12" s="1393"/>
      <c r="DH12" s="1393"/>
      <c r="DI12" s="1393">
        <v>0</v>
      </c>
      <c r="DJ12" s="1393"/>
      <c r="DK12" s="1393"/>
      <c r="DL12" s="1393">
        <v>0</v>
      </c>
      <c r="DM12" s="1393"/>
      <c r="DN12" s="1393"/>
      <c r="DO12" s="1393"/>
      <c r="DP12" s="1393"/>
      <c r="DQ12" s="1393"/>
      <c r="DR12" s="1393">
        <v>0</v>
      </c>
      <c r="DS12" s="1393"/>
      <c r="DT12" s="1393">
        <v>0</v>
      </c>
      <c r="DU12" s="1393"/>
      <c r="DV12" s="1393"/>
      <c r="DW12" s="1393">
        <v>0</v>
      </c>
      <c r="DX12" s="1393"/>
      <c r="DY12" s="1393"/>
      <c r="DZ12" s="1393"/>
      <c r="EA12" s="1393"/>
      <c r="EB12" s="1393">
        <v>0</v>
      </c>
      <c r="EC12" s="1393"/>
      <c r="ED12" s="1393"/>
      <c r="EE12" s="1393"/>
      <c r="EF12" s="1393">
        <v>0</v>
      </c>
      <c r="EG12" s="1393">
        <v>0</v>
      </c>
      <c r="EH12" s="1393"/>
      <c r="EI12" s="1393"/>
      <c r="EJ12" s="1393">
        <v>0</v>
      </c>
      <c r="EK12" s="1393"/>
      <c r="EL12" s="1393"/>
      <c r="EM12" s="1393">
        <v>0</v>
      </c>
      <c r="EN12" s="1393"/>
      <c r="EO12" s="1393"/>
      <c r="EP12" s="1393"/>
      <c r="EQ12" s="1393"/>
      <c r="ER12" s="1393"/>
      <c r="ES12" s="1393">
        <v>-14905779</v>
      </c>
      <c r="ET12" s="1393">
        <v>37045237</v>
      </c>
      <c r="EU12" s="1393">
        <v>2498362</v>
      </c>
      <c r="EV12" s="1393">
        <v>34546875</v>
      </c>
      <c r="EW12" s="1393">
        <v>1878564</v>
      </c>
      <c r="EX12" s="1393"/>
      <c r="EY12" s="1393">
        <v>1878564</v>
      </c>
      <c r="EZ12" s="1393">
        <v>-53829580</v>
      </c>
      <c r="FA12" s="1393"/>
      <c r="FB12" s="1393">
        <v>0</v>
      </c>
      <c r="FC12" s="1393">
        <v>-53829580</v>
      </c>
      <c r="FD12" s="1393"/>
      <c r="FE12" s="1393"/>
      <c r="FF12" s="1393">
        <v>51348892.280000001</v>
      </c>
      <c r="FG12" s="1393"/>
      <c r="FH12" s="1393"/>
      <c r="FI12" s="1393"/>
      <c r="FJ12" s="1393"/>
      <c r="FK12" s="1393"/>
      <c r="FL12" s="1393">
        <v>99392970</v>
      </c>
      <c r="FM12" s="1193">
        <v>0</v>
      </c>
    </row>
    <row r="13" spans="1:169">
      <c r="A13" s="1193"/>
      <c r="B13" s="1195">
        <v>42248</v>
      </c>
      <c r="C13" s="1393">
        <v>62157810.079999998</v>
      </c>
      <c r="D13" s="1393">
        <v>62157810.079999998</v>
      </c>
      <c r="E13" s="1393">
        <v>24174821.969999999</v>
      </c>
      <c r="F13" s="1393">
        <v>37982988.109999999</v>
      </c>
      <c r="G13" s="1393"/>
      <c r="H13" s="1393"/>
      <c r="I13" s="1393"/>
      <c r="J13" s="1393"/>
      <c r="K13" s="1393"/>
      <c r="L13" s="1393"/>
      <c r="M13" s="1393"/>
      <c r="N13" s="1393"/>
      <c r="O13" s="1393"/>
      <c r="P13" s="1393"/>
      <c r="Q13" s="1393">
        <v>0</v>
      </c>
      <c r="R13" s="1393">
        <v>0</v>
      </c>
      <c r="S13" s="1393">
        <v>0</v>
      </c>
      <c r="T13" s="1393"/>
      <c r="U13" s="1393"/>
      <c r="V13" s="1393"/>
      <c r="W13" s="1393">
        <v>0</v>
      </c>
      <c r="X13" s="1393"/>
      <c r="Y13" s="1393"/>
      <c r="Z13" s="1393"/>
      <c r="AA13" s="1393">
        <v>0</v>
      </c>
      <c r="AB13" s="1393"/>
      <c r="AC13" s="1393"/>
      <c r="AD13" s="1393"/>
      <c r="AE13" s="1393">
        <v>0</v>
      </c>
      <c r="AF13" s="1393"/>
      <c r="AG13" s="1393"/>
      <c r="AH13" s="1393"/>
      <c r="AI13" s="1393">
        <v>0</v>
      </c>
      <c r="AJ13" s="1393"/>
      <c r="AK13" s="1393"/>
      <c r="AL13" s="1393"/>
      <c r="AM13" s="1393">
        <v>0</v>
      </c>
      <c r="AN13" s="1393"/>
      <c r="AO13" s="1393"/>
      <c r="AP13" s="1393"/>
      <c r="AQ13" s="1393">
        <v>0</v>
      </c>
      <c r="AR13" s="1393"/>
      <c r="AS13" s="1393"/>
      <c r="AT13" s="1393"/>
      <c r="AU13" s="1393">
        <v>0</v>
      </c>
      <c r="AV13" s="1393"/>
      <c r="AW13" s="1393"/>
      <c r="AX13" s="1393"/>
      <c r="AY13" s="1393">
        <v>0</v>
      </c>
      <c r="AZ13" s="1393"/>
      <c r="BA13" s="1393"/>
      <c r="BB13" s="1393"/>
      <c r="BC13" s="1393">
        <v>0</v>
      </c>
      <c r="BD13" s="1393"/>
      <c r="BE13" s="1393"/>
      <c r="BF13" s="1393"/>
      <c r="BG13" s="1393">
        <v>0</v>
      </c>
      <c r="BH13" s="1393"/>
      <c r="BI13" s="1393"/>
      <c r="BJ13" s="1393"/>
      <c r="BK13" s="1393"/>
      <c r="BL13" s="1393">
        <v>0</v>
      </c>
      <c r="BM13" s="1393">
        <v>0</v>
      </c>
      <c r="BN13" s="1393"/>
      <c r="BO13" s="1393">
        <v>0</v>
      </c>
      <c r="BP13" s="1393"/>
      <c r="BQ13" s="1393"/>
      <c r="BR13" s="1393"/>
      <c r="BS13" s="1393"/>
      <c r="BT13" s="1393">
        <v>0</v>
      </c>
      <c r="BU13" s="1393"/>
      <c r="BV13" s="1393">
        <v>0</v>
      </c>
      <c r="BW13" s="1393"/>
      <c r="BX13" s="1393"/>
      <c r="BY13" s="1393"/>
      <c r="BZ13" s="1393"/>
      <c r="CA13" s="1393">
        <v>0</v>
      </c>
      <c r="CB13" s="1393"/>
      <c r="CC13" s="1393">
        <v>0</v>
      </c>
      <c r="CD13" s="1393"/>
      <c r="CE13" s="1393"/>
      <c r="CF13" s="1393"/>
      <c r="CG13" s="1393"/>
      <c r="CH13" s="1393"/>
      <c r="CI13" s="1393">
        <v>0</v>
      </c>
      <c r="CJ13" s="1393"/>
      <c r="CK13" s="1393"/>
      <c r="CL13" s="1393"/>
      <c r="CM13" s="1393"/>
      <c r="CN13" s="1393"/>
      <c r="CO13" s="1393">
        <v>0</v>
      </c>
      <c r="CP13" s="1393"/>
      <c r="CQ13" s="1393"/>
      <c r="CR13" s="1393"/>
      <c r="CS13" s="1393"/>
      <c r="CT13" s="1393">
        <v>0</v>
      </c>
      <c r="CU13" s="1393">
        <v>0</v>
      </c>
      <c r="CV13" s="1393"/>
      <c r="CW13" s="1393"/>
      <c r="CX13" s="1393">
        <v>0</v>
      </c>
      <c r="CY13" s="1393"/>
      <c r="CZ13" s="1393"/>
      <c r="DA13" s="1393">
        <v>0</v>
      </c>
      <c r="DB13" s="1393"/>
      <c r="DC13" s="1393"/>
      <c r="DD13" s="1393"/>
      <c r="DE13" s="1393">
        <v>0</v>
      </c>
      <c r="DF13" s="1393">
        <v>0</v>
      </c>
      <c r="DG13" s="1393"/>
      <c r="DH13" s="1393"/>
      <c r="DI13" s="1393">
        <v>0</v>
      </c>
      <c r="DJ13" s="1393"/>
      <c r="DK13" s="1393"/>
      <c r="DL13" s="1393">
        <v>0</v>
      </c>
      <c r="DM13" s="1393"/>
      <c r="DN13" s="1393"/>
      <c r="DO13" s="1393"/>
      <c r="DP13" s="1393"/>
      <c r="DQ13" s="1393"/>
      <c r="DR13" s="1393">
        <v>0</v>
      </c>
      <c r="DS13" s="1393"/>
      <c r="DT13" s="1393">
        <v>0</v>
      </c>
      <c r="DU13" s="1393"/>
      <c r="DV13" s="1393"/>
      <c r="DW13" s="1393">
        <v>0</v>
      </c>
      <c r="DX13" s="1393"/>
      <c r="DY13" s="1393"/>
      <c r="DZ13" s="1393"/>
      <c r="EA13" s="1393"/>
      <c r="EB13" s="1393">
        <v>0</v>
      </c>
      <c r="EC13" s="1393"/>
      <c r="ED13" s="1393"/>
      <c r="EE13" s="1393"/>
      <c r="EF13" s="1393">
        <v>0</v>
      </c>
      <c r="EG13" s="1393">
        <v>0</v>
      </c>
      <c r="EH13" s="1393"/>
      <c r="EI13" s="1393"/>
      <c r="EJ13" s="1393">
        <v>0</v>
      </c>
      <c r="EK13" s="1393"/>
      <c r="EL13" s="1393"/>
      <c r="EM13" s="1393">
        <v>0</v>
      </c>
      <c r="EN13" s="1393"/>
      <c r="EO13" s="1393"/>
      <c r="EP13" s="1393"/>
      <c r="EQ13" s="1393"/>
      <c r="ER13" s="1393"/>
      <c r="ES13" s="1393">
        <v>-15330579</v>
      </c>
      <c r="ET13" s="1393">
        <v>37045237</v>
      </c>
      <c r="EU13" s="1393">
        <v>2498362</v>
      </c>
      <c r="EV13" s="1393">
        <v>34546875</v>
      </c>
      <c r="EW13" s="1393">
        <v>1878564</v>
      </c>
      <c r="EX13" s="1393"/>
      <c r="EY13" s="1393">
        <v>1878564</v>
      </c>
      <c r="EZ13" s="1393">
        <v>-54254380</v>
      </c>
      <c r="FA13" s="1393"/>
      <c r="FB13" s="1393">
        <v>0</v>
      </c>
      <c r="FC13" s="1393">
        <v>-54254380</v>
      </c>
      <c r="FD13" s="1393"/>
      <c r="FE13" s="1393" t="s">
        <v>296</v>
      </c>
      <c r="FF13" s="1393">
        <v>52038445.920000002</v>
      </c>
      <c r="FG13" s="1393"/>
      <c r="FH13" s="1393"/>
      <c r="FI13" s="1393"/>
      <c r="FJ13" s="1393"/>
      <c r="FK13" s="1393"/>
      <c r="FL13" s="1393">
        <v>98865677</v>
      </c>
      <c r="FM13" s="1193">
        <v>0</v>
      </c>
    </row>
    <row r="14" spans="1:169">
      <c r="A14" s="1193"/>
      <c r="B14" s="1195">
        <v>42278</v>
      </c>
      <c r="C14" s="1393">
        <v>61925598.770000011</v>
      </c>
      <c r="D14" s="1393">
        <v>61925598.770000011</v>
      </c>
      <c r="E14" s="1393">
        <v>24084508.82555205</v>
      </c>
      <c r="F14" s="1393">
        <v>37841089.944447957</v>
      </c>
      <c r="G14" s="1393"/>
      <c r="H14" s="1393"/>
      <c r="I14" s="1393"/>
      <c r="J14" s="1393"/>
      <c r="K14" s="1393"/>
      <c r="L14" s="1393"/>
      <c r="M14" s="1393"/>
      <c r="N14" s="1393"/>
      <c r="O14" s="1393"/>
      <c r="P14" s="1393"/>
      <c r="Q14" s="1393">
        <v>0</v>
      </c>
      <c r="R14" s="1393">
        <v>0</v>
      </c>
      <c r="S14" s="1393">
        <v>0</v>
      </c>
      <c r="T14" s="1393"/>
      <c r="U14" s="1393"/>
      <c r="V14" s="1393"/>
      <c r="W14" s="1393">
        <v>0</v>
      </c>
      <c r="X14" s="1393"/>
      <c r="Y14" s="1393"/>
      <c r="Z14" s="1393"/>
      <c r="AA14" s="1393">
        <v>0</v>
      </c>
      <c r="AB14" s="1393"/>
      <c r="AC14" s="1393"/>
      <c r="AD14" s="1393"/>
      <c r="AE14" s="1393">
        <v>0</v>
      </c>
      <c r="AF14" s="1393"/>
      <c r="AG14" s="1393"/>
      <c r="AH14" s="1393"/>
      <c r="AI14" s="1393">
        <v>0</v>
      </c>
      <c r="AJ14" s="1393"/>
      <c r="AK14" s="1393"/>
      <c r="AL14" s="1393"/>
      <c r="AM14" s="1393">
        <v>0</v>
      </c>
      <c r="AN14" s="1393"/>
      <c r="AO14" s="1393"/>
      <c r="AP14" s="1393"/>
      <c r="AQ14" s="1393">
        <v>0</v>
      </c>
      <c r="AR14" s="1393"/>
      <c r="AS14" s="1393"/>
      <c r="AT14" s="1393"/>
      <c r="AU14" s="1393">
        <v>0</v>
      </c>
      <c r="AV14" s="1393"/>
      <c r="AW14" s="1393"/>
      <c r="AX14" s="1393"/>
      <c r="AY14" s="1393">
        <v>0</v>
      </c>
      <c r="AZ14" s="1393"/>
      <c r="BA14" s="1393"/>
      <c r="BB14" s="1393"/>
      <c r="BC14" s="1393">
        <v>0</v>
      </c>
      <c r="BD14" s="1393"/>
      <c r="BE14" s="1393"/>
      <c r="BF14" s="1393"/>
      <c r="BG14" s="1393">
        <v>0</v>
      </c>
      <c r="BH14" s="1393"/>
      <c r="BI14" s="1393"/>
      <c r="BJ14" s="1393"/>
      <c r="BK14" s="1393"/>
      <c r="BL14" s="1393">
        <v>0</v>
      </c>
      <c r="BM14" s="1393">
        <v>0</v>
      </c>
      <c r="BN14" s="1393"/>
      <c r="BO14" s="1393">
        <v>0</v>
      </c>
      <c r="BP14" s="1393"/>
      <c r="BQ14" s="1393"/>
      <c r="BR14" s="1393"/>
      <c r="BS14" s="1393"/>
      <c r="BT14" s="1393">
        <v>0</v>
      </c>
      <c r="BU14" s="1393"/>
      <c r="BV14" s="1393">
        <v>0</v>
      </c>
      <c r="BW14" s="1393"/>
      <c r="BX14" s="1393"/>
      <c r="BY14" s="1393"/>
      <c r="BZ14" s="1393"/>
      <c r="CA14" s="1393">
        <v>0</v>
      </c>
      <c r="CB14" s="1393"/>
      <c r="CC14" s="1393">
        <v>0</v>
      </c>
      <c r="CD14" s="1393"/>
      <c r="CE14" s="1393"/>
      <c r="CF14" s="1393"/>
      <c r="CG14" s="1393"/>
      <c r="CH14" s="1393"/>
      <c r="CI14" s="1393">
        <v>0</v>
      </c>
      <c r="CJ14" s="1393"/>
      <c r="CK14" s="1393"/>
      <c r="CL14" s="1393"/>
      <c r="CM14" s="1393"/>
      <c r="CN14" s="1393"/>
      <c r="CO14" s="1393">
        <v>0</v>
      </c>
      <c r="CP14" s="1393"/>
      <c r="CQ14" s="1393"/>
      <c r="CR14" s="1393"/>
      <c r="CS14" s="1393"/>
      <c r="CT14" s="1393">
        <v>0</v>
      </c>
      <c r="CU14" s="1393">
        <v>0</v>
      </c>
      <c r="CV14" s="1393"/>
      <c r="CW14" s="1393"/>
      <c r="CX14" s="1393">
        <v>0</v>
      </c>
      <c r="CY14" s="1393"/>
      <c r="CZ14" s="1393"/>
      <c r="DA14" s="1393">
        <v>0</v>
      </c>
      <c r="DB14" s="1393"/>
      <c r="DC14" s="1393"/>
      <c r="DD14" s="1393"/>
      <c r="DE14" s="1393">
        <v>0</v>
      </c>
      <c r="DF14" s="1393">
        <v>0</v>
      </c>
      <c r="DG14" s="1393"/>
      <c r="DH14" s="1393"/>
      <c r="DI14" s="1393">
        <v>0</v>
      </c>
      <c r="DJ14" s="1393"/>
      <c r="DK14" s="1393"/>
      <c r="DL14" s="1393">
        <v>0</v>
      </c>
      <c r="DM14" s="1393"/>
      <c r="DN14" s="1393"/>
      <c r="DO14" s="1393"/>
      <c r="DP14" s="1393"/>
      <c r="DQ14" s="1393"/>
      <c r="DR14" s="1393">
        <v>0</v>
      </c>
      <c r="DS14" s="1393"/>
      <c r="DT14" s="1393">
        <v>0</v>
      </c>
      <c r="DU14" s="1393"/>
      <c r="DV14" s="1393"/>
      <c r="DW14" s="1393">
        <v>0</v>
      </c>
      <c r="DX14" s="1393"/>
      <c r="DY14" s="1393"/>
      <c r="DZ14" s="1393"/>
      <c r="EA14" s="1393"/>
      <c r="EB14" s="1393">
        <v>0</v>
      </c>
      <c r="EC14" s="1393"/>
      <c r="ED14" s="1393"/>
      <c r="EE14" s="1393"/>
      <c r="EF14" s="1393">
        <v>0</v>
      </c>
      <c r="EG14" s="1393">
        <v>0</v>
      </c>
      <c r="EH14" s="1393"/>
      <c r="EI14" s="1393"/>
      <c r="EJ14" s="1393">
        <v>0</v>
      </c>
      <c r="EK14" s="1393"/>
      <c r="EL14" s="1393"/>
      <c r="EM14" s="1393">
        <v>0</v>
      </c>
      <c r="EN14" s="1393"/>
      <c r="EO14" s="1393"/>
      <c r="EP14" s="1393"/>
      <c r="EQ14" s="1393"/>
      <c r="ER14" s="1393"/>
      <c r="ES14" s="1393">
        <v>-16378511.855082531</v>
      </c>
      <c r="ET14" s="1393">
        <v>37045237</v>
      </c>
      <c r="EU14" s="1393">
        <v>2498362</v>
      </c>
      <c r="EV14" s="1393">
        <v>34546875</v>
      </c>
      <c r="EW14" s="1393">
        <v>1878564.4600000002</v>
      </c>
      <c r="EX14" s="1393"/>
      <c r="EY14" s="1393">
        <v>1878564.4600000002</v>
      </c>
      <c r="EZ14" s="1393">
        <v>-55083197.469999999</v>
      </c>
      <c r="FA14" s="1393"/>
      <c r="FB14" s="1393"/>
      <c r="FC14" s="1393">
        <v>-55083197.469999999</v>
      </c>
      <c r="FD14" s="1393">
        <v>-219115.84508253229</v>
      </c>
      <c r="FE14" s="1393"/>
      <c r="FF14" s="1393">
        <v>53206281.208875</v>
      </c>
      <c r="FG14" s="1393"/>
      <c r="FH14" s="1393"/>
      <c r="FI14" s="1393"/>
      <c r="FJ14" s="1393"/>
      <c r="FK14" s="1393"/>
      <c r="FL14" s="1393">
        <v>98753368.123792484</v>
      </c>
      <c r="FM14" s="1193">
        <v>0</v>
      </c>
    </row>
    <row r="15" spans="1:169">
      <c r="A15" s="1193"/>
      <c r="B15" s="1195">
        <v>42309</v>
      </c>
      <c r="C15" s="1393">
        <v>58750333.830000006</v>
      </c>
      <c r="D15" s="1393">
        <v>58750333.830000006</v>
      </c>
      <c r="E15" s="1393">
        <v>22849564.020982079</v>
      </c>
      <c r="F15" s="1393">
        <v>35900769.809017926</v>
      </c>
      <c r="G15" s="1393"/>
      <c r="H15" s="1393"/>
      <c r="I15" s="1393"/>
      <c r="J15" s="1393"/>
      <c r="K15" s="1393"/>
      <c r="L15" s="1393"/>
      <c r="M15" s="1393"/>
      <c r="N15" s="1393"/>
      <c r="O15" s="1393"/>
      <c r="P15" s="1393"/>
      <c r="Q15" s="1393">
        <v>0</v>
      </c>
      <c r="R15" s="1393">
        <v>0</v>
      </c>
      <c r="S15" s="1393">
        <v>0</v>
      </c>
      <c r="T15" s="1393"/>
      <c r="U15" s="1393"/>
      <c r="V15" s="1393"/>
      <c r="W15" s="1393">
        <v>0</v>
      </c>
      <c r="X15" s="1393"/>
      <c r="Y15" s="1393"/>
      <c r="Z15" s="1393"/>
      <c r="AA15" s="1393">
        <v>0</v>
      </c>
      <c r="AB15" s="1393"/>
      <c r="AC15" s="1393"/>
      <c r="AD15" s="1393"/>
      <c r="AE15" s="1393">
        <v>0</v>
      </c>
      <c r="AF15" s="1393"/>
      <c r="AG15" s="1393"/>
      <c r="AH15" s="1393"/>
      <c r="AI15" s="1393">
        <v>0</v>
      </c>
      <c r="AJ15" s="1393"/>
      <c r="AK15" s="1393"/>
      <c r="AL15" s="1393"/>
      <c r="AM15" s="1393">
        <v>0</v>
      </c>
      <c r="AN15" s="1393"/>
      <c r="AO15" s="1393"/>
      <c r="AP15" s="1393"/>
      <c r="AQ15" s="1393">
        <v>0</v>
      </c>
      <c r="AR15" s="1393"/>
      <c r="AS15" s="1393"/>
      <c r="AT15" s="1393"/>
      <c r="AU15" s="1393">
        <v>0</v>
      </c>
      <c r="AV15" s="1393"/>
      <c r="AW15" s="1393"/>
      <c r="AX15" s="1393"/>
      <c r="AY15" s="1393">
        <v>0</v>
      </c>
      <c r="AZ15" s="1393"/>
      <c r="BA15" s="1393"/>
      <c r="BB15" s="1393"/>
      <c r="BC15" s="1393">
        <v>0</v>
      </c>
      <c r="BD15" s="1393"/>
      <c r="BE15" s="1393"/>
      <c r="BF15" s="1393"/>
      <c r="BG15" s="1393">
        <v>0</v>
      </c>
      <c r="BH15" s="1393"/>
      <c r="BI15" s="1393"/>
      <c r="BJ15" s="1393"/>
      <c r="BK15" s="1393"/>
      <c r="BL15" s="1393">
        <v>0</v>
      </c>
      <c r="BM15" s="1393">
        <v>0</v>
      </c>
      <c r="BN15" s="1393"/>
      <c r="BO15" s="1393">
        <v>0</v>
      </c>
      <c r="BP15" s="1393"/>
      <c r="BQ15" s="1393"/>
      <c r="BR15" s="1393"/>
      <c r="BS15" s="1393"/>
      <c r="BT15" s="1393">
        <v>0</v>
      </c>
      <c r="BU15" s="1393"/>
      <c r="BV15" s="1393">
        <v>0</v>
      </c>
      <c r="BW15" s="1393"/>
      <c r="BX15" s="1393"/>
      <c r="BY15" s="1393"/>
      <c r="BZ15" s="1393"/>
      <c r="CA15" s="1393">
        <v>0</v>
      </c>
      <c r="CB15" s="1393"/>
      <c r="CC15" s="1393">
        <v>0</v>
      </c>
      <c r="CD15" s="1393"/>
      <c r="CE15" s="1393"/>
      <c r="CF15" s="1393"/>
      <c r="CG15" s="1393"/>
      <c r="CH15" s="1393"/>
      <c r="CI15" s="1393">
        <v>0</v>
      </c>
      <c r="CJ15" s="1393"/>
      <c r="CK15" s="1393"/>
      <c r="CL15" s="1393"/>
      <c r="CM15" s="1393"/>
      <c r="CN15" s="1393"/>
      <c r="CO15" s="1393">
        <v>0</v>
      </c>
      <c r="CP15" s="1393"/>
      <c r="CQ15" s="1393"/>
      <c r="CR15" s="1393"/>
      <c r="CS15" s="1393"/>
      <c r="CT15" s="1393">
        <v>0</v>
      </c>
      <c r="CU15" s="1393">
        <v>0</v>
      </c>
      <c r="CV15" s="1393"/>
      <c r="CW15" s="1393"/>
      <c r="CX15" s="1393">
        <v>0</v>
      </c>
      <c r="CY15" s="1393"/>
      <c r="CZ15" s="1393"/>
      <c r="DA15" s="1393">
        <v>0</v>
      </c>
      <c r="DB15" s="1393"/>
      <c r="DC15" s="1393"/>
      <c r="DD15" s="1393"/>
      <c r="DE15" s="1393">
        <v>0</v>
      </c>
      <c r="DF15" s="1393">
        <v>0</v>
      </c>
      <c r="DG15" s="1393"/>
      <c r="DH15" s="1393"/>
      <c r="DI15" s="1393">
        <v>0</v>
      </c>
      <c r="DJ15" s="1393"/>
      <c r="DK15" s="1393"/>
      <c r="DL15" s="1393">
        <v>0</v>
      </c>
      <c r="DM15" s="1393"/>
      <c r="DN15" s="1393"/>
      <c r="DO15" s="1393"/>
      <c r="DP15" s="1393"/>
      <c r="DQ15" s="1393"/>
      <c r="DR15" s="1393">
        <v>0</v>
      </c>
      <c r="DS15" s="1393"/>
      <c r="DT15" s="1393">
        <v>0</v>
      </c>
      <c r="DU15" s="1393"/>
      <c r="DV15" s="1393"/>
      <c r="DW15" s="1393">
        <v>0</v>
      </c>
      <c r="DX15" s="1393"/>
      <c r="DY15" s="1393"/>
      <c r="DZ15" s="1393"/>
      <c r="EA15" s="1393"/>
      <c r="EB15" s="1393">
        <v>0</v>
      </c>
      <c r="EC15" s="1393"/>
      <c r="ED15" s="1393"/>
      <c r="EE15" s="1393"/>
      <c r="EF15" s="1393">
        <v>0</v>
      </c>
      <c r="EG15" s="1393">
        <v>0</v>
      </c>
      <c r="EH15" s="1393"/>
      <c r="EI15" s="1393"/>
      <c r="EJ15" s="1393">
        <v>0</v>
      </c>
      <c r="EK15" s="1393"/>
      <c r="EL15" s="1393"/>
      <c r="EM15" s="1393">
        <v>0</v>
      </c>
      <c r="EN15" s="1393"/>
      <c r="EO15" s="1393"/>
      <c r="EP15" s="1393"/>
      <c r="EQ15" s="1393"/>
      <c r="ER15" s="1393"/>
      <c r="ES15" s="1393">
        <v>-20231931.178852752</v>
      </c>
      <c r="ET15" s="1393">
        <v>37045237</v>
      </c>
      <c r="EU15" s="1393">
        <v>2498362</v>
      </c>
      <c r="EV15" s="1393">
        <v>34546875</v>
      </c>
      <c r="EW15" s="1393">
        <v>0</v>
      </c>
      <c r="EX15" s="1393"/>
      <c r="EY15" s="1393"/>
      <c r="EZ15" s="1393">
        <v>-53204633.009999998</v>
      </c>
      <c r="FA15" s="1393"/>
      <c r="FB15" s="1393"/>
      <c r="FC15" s="1393">
        <v>-53204633.009999998</v>
      </c>
      <c r="FD15" s="1393">
        <v>-4072535.168852753</v>
      </c>
      <c r="FE15" s="1393"/>
      <c r="FF15" s="1393">
        <v>52484628.100150019</v>
      </c>
      <c r="FG15" s="1393"/>
      <c r="FH15" s="1393"/>
      <c r="FI15" s="1393"/>
      <c r="FJ15" s="1393"/>
      <c r="FK15" s="1393"/>
      <c r="FL15" s="1393">
        <v>91003030.751297265</v>
      </c>
      <c r="FM15" s="1193">
        <v>0</v>
      </c>
    </row>
    <row r="16" spans="1:169">
      <c r="A16" s="1193"/>
      <c r="B16" s="1195">
        <v>42339</v>
      </c>
      <c r="C16" s="1393">
        <v>58524403.74000001</v>
      </c>
      <c r="D16" s="1393">
        <v>58524403.74000001</v>
      </c>
      <c r="E16" s="1393">
        <v>22761693.812947873</v>
      </c>
      <c r="F16" s="1393">
        <v>35762709.927052133</v>
      </c>
      <c r="G16" s="1393"/>
      <c r="H16" s="1393"/>
      <c r="I16" s="1393"/>
      <c r="J16" s="1393"/>
      <c r="K16" s="1393"/>
      <c r="L16" s="1393"/>
      <c r="M16" s="1393"/>
      <c r="N16" s="1393"/>
      <c r="O16" s="1393"/>
      <c r="P16" s="1393"/>
      <c r="Q16" s="1393">
        <v>0</v>
      </c>
      <c r="R16" s="1393">
        <v>0</v>
      </c>
      <c r="S16" s="1393">
        <v>0</v>
      </c>
      <c r="T16" s="1393"/>
      <c r="U16" s="1393"/>
      <c r="V16" s="1393"/>
      <c r="W16" s="1393">
        <v>0</v>
      </c>
      <c r="X16" s="1393"/>
      <c r="Y16" s="1393"/>
      <c r="Z16" s="1393"/>
      <c r="AA16" s="1393">
        <v>0</v>
      </c>
      <c r="AB16" s="1393"/>
      <c r="AC16" s="1393"/>
      <c r="AD16" s="1393"/>
      <c r="AE16" s="1393">
        <v>0</v>
      </c>
      <c r="AF16" s="1393"/>
      <c r="AG16" s="1393"/>
      <c r="AH16" s="1393"/>
      <c r="AI16" s="1393">
        <v>0</v>
      </c>
      <c r="AJ16" s="1393"/>
      <c r="AK16" s="1393"/>
      <c r="AL16" s="1393"/>
      <c r="AM16" s="1393">
        <v>0</v>
      </c>
      <c r="AN16" s="1393"/>
      <c r="AO16" s="1393"/>
      <c r="AP16" s="1393"/>
      <c r="AQ16" s="1393">
        <v>0</v>
      </c>
      <c r="AR16" s="1393"/>
      <c r="AS16" s="1393"/>
      <c r="AT16" s="1393"/>
      <c r="AU16" s="1393">
        <v>0</v>
      </c>
      <c r="AV16" s="1393"/>
      <c r="AW16" s="1393"/>
      <c r="AX16" s="1393"/>
      <c r="AY16" s="1393">
        <v>0</v>
      </c>
      <c r="AZ16" s="1393"/>
      <c r="BA16" s="1393"/>
      <c r="BB16" s="1393"/>
      <c r="BC16" s="1393">
        <v>0</v>
      </c>
      <c r="BD16" s="1393"/>
      <c r="BE16" s="1393"/>
      <c r="BF16" s="1393"/>
      <c r="BG16" s="1393">
        <v>0</v>
      </c>
      <c r="BH16" s="1393"/>
      <c r="BI16" s="1393"/>
      <c r="BJ16" s="1393"/>
      <c r="BK16" s="1393"/>
      <c r="BL16" s="1393">
        <v>0</v>
      </c>
      <c r="BM16" s="1393">
        <v>0</v>
      </c>
      <c r="BN16" s="1393"/>
      <c r="BO16" s="1393">
        <v>0</v>
      </c>
      <c r="BP16" s="1393"/>
      <c r="BQ16" s="1393"/>
      <c r="BR16" s="1393"/>
      <c r="BS16" s="1393"/>
      <c r="BT16" s="1393">
        <v>0</v>
      </c>
      <c r="BU16" s="1393"/>
      <c r="BV16" s="1393">
        <v>0</v>
      </c>
      <c r="BW16" s="1393"/>
      <c r="BX16" s="1393"/>
      <c r="BY16" s="1393"/>
      <c r="BZ16" s="1393"/>
      <c r="CA16" s="1393">
        <v>0</v>
      </c>
      <c r="CB16" s="1393"/>
      <c r="CC16" s="1393">
        <v>0</v>
      </c>
      <c r="CD16" s="1393"/>
      <c r="CE16" s="1393"/>
      <c r="CF16" s="1393"/>
      <c r="CG16" s="1393"/>
      <c r="CH16" s="1393"/>
      <c r="CI16" s="1393">
        <v>0</v>
      </c>
      <c r="CJ16" s="1393"/>
      <c r="CK16" s="1393"/>
      <c r="CL16" s="1393"/>
      <c r="CM16" s="1393"/>
      <c r="CN16" s="1393"/>
      <c r="CO16" s="1393">
        <v>0</v>
      </c>
      <c r="CP16" s="1393"/>
      <c r="CQ16" s="1393"/>
      <c r="CR16" s="1393"/>
      <c r="CS16" s="1393"/>
      <c r="CT16" s="1393">
        <v>0</v>
      </c>
      <c r="CU16" s="1393">
        <v>0</v>
      </c>
      <c r="CV16" s="1393"/>
      <c r="CW16" s="1393"/>
      <c r="CX16" s="1393">
        <v>0</v>
      </c>
      <c r="CY16" s="1393"/>
      <c r="CZ16" s="1393"/>
      <c r="DA16" s="1393">
        <v>0</v>
      </c>
      <c r="DB16" s="1393"/>
      <c r="DC16" s="1393"/>
      <c r="DD16" s="1393"/>
      <c r="DE16" s="1393">
        <v>0</v>
      </c>
      <c r="DF16" s="1393">
        <v>0</v>
      </c>
      <c r="DG16" s="1393"/>
      <c r="DH16" s="1393"/>
      <c r="DI16" s="1393">
        <v>0</v>
      </c>
      <c r="DJ16" s="1393"/>
      <c r="DK16" s="1393"/>
      <c r="DL16" s="1393">
        <v>0</v>
      </c>
      <c r="DM16" s="1393"/>
      <c r="DN16" s="1393"/>
      <c r="DO16" s="1393"/>
      <c r="DP16" s="1393"/>
      <c r="DQ16" s="1393"/>
      <c r="DR16" s="1393">
        <v>0</v>
      </c>
      <c r="DS16" s="1393"/>
      <c r="DT16" s="1393">
        <v>0</v>
      </c>
      <c r="DU16" s="1393"/>
      <c r="DV16" s="1393"/>
      <c r="DW16" s="1393">
        <v>0</v>
      </c>
      <c r="DX16" s="1393"/>
      <c r="DY16" s="1393"/>
      <c r="DZ16" s="1393"/>
      <c r="EA16" s="1393"/>
      <c r="EB16" s="1393">
        <v>0</v>
      </c>
      <c r="EC16" s="1393"/>
      <c r="ED16" s="1393"/>
      <c r="EE16" s="1393"/>
      <c r="EF16" s="1393">
        <v>0</v>
      </c>
      <c r="EG16" s="1393">
        <v>0</v>
      </c>
      <c r="EH16" s="1393"/>
      <c r="EI16" s="1393"/>
      <c r="EJ16" s="1393">
        <v>0</v>
      </c>
      <c r="EK16" s="1393"/>
      <c r="EL16" s="1393"/>
      <c r="EM16" s="1393">
        <v>0</v>
      </c>
      <c r="EN16" s="1393"/>
      <c r="EO16" s="1393"/>
      <c r="EP16" s="1393"/>
      <c r="EQ16" s="1393"/>
      <c r="ER16" s="1393"/>
      <c r="ES16" s="1393">
        <v>-20134578.286134463</v>
      </c>
      <c r="ET16" s="1393">
        <v>37045237</v>
      </c>
      <c r="EU16" s="1393">
        <v>2498362</v>
      </c>
      <c r="EV16" s="1393">
        <v>34546875</v>
      </c>
      <c r="EW16" s="1393">
        <v>0</v>
      </c>
      <c r="EX16" s="1393"/>
      <c r="EY16" s="1393"/>
      <c r="EZ16" s="1393">
        <v>-53204633.009999998</v>
      </c>
      <c r="FA16" s="1393"/>
      <c r="FB16" s="1393"/>
      <c r="FC16" s="1393">
        <v>-53204633.009999998</v>
      </c>
      <c r="FD16" s="1393">
        <v>-3975182.2761344658</v>
      </c>
      <c r="FE16" s="1393"/>
      <c r="FF16" s="1393">
        <v>53174905.495224968</v>
      </c>
      <c r="FG16" s="1393"/>
      <c r="FH16" s="1393"/>
      <c r="FI16" s="1393"/>
      <c r="FJ16" s="1393"/>
      <c r="FK16" s="1393"/>
      <c r="FL16" s="1393">
        <v>91564730.949090511</v>
      </c>
      <c r="FM16" s="1193">
        <v>0</v>
      </c>
    </row>
    <row r="17" spans="2:169">
      <c r="B17" s="1195"/>
      <c r="C17" s="1393"/>
      <c r="D17" s="1393"/>
      <c r="E17" s="1393"/>
      <c r="F17" s="1393"/>
      <c r="G17" s="1393"/>
      <c r="H17" s="1393"/>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c r="AK17" s="1393"/>
      <c r="AL17" s="1393"/>
      <c r="AM17" s="1393"/>
      <c r="AN17" s="1393"/>
      <c r="AO17" s="1393"/>
      <c r="AP17" s="1393"/>
      <c r="AQ17" s="1393"/>
      <c r="AR17" s="1393"/>
      <c r="AS17" s="1393"/>
      <c r="AT17" s="1393"/>
      <c r="AU17" s="1393"/>
      <c r="AV17" s="1393"/>
      <c r="AW17" s="1393"/>
      <c r="AX17" s="1393"/>
      <c r="AY17" s="1393"/>
      <c r="AZ17" s="1393"/>
      <c r="BA17" s="1393"/>
      <c r="BB17" s="1393"/>
      <c r="BC17" s="1393"/>
      <c r="BD17" s="1393"/>
      <c r="BE17" s="1393"/>
      <c r="BF17" s="1393"/>
      <c r="BG17" s="1393"/>
      <c r="BH17" s="1393"/>
      <c r="BI17" s="1393"/>
      <c r="BJ17" s="1393"/>
      <c r="BK17" s="1393"/>
      <c r="BL17" s="1393"/>
      <c r="BM17" s="1393"/>
      <c r="BN17" s="1393"/>
      <c r="BO17" s="1393"/>
      <c r="BP17" s="1393"/>
      <c r="BQ17" s="1393"/>
      <c r="BR17" s="1393"/>
      <c r="BS17" s="1393"/>
      <c r="BT17" s="1393"/>
      <c r="BU17" s="1393"/>
      <c r="BV17" s="1393"/>
      <c r="BW17" s="1393"/>
      <c r="BX17" s="1393"/>
      <c r="BY17" s="1393"/>
      <c r="BZ17" s="1393"/>
      <c r="CA17" s="1393"/>
      <c r="CB17" s="1393"/>
      <c r="CC17" s="1393"/>
      <c r="CD17" s="1393"/>
      <c r="CE17" s="1393"/>
      <c r="CF17" s="1393"/>
      <c r="CG17" s="1393"/>
      <c r="CH17" s="1393"/>
      <c r="CI17" s="1393"/>
      <c r="CJ17" s="1393"/>
      <c r="CK17" s="1393"/>
      <c r="CL17" s="1393"/>
      <c r="CM17" s="1393"/>
      <c r="CN17" s="1393"/>
      <c r="CO17" s="1393"/>
      <c r="CP17" s="1393"/>
      <c r="CQ17" s="1393"/>
      <c r="CR17" s="1393"/>
      <c r="CS17" s="1393"/>
      <c r="CT17" s="1393"/>
      <c r="CU17" s="1393"/>
      <c r="CV17" s="1393"/>
      <c r="CW17" s="1393"/>
      <c r="CX17" s="1393"/>
      <c r="CY17" s="1393"/>
      <c r="CZ17" s="1393"/>
      <c r="DA17" s="1393"/>
      <c r="DB17" s="1393"/>
      <c r="DC17" s="1393"/>
      <c r="DD17" s="1393"/>
      <c r="DE17" s="1393"/>
      <c r="DF17" s="1393"/>
      <c r="DG17" s="1393"/>
      <c r="DH17" s="1393"/>
      <c r="DI17" s="1393"/>
      <c r="DJ17" s="1393"/>
      <c r="DK17" s="1393"/>
      <c r="DL17" s="1393"/>
      <c r="DM17" s="1393"/>
      <c r="DN17" s="1393"/>
      <c r="DO17" s="1393"/>
      <c r="DP17" s="1393"/>
      <c r="DQ17" s="1393"/>
      <c r="DR17" s="1393"/>
      <c r="DS17" s="1393"/>
      <c r="DT17" s="1393"/>
      <c r="DU17" s="1393"/>
      <c r="DV17" s="1393"/>
      <c r="DW17" s="1393"/>
      <c r="DX17" s="1393"/>
      <c r="DY17" s="1393"/>
      <c r="DZ17" s="1393"/>
      <c r="EA17" s="1393"/>
      <c r="EB17" s="1393"/>
      <c r="EC17" s="1393"/>
      <c r="ED17" s="1393"/>
      <c r="EE17" s="1393"/>
      <c r="EF17" s="1393"/>
      <c r="EG17" s="1393"/>
      <c r="EH17" s="1393"/>
      <c r="EI17" s="1393"/>
      <c r="EJ17" s="1393"/>
      <c r="EK17" s="1393"/>
      <c r="EL17" s="1393"/>
      <c r="EM17" s="1393"/>
      <c r="EN17" s="1393"/>
      <c r="EO17" s="1393"/>
      <c r="EP17" s="1393"/>
      <c r="EQ17" s="1393"/>
      <c r="ER17" s="1393"/>
      <c r="ES17" s="1393"/>
      <c r="ET17" s="1393"/>
      <c r="EU17" s="1393"/>
      <c r="EV17" s="1393"/>
      <c r="EW17" s="1393"/>
      <c r="EX17" s="1393"/>
      <c r="EY17" s="1393"/>
      <c r="EZ17" s="1393"/>
      <c r="FA17" s="1393"/>
      <c r="FB17" s="1393"/>
      <c r="FC17" s="1393"/>
      <c r="FD17" s="1393"/>
      <c r="FE17" s="1393"/>
      <c r="FF17" s="1393"/>
      <c r="FG17" s="1393"/>
      <c r="FH17" s="1393"/>
      <c r="FI17" s="1393"/>
      <c r="FJ17" s="1393"/>
      <c r="FK17" s="1393"/>
      <c r="FL17" s="1393"/>
      <c r="FM17" s="1193"/>
    </row>
    <row r="18" spans="2:169">
      <c r="B18" s="1195"/>
      <c r="C18" s="1393"/>
      <c r="D18" s="1393"/>
      <c r="E18" s="1393"/>
      <c r="F18" s="1393"/>
      <c r="G18" s="1393"/>
      <c r="H18" s="1393"/>
      <c r="I18" s="1393"/>
      <c r="J18" s="1393"/>
      <c r="K18" s="1393"/>
      <c r="L18" s="1393"/>
      <c r="M18" s="1393"/>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3"/>
      <c r="AI18" s="1393"/>
      <c r="AJ18" s="1393"/>
      <c r="AK18" s="1393"/>
      <c r="AL18" s="1393"/>
      <c r="AM18" s="1393"/>
      <c r="AN18" s="1393"/>
      <c r="AO18" s="1393"/>
      <c r="AP18" s="1393"/>
      <c r="AQ18" s="1393"/>
      <c r="AR18" s="1393"/>
      <c r="AS18" s="1393"/>
      <c r="AT18" s="1393"/>
      <c r="AU18" s="1393"/>
      <c r="AV18" s="1393"/>
      <c r="AW18" s="1393"/>
      <c r="AX18" s="1393"/>
      <c r="AY18" s="1393"/>
      <c r="AZ18" s="1393"/>
      <c r="BA18" s="1393"/>
      <c r="BB18" s="1393"/>
      <c r="BC18" s="1393"/>
      <c r="BD18" s="1393"/>
      <c r="BE18" s="1393"/>
      <c r="BF18" s="1393"/>
      <c r="BG18" s="1393"/>
      <c r="BH18" s="1393"/>
      <c r="BI18" s="1393"/>
      <c r="BJ18" s="1393"/>
      <c r="BK18" s="1393"/>
      <c r="BL18" s="1393"/>
      <c r="BM18" s="1393"/>
      <c r="BN18" s="1393"/>
      <c r="BO18" s="1393"/>
      <c r="BP18" s="1393"/>
      <c r="BQ18" s="1393"/>
      <c r="BR18" s="1393"/>
      <c r="BS18" s="1393"/>
      <c r="BT18" s="1393"/>
      <c r="BU18" s="1393"/>
      <c r="BV18" s="1393"/>
      <c r="BW18" s="1393"/>
      <c r="BX18" s="1393"/>
      <c r="BY18" s="1393"/>
      <c r="BZ18" s="1393"/>
      <c r="CA18" s="1393"/>
      <c r="CB18" s="1393"/>
      <c r="CC18" s="1393"/>
      <c r="CD18" s="1393"/>
      <c r="CE18" s="1393"/>
      <c r="CF18" s="1393"/>
      <c r="CG18" s="1393"/>
      <c r="CH18" s="1393"/>
      <c r="CI18" s="1393"/>
      <c r="CJ18" s="1393"/>
      <c r="CK18" s="1393"/>
      <c r="CL18" s="1393"/>
      <c r="CM18" s="1393"/>
      <c r="CN18" s="1393"/>
      <c r="CO18" s="1393"/>
      <c r="CP18" s="1393"/>
      <c r="CQ18" s="1393"/>
      <c r="CR18" s="1393"/>
      <c r="CS18" s="1393"/>
      <c r="CT18" s="1393"/>
      <c r="CU18" s="1393"/>
      <c r="CV18" s="1393"/>
      <c r="CW18" s="1393"/>
      <c r="CX18" s="1393"/>
      <c r="CY18" s="1393"/>
      <c r="CZ18" s="1393"/>
      <c r="DA18" s="1393"/>
      <c r="DB18" s="1393"/>
      <c r="DC18" s="1393"/>
      <c r="DD18" s="1393"/>
      <c r="DE18" s="1393"/>
      <c r="DF18" s="1393"/>
      <c r="DG18" s="1393"/>
      <c r="DH18" s="1393"/>
      <c r="DI18" s="1393"/>
      <c r="DJ18" s="1393"/>
      <c r="DK18" s="1393"/>
      <c r="DL18" s="1393"/>
      <c r="DM18" s="1393"/>
      <c r="DN18" s="1393"/>
      <c r="DO18" s="1393"/>
      <c r="DP18" s="1393"/>
      <c r="DQ18" s="1393"/>
      <c r="DR18" s="1393"/>
      <c r="DS18" s="1393"/>
      <c r="DT18" s="1393"/>
      <c r="DU18" s="1393"/>
      <c r="DV18" s="1393"/>
      <c r="DW18" s="1393"/>
      <c r="DX18" s="1393"/>
      <c r="DY18" s="1393"/>
      <c r="DZ18" s="1393"/>
      <c r="EA18" s="1393"/>
      <c r="EB18" s="1393"/>
      <c r="EC18" s="1393"/>
      <c r="ED18" s="1393"/>
      <c r="EE18" s="1393"/>
      <c r="EF18" s="1393"/>
      <c r="EG18" s="1393"/>
      <c r="EH18" s="1393"/>
      <c r="EI18" s="1393"/>
      <c r="EJ18" s="1393"/>
      <c r="EK18" s="1393"/>
      <c r="EL18" s="1393"/>
      <c r="EM18" s="1393"/>
      <c r="EN18" s="1393"/>
      <c r="EO18" s="1393"/>
      <c r="EP18" s="1393"/>
      <c r="EQ18" s="1393"/>
      <c r="ER18" s="1393"/>
      <c r="ES18" s="1393"/>
      <c r="ET18" s="1393"/>
      <c r="EU18" s="1393"/>
      <c r="EV18" s="1393"/>
      <c r="EW18" s="1393"/>
      <c r="EX18" s="1393"/>
      <c r="EY18" s="1393"/>
      <c r="EZ18" s="1393"/>
      <c r="FA18" s="1393"/>
      <c r="FB18" s="1393"/>
      <c r="FC18" s="1393"/>
      <c r="FD18" s="1393"/>
      <c r="FE18" s="1393"/>
      <c r="FF18" s="1393"/>
      <c r="FG18" s="1393"/>
      <c r="FH18" s="1393"/>
      <c r="FI18" s="1393"/>
      <c r="FJ18" s="1393"/>
      <c r="FK18" s="1393"/>
      <c r="FL18" s="1393"/>
      <c r="FM18" s="1193"/>
    </row>
    <row r="19" spans="2:169">
      <c r="B19" s="1195">
        <v>42370</v>
      </c>
      <c r="C19" s="1393">
        <v>58511732.780000001</v>
      </c>
      <c r="D19" s="1393">
        <v>58511732.780000001</v>
      </c>
      <c r="E19" s="1393">
        <v>22756765.740325082</v>
      </c>
      <c r="F19" s="1393">
        <v>35754967.039674923</v>
      </c>
      <c r="G19" s="1393"/>
      <c r="H19" s="1393"/>
      <c r="I19" s="1393"/>
      <c r="J19" s="1393"/>
      <c r="K19" s="1393"/>
      <c r="L19" s="1393"/>
      <c r="M19" s="1393"/>
      <c r="N19" s="1393"/>
      <c r="O19" s="1393"/>
      <c r="P19" s="1393"/>
      <c r="Q19" s="1393">
        <v>0</v>
      </c>
      <c r="R19" s="1393">
        <v>0</v>
      </c>
      <c r="S19" s="1393">
        <v>0</v>
      </c>
      <c r="T19" s="1393"/>
      <c r="U19" s="1393"/>
      <c r="V19" s="1393"/>
      <c r="W19" s="1393">
        <v>0</v>
      </c>
      <c r="X19" s="1393"/>
      <c r="Y19" s="1393"/>
      <c r="Z19" s="1393"/>
      <c r="AA19" s="1393">
        <v>0</v>
      </c>
      <c r="AB19" s="1393"/>
      <c r="AC19" s="1393"/>
      <c r="AD19" s="1393"/>
      <c r="AE19" s="1393">
        <v>0</v>
      </c>
      <c r="AF19" s="1393"/>
      <c r="AG19" s="1393"/>
      <c r="AH19" s="1393"/>
      <c r="AI19" s="1393">
        <v>0</v>
      </c>
      <c r="AJ19" s="1393"/>
      <c r="AK19" s="1393"/>
      <c r="AL19" s="1393"/>
      <c r="AM19" s="1393">
        <v>0</v>
      </c>
      <c r="AN19" s="1393"/>
      <c r="AO19" s="1393"/>
      <c r="AP19" s="1393"/>
      <c r="AQ19" s="1393">
        <v>0</v>
      </c>
      <c r="AR19" s="1393"/>
      <c r="AS19" s="1393"/>
      <c r="AT19" s="1393"/>
      <c r="AU19" s="1393">
        <v>0</v>
      </c>
      <c r="AV19" s="1393"/>
      <c r="AW19" s="1393"/>
      <c r="AX19" s="1393"/>
      <c r="AY19" s="1393">
        <v>0</v>
      </c>
      <c r="AZ19" s="1393"/>
      <c r="BA19" s="1393"/>
      <c r="BB19" s="1393"/>
      <c r="BC19" s="1393">
        <v>0</v>
      </c>
      <c r="BD19" s="1393"/>
      <c r="BE19" s="1393"/>
      <c r="BF19" s="1393"/>
      <c r="BG19" s="1393">
        <v>0</v>
      </c>
      <c r="BH19" s="1393"/>
      <c r="BI19" s="1393"/>
      <c r="BJ19" s="1393"/>
      <c r="BK19" s="1393"/>
      <c r="BL19" s="1393">
        <v>0</v>
      </c>
      <c r="BM19" s="1393">
        <v>0</v>
      </c>
      <c r="BN19" s="1393"/>
      <c r="BO19" s="1393">
        <v>0</v>
      </c>
      <c r="BP19" s="1393"/>
      <c r="BQ19" s="1393"/>
      <c r="BR19" s="1393"/>
      <c r="BS19" s="1393"/>
      <c r="BT19" s="1393">
        <v>0</v>
      </c>
      <c r="BU19" s="1393"/>
      <c r="BV19" s="1393">
        <v>0</v>
      </c>
      <c r="BW19" s="1393"/>
      <c r="BX19" s="1393"/>
      <c r="BY19" s="1393"/>
      <c r="BZ19" s="1393"/>
      <c r="CA19" s="1393">
        <v>0</v>
      </c>
      <c r="CB19" s="1393"/>
      <c r="CC19" s="1393">
        <v>0</v>
      </c>
      <c r="CD19" s="1393"/>
      <c r="CE19" s="1393"/>
      <c r="CF19" s="1393"/>
      <c r="CG19" s="1393"/>
      <c r="CH19" s="1393"/>
      <c r="CI19" s="1393">
        <v>0</v>
      </c>
      <c r="CJ19" s="1393"/>
      <c r="CK19" s="1393"/>
      <c r="CL19" s="1393"/>
      <c r="CM19" s="1393"/>
      <c r="CN19" s="1393"/>
      <c r="CO19" s="1393">
        <v>0</v>
      </c>
      <c r="CP19" s="1393"/>
      <c r="CQ19" s="1393"/>
      <c r="CR19" s="1393"/>
      <c r="CS19" s="1393"/>
      <c r="CT19" s="1393">
        <v>0</v>
      </c>
      <c r="CU19" s="1393">
        <v>0</v>
      </c>
      <c r="CV19" s="1393"/>
      <c r="CW19" s="1393"/>
      <c r="CX19" s="1393">
        <v>0</v>
      </c>
      <c r="CY19" s="1393"/>
      <c r="CZ19" s="1393"/>
      <c r="DA19" s="1393">
        <v>0</v>
      </c>
      <c r="DB19" s="1393"/>
      <c r="DC19" s="1393"/>
      <c r="DD19" s="1393"/>
      <c r="DE19" s="1393">
        <v>0</v>
      </c>
      <c r="DF19" s="1393">
        <v>0</v>
      </c>
      <c r="DG19" s="1393"/>
      <c r="DH19" s="1393"/>
      <c r="DI19" s="1393">
        <v>0</v>
      </c>
      <c r="DJ19" s="1393"/>
      <c r="DK19" s="1393"/>
      <c r="DL19" s="1393">
        <v>0</v>
      </c>
      <c r="DM19" s="1393"/>
      <c r="DN19" s="1393"/>
      <c r="DO19" s="1393"/>
      <c r="DP19" s="1393"/>
      <c r="DQ19" s="1393"/>
      <c r="DR19" s="1393">
        <v>0</v>
      </c>
      <c r="DS19" s="1393"/>
      <c r="DT19" s="1393">
        <v>0</v>
      </c>
      <c r="DU19" s="1393"/>
      <c r="DV19" s="1393"/>
      <c r="DW19" s="1393">
        <v>0</v>
      </c>
      <c r="DX19" s="1393"/>
      <c r="DY19" s="1393"/>
      <c r="DZ19" s="1393"/>
      <c r="EA19" s="1393"/>
      <c r="EB19" s="1393">
        <v>0</v>
      </c>
      <c r="EC19" s="1393"/>
      <c r="ED19" s="1393"/>
      <c r="EE19" s="1393"/>
      <c r="EF19" s="1393">
        <v>0</v>
      </c>
      <c r="EG19" s="1393">
        <v>0</v>
      </c>
      <c r="EH19" s="1393"/>
      <c r="EI19" s="1393"/>
      <c r="EJ19" s="1393">
        <v>0</v>
      </c>
      <c r="EK19" s="1393"/>
      <c r="EL19" s="1393"/>
      <c r="EM19" s="1393">
        <v>0</v>
      </c>
      <c r="EN19" s="1393"/>
      <c r="EO19" s="1393"/>
      <c r="EP19" s="1393"/>
      <c r="EQ19" s="1393"/>
      <c r="ER19" s="1393"/>
      <c r="ES19" s="1393">
        <v>-18844927.405179061</v>
      </c>
      <c r="ET19" s="1393">
        <v>37045237</v>
      </c>
      <c r="EU19" s="1393">
        <v>2498362</v>
      </c>
      <c r="EV19" s="1393">
        <v>34546875</v>
      </c>
      <c r="EW19" s="1393">
        <v>0</v>
      </c>
      <c r="EX19" s="1393"/>
      <c r="EY19" s="1393"/>
      <c r="EZ19" s="1393">
        <v>-53204633.009999998</v>
      </c>
      <c r="FA19" s="1393"/>
      <c r="FB19" s="1393"/>
      <c r="FC19" s="1393">
        <v>-53204633.009999998</v>
      </c>
      <c r="FD19" s="1393">
        <v>-2685531.3951790617</v>
      </c>
      <c r="FE19" s="1393"/>
      <c r="FF19" s="1393">
        <v>52867962.340325005</v>
      </c>
      <c r="FG19" s="1393"/>
      <c r="FH19" s="1393"/>
      <c r="FI19" s="1393"/>
      <c r="FJ19" s="1393"/>
      <c r="FK19" s="1393"/>
      <c r="FL19" s="1393">
        <v>92534767.715145946</v>
      </c>
      <c r="FM19" s="1193">
        <v>0</v>
      </c>
    </row>
    <row r="20" spans="2:169">
      <c r="B20" s="1195">
        <v>42401</v>
      </c>
      <c r="C20" s="1393">
        <v>58304470.800000012</v>
      </c>
      <c r="D20" s="1393">
        <v>58304470.800000012</v>
      </c>
      <c r="E20" s="1393">
        <v>22676156.055709008</v>
      </c>
      <c r="F20" s="1393">
        <v>35628314.744291</v>
      </c>
      <c r="G20" s="1393"/>
      <c r="H20" s="1393"/>
      <c r="I20" s="1393"/>
      <c r="J20" s="1393"/>
      <c r="K20" s="1393"/>
      <c r="L20" s="1393"/>
      <c r="M20" s="1393"/>
      <c r="N20" s="1393"/>
      <c r="O20" s="1393"/>
      <c r="P20" s="1393"/>
      <c r="Q20" s="1393">
        <v>0</v>
      </c>
      <c r="R20" s="1393">
        <v>0</v>
      </c>
      <c r="S20" s="1393">
        <v>0</v>
      </c>
      <c r="T20" s="1393"/>
      <c r="U20" s="1393"/>
      <c r="V20" s="1393"/>
      <c r="W20" s="1393">
        <v>0</v>
      </c>
      <c r="X20" s="1393"/>
      <c r="Y20" s="1393"/>
      <c r="Z20" s="1393"/>
      <c r="AA20" s="1393">
        <v>0</v>
      </c>
      <c r="AB20" s="1393"/>
      <c r="AC20" s="1393"/>
      <c r="AD20" s="1393"/>
      <c r="AE20" s="1393">
        <v>0</v>
      </c>
      <c r="AF20" s="1393"/>
      <c r="AG20" s="1393"/>
      <c r="AH20" s="1393"/>
      <c r="AI20" s="1393">
        <v>0</v>
      </c>
      <c r="AJ20" s="1393"/>
      <c r="AK20" s="1393"/>
      <c r="AL20" s="1393"/>
      <c r="AM20" s="1393">
        <v>0</v>
      </c>
      <c r="AN20" s="1393"/>
      <c r="AO20" s="1393"/>
      <c r="AP20" s="1393"/>
      <c r="AQ20" s="1393">
        <v>0</v>
      </c>
      <c r="AR20" s="1393"/>
      <c r="AS20" s="1393"/>
      <c r="AT20" s="1393"/>
      <c r="AU20" s="1393">
        <v>0</v>
      </c>
      <c r="AV20" s="1393"/>
      <c r="AW20" s="1393"/>
      <c r="AX20" s="1393"/>
      <c r="AY20" s="1393">
        <v>0</v>
      </c>
      <c r="AZ20" s="1393"/>
      <c r="BA20" s="1393"/>
      <c r="BB20" s="1393"/>
      <c r="BC20" s="1393">
        <v>0</v>
      </c>
      <c r="BD20" s="1393"/>
      <c r="BE20" s="1393"/>
      <c r="BF20" s="1393"/>
      <c r="BG20" s="1393">
        <v>0</v>
      </c>
      <c r="BH20" s="1393"/>
      <c r="BI20" s="1393"/>
      <c r="BJ20" s="1393"/>
      <c r="BK20" s="1393"/>
      <c r="BL20" s="1393">
        <v>0</v>
      </c>
      <c r="BM20" s="1393">
        <v>0</v>
      </c>
      <c r="BN20" s="1393"/>
      <c r="BO20" s="1393">
        <v>0</v>
      </c>
      <c r="BP20" s="1393"/>
      <c r="BQ20" s="1393"/>
      <c r="BR20" s="1393"/>
      <c r="BS20" s="1393"/>
      <c r="BT20" s="1393">
        <v>0</v>
      </c>
      <c r="BU20" s="1393"/>
      <c r="BV20" s="1393">
        <v>0</v>
      </c>
      <c r="BW20" s="1393"/>
      <c r="BX20" s="1393"/>
      <c r="BY20" s="1393"/>
      <c r="BZ20" s="1393"/>
      <c r="CA20" s="1393">
        <v>0</v>
      </c>
      <c r="CB20" s="1393"/>
      <c r="CC20" s="1393">
        <v>0</v>
      </c>
      <c r="CD20" s="1393"/>
      <c r="CE20" s="1393"/>
      <c r="CF20" s="1393"/>
      <c r="CG20" s="1393"/>
      <c r="CH20" s="1393"/>
      <c r="CI20" s="1393">
        <v>0</v>
      </c>
      <c r="CJ20" s="1393"/>
      <c r="CK20" s="1393"/>
      <c r="CL20" s="1393"/>
      <c r="CM20" s="1393"/>
      <c r="CN20" s="1393"/>
      <c r="CO20" s="1393">
        <v>0</v>
      </c>
      <c r="CP20" s="1393"/>
      <c r="CQ20" s="1393"/>
      <c r="CR20" s="1393"/>
      <c r="CS20" s="1393"/>
      <c r="CT20" s="1393">
        <v>0</v>
      </c>
      <c r="CU20" s="1393">
        <v>0</v>
      </c>
      <c r="CV20" s="1393"/>
      <c r="CW20" s="1393"/>
      <c r="CX20" s="1393">
        <v>0</v>
      </c>
      <c r="CY20" s="1393"/>
      <c r="CZ20" s="1393"/>
      <c r="DA20" s="1393">
        <v>0</v>
      </c>
      <c r="DB20" s="1393"/>
      <c r="DC20" s="1393"/>
      <c r="DD20" s="1393"/>
      <c r="DE20" s="1393">
        <v>0</v>
      </c>
      <c r="DF20" s="1393">
        <v>0</v>
      </c>
      <c r="DG20" s="1393"/>
      <c r="DH20" s="1393"/>
      <c r="DI20" s="1393">
        <v>0</v>
      </c>
      <c r="DJ20" s="1393"/>
      <c r="DK20" s="1393"/>
      <c r="DL20" s="1393">
        <v>0</v>
      </c>
      <c r="DM20" s="1393"/>
      <c r="DN20" s="1393"/>
      <c r="DO20" s="1393"/>
      <c r="DP20" s="1393"/>
      <c r="DQ20" s="1393"/>
      <c r="DR20" s="1393">
        <v>0</v>
      </c>
      <c r="DS20" s="1393"/>
      <c r="DT20" s="1393">
        <v>0</v>
      </c>
      <c r="DU20" s="1393"/>
      <c r="DV20" s="1393"/>
      <c r="DW20" s="1393">
        <v>0</v>
      </c>
      <c r="DX20" s="1393"/>
      <c r="DY20" s="1393"/>
      <c r="DZ20" s="1393"/>
      <c r="EA20" s="1393"/>
      <c r="EB20" s="1393">
        <v>0</v>
      </c>
      <c r="EC20" s="1393"/>
      <c r="ED20" s="1393"/>
      <c r="EE20" s="1393"/>
      <c r="EF20" s="1393">
        <v>0</v>
      </c>
      <c r="EG20" s="1393">
        <v>0</v>
      </c>
      <c r="EH20" s="1393"/>
      <c r="EI20" s="1393"/>
      <c r="EJ20" s="1393">
        <v>0</v>
      </c>
      <c r="EK20" s="1393"/>
      <c r="EL20" s="1393"/>
      <c r="EM20" s="1393">
        <v>0</v>
      </c>
      <c r="EN20" s="1393"/>
      <c r="EO20" s="1393"/>
      <c r="EP20" s="1393"/>
      <c r="EQ20" s="1393"/>
      <c r="ER20" s="1393"/>
      <c r="ES20" s="1393">
        <v>-19381433.393419601</v>
      </c>
      <c r="ET20" s="1393">
        <v>37045237</v>
      </c>
      <c r="EU20" s="1393">
        <v>2498362</v>
      </c>
      <c r="EV20" s="1393">
        <v>34546875</v>
      </c>
      <c r="EW20" s="1393">
        <v>0</v>
      </c>
      <c r="EX20" s="1393"/>
      <c r="EY20" s="1393"/>
      <c r="EZ20" s="1393">
        <v>-53204633.009999998</v>
      </c>
      <c r="FA20" s="1393"/>
      <c r="FB20" s="1393"/>
      <c r="FC20" s="1393">
        <v>-53204633.009999998</v>
      </c>
      <c r="FD20" s="1393">
        <v>-3222037.3834196045</v>
      </c>
      <c r="FE20" s="1393"/>
      <c r="FF20" s="1393">
        <v>54283627.27897498</v>
      </c>
      <c r="FG20" s="1393"/>
      <c r="FH20" s="1393"/>
      <c r="FI20" s="1393"/>
      <c r="FJ20" s="1393"/>
      <c r="FK20" s="1393"/>
      <c r="FL20" s="1393">
        <v>93206664.685555398</v>
      </c>
      <c r="FM20" s="1193">
        <v>0</v>
      </c>
    </row>
    <row r="21" spans="2:169">
      <c r="B21" s="1195">
        <v>42430</v>
      </c>
      <c r="C21" s="1393">
        <v>58314951.969999999</v>
      </c>
      <c r="D21" s="1393">
        <v>58314951.969999999</v>
      </c>
      <c r="E21" s="1393">
        <v>22680232.460885234</v>
      </c>
      <c r="F21" s="1393">
        <v>35634719.509114765</v>
      </c>
      <c r="G21" s="1393"/>
      <c r="H21" s="1393"/>
      <c r="I21" s="1393"/>
      <c r="J21" s="1393"/>
      <c r="K21" s="1393"/>
      <c r="L21" s="1393"/>
      <c r="M21" s="1393"/>
      <c r="N21" s="1393"/>
      <c r="O21" s="1393"/>
      <c r="P21" s="1393"/>
      <c r="Q21" s="1393">
        <v>0</v>
      </c>
      <c r="R21" s="1393">
        <v>0</v>
      </c>
      <c r="S21" s="1393">
        <v>0</v>
      </c>
      <c r="T21" s="1393"/>
      <c r="U21" s="1393"/>
      <c r="V21" s="1393"/>
      <c r="W21" s="1393">
        <v>0</v>
      </c>
      <c r="X21" s="1393"/>
      <c r="Y21" s="1393"/>
      <c r="Z21" s="1393"/>
      <c r="AA21" s="1393">
        <v>0</v>
      </c>
      <c r="AB21" s="1393"/>
      <c r="AC21" s="1393"/>
      <c r="AD21" s="1393"/>
      <c r="AE21" s="1393">
        <v>0</v>
      </c>
      <c r="AF21" s="1393"/>
      <c r="AG21" s="1393"/>
      <c r="AH21" s="1393"/>
      <c r="AI21" s="1393">
        <v>0</v>
      </c>
      <c r="AJ21" s="1393"/>
      <c r="AK21" s="1393"/>
      <c r="AL21" s="1393"/>
      <c r="AM21" s="1393">
        <v>0</v>
      </c>
      <c r="AN21" s="1393"/>
      <c r="AO21" s="1393"/>
      <c r="AP21" s="1393"/>
      <c r="AQ21" s="1393">
        <v>0</v>
      </c>
      <c r="AR21" s="1393"/>
      <c r="AS21" s="1393"/>
      <c r="AT21" s="1393"/>
      <c r="AU21" s="1393">
        <v>0</v>
      </c>
      <c r="AV21" s="1393"/>
      <c r="AW21" s="1393"/>
      <c r="AX21" s="1393"/>
      <c r="AY21" s="1393">
        <v>0</v>
      </c>
      <c r="AZ21" s="1393"/>
      <c r="BA21" s="1393"/>
      <c r="BB21" s="1393"/>
      <c r="BC21" s="1393">
        <v>0</v>
      </c>
      <c r="BD21" s="1393"/>
      <c r="BE21" s="1393"/>
      <c r="BF21" s="1393"/>
      <c r="BG21" s="1393">
        <v>0</v>
      </c>
      <c r="BH21" s="1393"/>
      <c r="BI21" s="1393"/>
      <c r="BJ21" s="1393"/>
      <c r="BK21" s="1393"/>
      <c r="BL21" s="1393">
        <v>0</v>
      </c>
      <c r="BM21" s="1393">
        <v>0</v>
      </c>
      <c r="BN21" s="1393"/>
      <c r="BO21" s="1393">
        <v>0</v>
      </c>
      <c r="BP21" s="1393"/>
      <c r="BQ21" s="1393"/>
      <c r="BR21" s="1393"/>
      <c r="BS21" s="1393"/>
      <c r="BT21" s="1393">
        <v>0</v>
      </c>
      <c r="BU21" s="1393"/>
      <c r="BV21" s="1393">
        <v>0</v>
      </c>
      <c r="BW21" s="1393"/>
      <c r="BX21" s="1393"/>
      <c r="BY21" s="1393"/>
      <c r="BZ21" s="1393"/>
      <c r="CA21" s="1393">
        <v>0</v>
      </c>
      <c r="CB21" s="1393"/>
      <c r="CC21" s="1393">
        <v>0</v>
      </c>
      <c r="CD21" s="1393"/>
      <c r="CE21" s="1393"/>
      <c r="CF21" s="1393"/>
      <c r="CG21" s="1393"/>
      <c r="CH21" s="1393"/>
      <c r="CI21" s="1393">
        <v>0</v>
      </c>
      <c r="CJ21" s="1393"/>
      <c r="CK21" s="1393"/>
      <c r="CL21" s="1393"/>
      <c r="CM21" s="1393"/>
      <c r="CN21" s="1393"/>
      <c r="CO21" s="1393">
        <v>0</v>
      </c>
      <c r="CP21" s="1393"/>
      <c r="CQ21" s="1393"/>
      <c r="CR21" s="1393"/>
      <c r="CS21" s="1393"/>
      <c r="CT21" s="1393">
        <v>0</v>
      </c>
      <c r="CU21" s="1393">
        <v>0</v>
      </c>
      <c r="CV21" s="1393"/>
      <c r="CW21" s="1393"/>
      <c r="CX21" s="1393">
        <v>0</v>
      </c>
      <c r="CY21" s="1393"/>
      <c r="CZ21" s="1393"/>
      <c r="DA21" s="1393">
        <v>0</v>
      </c>
      <c r="DB21" s="1393"/>
      <c r="DC21" s="1393"/>
      <c r="DD21" s="1393"/>
      <c r="DE21" s="1393">
        <v>0</v>
      </c>
      <c r="DF21" s="1393">
        <v>0</v>
      </c>
      <c r="DG21" s="1393"/>
      <c r="DH21" s="1393"/>
      <c r="DI21" s="1393">
        <v>0</v>
      </c>
      <c r="DJ21" s="1393"/>
      <c r="DK21" s="1393"/>
      <c r="DL21" s="1393">
        <v>0</v>
      </c>
      <c r="DM21" s="1393"/>
      <c r="DN21" s="1393"/>
      <c r="DO21" s="1393"/>
      <c r="DP21" s="1393"/>
      <c r="DQ21" s="1393"/>
      <c r="DR21" s="1393">
        <v>0</v>
      </c>
      <c r="DS21" s="1393"/>
      <c r="DT21" s="1393">
        <v>0</v>
      </c>
      <c r="DU21" s="1393"/>
      <c r="DV21" s="1393"/>
      <c r="DW21" s="1393">
        <v>0</v>
      </c>
      <c r="DX21" s="1393"/>
      <c r="DY21" s="1393"/>
      <c r="DZ21" s="1393"/>
      <c r="EA21" s="1393"/>
      <c r="EB21" s="1393">
        <v>0</v>
      </c>
      <c r="EC21" s="1393"/>
      <c r="ED21" s="1393"/>
      <c r="EE21" s="1393"/>
      <c r="EF21" s="1393">
        <v>0</v>
      </c>
      <c r="EG21" s="1393">
        <v>0</v>
      </c>
      <c r="EH21" s="1393"/>
      <c r="EI21" s="1393"/>
      <c r="EJ21" s="1393">
        <v>0</v>
      </c>
      <c r="EK21" s="1393"/>
      <c r="EL21" s="1393"/>
      <c r="EM21" s="1393">
        <v>0</v>
      </c>
      <c r="EN21" s="1393"/>
      <c r="EO21" s="1393"/>
      <c r="EP21" s="1393"/>
      <c r="EQ21" s="1393"/>
      <c r="ER21" s="1393"/>
      <c r="ES21" s="1393">
        <v>-20098516.093419604</v>
      </c>
      <c r="ET21" s="1393">
        <v>37045237</v>
      </c>
      <c r="EU21" s="1393">
        <v>2498362</v>
      </c>
      <c r="EV21" s="1393">
        <v>34546875</v>
      </c>
      <c r="EW21" s="1393">
        <v>0</v>
      </c>
      <c r="EX21" s="1393"/>
      <c r="EY21" s="1393"/>
      <c r="EZ21" s="1393">
        <v>-53204633.009999998</v>
      </c>
      <c r="FA21" s="1393"/>
      <c r="FB21" s="1393"/>
      <c r="FC21" s="1393">
        <v>-53204633.009999998</v>
      </c>
      <c r="FD21" s="1393">
        <v>-3939120.0834196056</v>
      </c>
      <c r="FE21" s="1393"/>
      <c r="FF21" s="1393">
        <v>55346966.308974996</v>
      </c>
      <c r="FG21" s="1393"/>
      <c r="FH21" s="1393"/>
      <c r="FI21" s="1393"/>
      <c r="FJ21" s="1393"/>
      <c r="FK21" s="1393"/>
      <c r="FL21" s="1393">
        <v>93563402.185555398</v>
      </c>
      <c r="FM21" s="1193">
        <v>0</v>
      </c>
    </row>
    <row r="22" spans="2:169">
      <c r="B22" s="1195">
        <v>42461</v>
      </c>
      <c r="C22" s="1393">
        <v>58346211.469999999</v>
      </c>
      <c r="D22" s="1393">
        <v>58346211.469999999</v>
      </c>
      <c r="E22" s="1393">
        <v>22692390.109999999</v>
      </c>
      <c r="F22" s="1393">
        <v>35653821.359999999</v>
      </c>
      <c r="G22" s="1393"/>
      <c r="H22" s="1393"/>
      <c r="I22" s="1393"/>
      <c r="J22" s="1393"/>
      <c r="K22" s="1393"/>
      <c r="L22" s="1393"/>
      <c r="M22" s="1393"/>
      <c r="N22" s="1393"/>
      <c r="O22" s="1393"/>
      <c r="P22" s="1393"/>
      <c r="Q22" s="1393">
        <v>0</v>
      </c>
      <c r="R22" s="1393">
        <v>0</v>
      </c>
      <c r="S22" s="1393">
        <v>0</v>
      </c>
      <c r="T22" s="1393"/>
      <c r="U22" s="1393"/>
      <c r="V22" s="1393"/>
      <c r="W22" s="1393">
        <v>0</v>
      </c>
      <c r="X22" s="1393"/>
      <c r="Y22" s="1393"/>
      <c r="Z22" s="1393"/>
      <c r="AA22" s="1393">
        <v>0</v>
      </c>
      <c r="AB22" s="1393"/>
      <c r="AC22" s="1393"/>
      <c r="AD22" s="1393"/>
      <c r="AE22" s="1393">
        <v>0</v>
      </c>
      <c r="AF22" s="1393"/>
      <c r="AG22" s="1393"/>
      <c r="AH22" s="1393"/>
      <c r="AI22" s="1393">
        <v>0</v>
      </c>
      <c r="AJ22" s="1393"/>
      <c r="AK22" s="1393"/>
      <c r="AL22" s="1393"/>
      <c r="AM22" s="1393">
        <v>0</v>
      </c>
      <c r="AN22" s="1393"/>
      <c r="AO22" s="1393"/>
      <c r="AP22" s="1393"/>
      <c r="AQ22" s="1393">
        <v>0</v>
      </c>
      <c r="AR22" s="1393"/>
      <c r="AS22" s="1393"/>
      <c r="AT22" s="1393"/>
      <c r="AU22" s="1393">
        <v>0</v>
      </c>
      <c r="AV22" s="1393"/>
      <c r="AW22" s="1393"/>
      <c r="AX22" s="1393"/>
      <c r="AY22" s="1393">
        <v>0</v>
      </c>
      <c r="AZ22" s="1393"/>
      <c r="BA22" s="1393"/>
      <c r="BB22" s="1393"/>
      <c r="BC22" s="1393">
        <v>0</v>
      </c>
      <c r="BD22" s="1393"/>
      <c r="BE22" s="1393"/>
      <c r="BF22" s="1393"/>
      <c r="BG22" s="1393">
        <v>0</v>
      </c>
      <c r="BH22" s="1393"/>
      <c r="BI22" s="1393"/>
      <c r="BJ22" s="1393"/>
      <c r="BK22" s="1393"/>
      <c r="BL22" s="1393">
        <v>0</v>
      </c>
      <c r="BM22" s="1393">
        <v>0</v>
      </c>
      <c r="BN22" s="1393"/>
      <c r="BO22" s="1393">
        <v>0</v>
      </c>
      <c r="BP22" s="1393"/>
      <c r="BQ22" s="1393"/>
      <c r="BR22" s="1393"/>
      <c r="BS22" s="1393"/>
      <c r="BT22" s="1393">
        <v>0</v>
      </c>
      <c r="BU22" s="1393"/>
      <c r="BV22" s="1393">
        <v>0</v>
      </c>
      <c r="BW22" s="1393"/>
      <c r="BX22" s="1393"/>
      <c r="BY22" s="1393"/>
      <c r="BZ22" s="1393"/>
      <c r="CA22" s="1393">
        <v>0</v>
      </c>
      <c r="CB22" s="1393"/>
      <c r="CC22" s="1393">
        <v>0</v>
      </c>
      <c r="CD22" s="1393"/>
      <c r="CE22" s="1393"/>
      <c r="CF22" s="1393"/>
      <c r="CG22" s="1393"/>
      <c r="CH22" s="1393"/>
      <c r="CI22" s="1393">
        <v>0</v>
      </c>
      <c r="CJ22" s="1393"/>
      <c r="CK22" s="1393"/>
      <c r="CL22" s="1393"/>
      <c r="CM22" s="1393"/>
      <c r="CN22" s="1393"/>
      <c r="CO22" s="1393">
        <v>0</v>
      </c>
      <c r="CP22" s="1393"/>
      <c r="CQ22" s="1393"/>
      <c r="CR22" s="1393"/>
      <c r="CS22" s="1393"/>
      <c r="CT22" s="1393">
        <v>0</v>
      </c>
      <c r="CU22" s="1393">
        <v>0</v>
      </c>
      <c r="CV22" s="1393"/>
      <c r="CW22" s="1393"/>
      <c r="CX22" s="1393">
        <v>0</v>
      </c>
      <c r="CY22" s="1393"/>
      <c r="CZ22" s="1393"/>
      <c r="DA22" s="1393">
        <v>0</v>
      </c>
      <c r="DB22" s="1393"/>
      <c r="DC22" s="1393"/>
      <c r="DD22" s="1393"/>
      <c r="DE22" s="1393">
        <v>0</v>
      </c>
      <c r="DF22" s="1393">
        <v>0</v>
      </c>
      <c r="DG22" s="1393"/>
      <c r="DH22" s="1393"/>
      <c r="DI22" s="1393">
        <v>0</v>
      </c>
      <c r="DJ22" s="1393"/>
      <c r="DK22" s="1393"/>
      <c r="DL22" s="1393">
        <v>0</v>
      </c>
      <c r="DM22" s="1393"/>
      <c r="DN22" s="1393"/>
      <c r="DO22" s="1393"/>
      <c r="DP22" s="1393"/>
      <c r="DQ22" s="1393"/>
      <c r="DR22" s="1393">
        <v>0</v>
      </c>
      <c r="DS22" s="1393"/>
      <c r="DT22" s="1393">
        <v>0</v>
      </c>
      <c r="DU22" s="1393"/>
      <c r="DV22" s="1393"/>
      <c r="DW22" s="1393">
        <v>0</v>
      </c>
      <c r="DX22" s="1393"/>
      <c r="DY22" s="1393"/>
      <c r="DZ22" s="1393"/>
      <c r="EA22" s="1393"/>
      <c r="EB22" s="1393">
        <v>0</v>
      </c>
      <c r="EC22" s="1393"/>
      <c r="ED22" s="1393"/>
      <c r="EE22" s="1393"/>
      <c r="EF22" s="1393">
        <v>0</v>
      </c>
      <c r="EG22" s="1393">
        <v>0</v>
      </c>
      <c r="EH22" s="1393"/>
      <c r="EI22" s="1393"/>
      <c r="EJ22" s="1393">
        <v>0</v>
      </c>
      <c r="EK22" s="1393"/>
      <c r="EL22" s="1393"/>
      <c r="EM22" s="1393">
        <v>0</v>
      </c>
      <c r="EN22" s="1393"/>
      <c r="EO22" s="1393"/>
      <c r="EP22" s="1393"/>
      <c r="EQ22" s="1393"/>
      <c r="ER22" s="1393"/>
      <c r="ES22" s="1393">
        <v>-19525802</v>
      </c>
      <c r="ET22" s="1393">
        <v>37045237</v>
      </c>
      <c r="EU22" s="1393">
        <v>2498362</v>
      </c>
      <c r="EV22" s="1393">
        <v>34546875</v>
      </c>
      <c r="EW22" s="1393">
        <v>0</v>
      </c>
      <c r="EX22" s="1393"/>
      <c r="EY22" s="1393"/>
      <c r="EZ22" s="1393">
        <v>-53204633</v>
      </c>
      <c r="FA22" s="1393"/>
      <c r="FB22" s="1393"/>
      <c r="FC22" s="1393">
        <v>-53204633</v>
      </c>
      <c r="FD22" s="1393">
        <v>-3366406</v>
      </c>
      <c r="FE22" s="1393"/>
      <c r="FF22" s="1393">
        <v>55012337.180000007</v>
      </c>
      <c r="FG22" s="1393"/>
      <c r="FH22" s="1393"/>
      <c r="FI22" s="1393"/>
      <c r="FJ22" s="1393"/>
      <c r="FK22" s="1393"/>
      <c r="FL22" s="1393">
        <v>93832746.650000006</v>
      </c>
      <c r="FM22" s="1193">
        <v>0</v>
      </c>
    </row>
    <row r="23" spans="2:169">
      <c r="B23" s="1195">
        <v>42491</v>
      </c>
      <c r="C23" s="1393">
        <v>58364091.150000006</v>
      </c>
      <c r="D23" s="1393">
        <v>58364091.150000006</v>
      </c>
      <c r="E23" s="1393">
        <v>22699343.992108148</v>
      </c>
      <c r="F23" s="1393">
        <v>35664747.157891855</v>
      </c>
      <c r="G23" s="1393"/>
      <c r="H23" s="1393"/>
      <c r="I23" s="1393"/>
      <c r="J23" s="1393"/>
      <c r="K23" s="1393"/>
      <c r="L23" s="1393"/>
      <c r="M23" s="1393"/>
      <c r="N23" s="1393"/>
      <c r="O23" s="1393"/>
      <c r="P23" s="1393"/>
      <c r="Q23" s="1393">
        <v>0</v>
      </c>
      <c r="R23" s="1393">
        <v>0</v>
      </c>
      <c r="S23" s="1393">
        <v>0</v>
      </c>
      <c r="T23" s="1393"/>
      <c r="U23" s="1393"/>
      <c r="V23" s="1393"/>
      <c r="W23" s="1393">
        <v>0</v>
      </c>
      <c r="X23" s="1393"/>
      <c r="Y23" s="1393"/>
      <c r="Z23" s="1393"/>
      <c r="AA23" s="1393">
        <v>0</v>
      </c>
      <c r="AB23" s="1393"/>
      <c r="AC23" s="1393"/>
      <c r="AD23" s="1393"/>
      <c r="AE23" s="1393">
        <v>0</v>
      </c>
      <c r="AF23" s="1393"/>
      <c r="AG23" s="1393"/>
      <c r="AH23" s="1393"/>
      <c r="AI23" s="1393">
        <v>0</v>
      </c>
      <c r="AJ23" s="1393"/>
      <c r="AK23" s="1393"/>
      <c r="AL23" s="1393"/>
      <c r="AM23" s="1393">
        <v>0</v>
      </c>
      <c r="AN23" s="1393"/>
      <c r="AO23" s="1393"/>
      <c r="AP23" s="1393"/>
      <c r="AQ23" s="1393">
        <v>0</v>
      </c>
      <c r="AR23" s="1393"/>
      <c r="AS23" s="1393"/>
      <c r="AT23" s="1393"/>
      <c r="AU23" s="1393">
        <v>0</v>
      </c>
      <c r="AV23" s="1393"/>
      <c r="AW23" s="1393"/>
      <c r="AX23" s="1393"/>
      <c r="AY23" s="1393">
        <v>0</v>
      </c>
      <c r="AZ23" s="1393"/>
      <c r="BA23" s="1393"/>
      <c r="BB23" s="1393"/>
      <c r="BC23" s="1393">
        <v>0</v>
      </c>
      <c r="BD23" s="1393"/>
      <c r="BE23" s="1393"/>
      <c r="BF23" s="1393"/>
      <c r="BG23" s="1393">
        <v>0</v>
      </c>
      <c r="BH23" s="1393"/>
      <c r="BI23" s="1393"/>
      <c r="BJ23" s="1393"/>
      <c r="BK23" s="1393"/>
      <c r="BL23" s="1393">
        <v>0</v>
      </c>
      <c r="BM23" s="1393">
        <v>0</v>
      </c>
      <c r="BN23" s="1393"/>
      <c r="BO23" s="1393">
        <v>0</v>
      </c>
      <c r="BP23" s="1393"/>
      <c r="BQ23" s="1393"/>
      <c r="BR23" s="1393"/>
      <c r="BS23" s="1393"/>
      <c r="BT23" s="1393">
        <v>0</v>
      </c>
      <c r="BU23" s="1393"/>
      <c r="BV23" s="1393">
        <v>0</v>
      </c>
      <c r="BW23" s="1393"/>
      <c r="BX23" s="1393"/>
      <c r="BY23" s="1393"/>
      <c r="BZ23" s="1393"/>
      <c r="CA23" s="1393">
        <v>0</v>
      </c>
      <c r="CB23" s="1393"/>
      <c r="CC23" s="1393">
        <v>0</v>
      </c>
      <c r="CD23" s="1393"/>
      <c r="CE23" s="1393"/>
      <c r="CF23" s="1393"/>
      <c r="CG23" s="1393"/>
      <c r="CH23" s="1393"/>
      <c r="CI23" s="1393">
        <v>0</v>
      </c>
      <c r="CJ23" s="1393"/>
      <c r="CK23" s="1393"/>
      <c r="CL23" s="1393"/>
      <c r="CM23" s="1393"/>
      <c r="CN23" s="1393"/>
      <c r="CO23" s="1393">
        <v>0</v>
      </c>
      <c r="CP23" s="1393"/>
      <c r="CQ23" s="1393"/>
      <c r="CR23" s="1393"/>
      <c r="CS23" s="1393"/>
      <c r="CT23" s="1393">
        <v>0</v>
      </c>
      <c r="CU23" s="1393">
        <v>0</v>
      </c>
      <c r="CV23" s="1393"/>
      <c r="CW23" s="1393"/>
      <c r="CX23" s="1393">
        <v>0</v>
      </c>
      <c r="CY23" s="1393"/>
      <c r="CZ23" s="1393"/>
      <c r="DA23" s="1393">
        <v>0</v>
      </c>
      <c r="DB23" s="1393"/>
      <c r="DC23" s="1393"/>
      <c r="DD23" s="1393"/>
      <c r="DE23" s="1393">
        <v>0</v>
      </c>
      <c r="DF23" s="1393">
        <v>0</v>
      </c>
      <c r="DG23" s="1393"/>
      <c r="DH23" s="1393"/>
      <c r="DI23" s="1393">
        <v>0</v>
      </c>
      <c r="DJ23" s="1393"/>
      <c r="DK23" s="1393"/>
      <c r="DL23" s="1393">
        <v>0</v>
      </c>
      <c r="DM23" s="1393"/>
      <c r="DN23" s="1393"/>
      <c r="DO23" s="1393"/>
      <c r="DP23" s="1393"/>
      <c r="DQ23" s="1393"/>
      <c r="DR23" s="1393">
        <v>0</v>
      </c>
      <c r="DS23" s="1393"/>
      <c r="DT23" s="1393">
        <v>0</v>
      </c>
      <c r="DU23" s="1393"/>
      <c r="DV23" s="1393"/>
      <c r="DW23" s="1393">
        <v>0</v>
      </c>
      <c r="DX23" s="1393"/>
      <c r="DY23" s="1393"/>
      <c r="DZ23" s="1393"/>
      <c r="EA23" s="1393"/>
      <c r="EB23" s="1393">
        <v>0</v>
      </c>
      <c r="EC23" s="1393"/>
      <c r="ED23" s="1393"/>
      <c r="EE23" s="1393"/>
      <c r="EF23" s="1393">
        <v>0</v>
      </c>
      <c r="EG23" s="1393">
        <v>0</v>
      </c>
      <c r="EH23" s="1393"/>
      <c r="EI23" s="1393"/>
      <c r="EJ23" s="1393">
        <v>0</v>
      </c>
      <c r="EK23" s="1393"/>
      <c r="EL23" s="1393"/>
      <c r="EM23" s="1393">
        <v>0</v>
      </c>
      <c r="EN23" s="1393"/>
      <c r="EO23" s="1393"/>
      <c r="EP23" s="1393"/>
      <c r="EQ23" s="1393"/>
      <c r="ER23" s="1393"/>
      <c r="ES23" s="1393">
        <v>-20214985.054094605</v>
      </c>
      <c r="ET23" s="1393">
        <v>37045237</v>
      </c>
      <c r="EU23" s="1393">
        <v>2498362</v>
      </c>
      <c r="EV23" s="1393">
        <v>34546875</v>
      </c>
      <c r="EW23" s="1393">
        <v>0</v>
      </c>
      <c r="EX23" s="1393"/>
      <c r="EY23" s="1393"/>
      <c r="EZ23" s="1393">
        <v>-53204633.009999998</v>
      </c>
      <c r="FA23" s="1393"/>
      <c r="FB23" s="1393"/>
      <c r="FC23" s="1393">
        <v>-53204633.009999998</v>
      </c>
      <c r="FD23" s="1393">
        <v>-4055589.0440946077</v>
      </c>
      <c r="FE23" s="1393"/>
      <c r="FF23" s="1393">
        <v>56020314.960149981</v>
      </c>
      <c r="FG23" s="1393"/>
      <c r="FH23" s="1393"/>
      <c r="FI23" s="1393"/>
      <c r="FJ23" s="1393"/>
      <c r="FK23" s="1393"/>
      <c r="FL23" s="1393">
        <v>94169421.056055382</v>
      </c>
      <c r="FM23" s="1193">
        <v>0</v>
      </c>
    </row>
    <row r="24" spans="2:169">
      <c r="B24" s="1195">
        <v>42522</v>
      </c>
      <c r="C24" s="1393">
        <v>58364091.150000006</v>
      </c>
      <c r="D24" s="1393">
        <v>58364091.150000006</v>
      </c>
      <c r="E24" s="1393">
        <v>22699343.992108148</v>
      </c>
      <c r="F24" s="1393">
        <v>35664747.157891855</v>
      </c>
      <c r="G24" s="1393"/>
      <c r="H24" s="1393"/>
      <c r="I24" s="1393"/>
      <c r="J24" s="1393"/>
      <c r="K24" s="1393"/>
      <c r="L24" s="1393"/>
      <c r="M24" s="1393"/>
      <c r="N24" s="1393"/>
      <c r="O24" s="1393"/>
      <c r="P24" s="1393"/>
      <c r="Q24" s="1393">
        <v>0</v>
      </c>
      <c r="R24" s="1393">
        <v>0</v>
      </c>
      <c r="S24" s="1393">
        <v>0</v>
      </c>
      <c r="T24" s="1393"/>
      <c r="U24" s="1393"/>
      <c r="V24" s="1393"/>
      <c r="W24" s="1393">
        <v>0</v>
      </c>
      <c r="X24" s="1393"/>
      <c r="Y24" s="1393"/>
      <c r="Z24" s="1393"/>
      <c r="AA24" s="1393">
        <v>0</v>
      </c>
      <c r="AB24" s="1393"/>
      <c r="AC24" s="1393"/>
      <c r="AD24" s="1393"/>
      <c r="AE24" s="1393">
        <v>0</v>
      </c>
      <c r="AF24" s="1393"/>
      <c r="AG24" s="1393"/>
      <c r="AH24" s="1393"/>
      <c r="AI24" s="1393">
        <v>0</v>
      </c>
      <c r="AJ24" s="1393"/>
      <c r="AK24" s="1393"/>
      <c r="AL24" s="1393"/>
      <c r="AM24" s="1393">
        <v>0</v>
      </c>
      <c r="AN24" s="1393"/>
      <c r="AO24" s="1393"/>
      <c r="AP24" s="1393"/>
      <c r="AQ24" s="1393">
        <v>0</v>
      </c>
      <c r="AR24" s="1393"/>
      <c r="AS24" s="1393"/>
      <c r="AT24" s="1393"/>
      <c r="AU24" s="1393">
        <v>0</v>
      </c>
      <c r="AV24" s="1393"/>
      <c r="AW24" s="1393"/>
      <c r="AX24" s="1393"/>
      <c r="AY24" s="1393">
        <v>0</v>
      </c>
      <c r="AZ24" s="1393"/>
      <c r="BA24" s="1393"/>
      <c r="BB24" s="1393"/>
      <c r="BC24" s="1393">
        <v>0</v>
      </c>
      <c r="BD24" s="1393"/>
      <c r="BE24" s="1393"/>
      <c r="BF24" s="1393"/>
      <c r="BG24" s="1393">
        <v>0</v>
      </c>
      <c r="BH24" s="1393"/>
      <c r="BI24" s="1393"/>
      <c r="BJ24" s="1393"/>
      <c r="BK24" s="1393"/>
      <c r="BL24" s="1393">
        <v>0</v>
      </c>
      <c r="BM24" s="1393">
        <v>0</v>
      </c>
      <c r="BN24" s="1393"/>
      <c r="BO24" s="1393">
        <v>0</v>
      </c>
      <c r="BP24" s="1393"/>
      <c r="BQ24" s="1393"/>
      <c r="BR24" s="1393"/>
      <c r="BS24" s="1393"/>
      <c r="BT24" s="1393">
        <v>0</v>
      </c>
      <c r="BU24" s="1393"/>
      <c r="BV24" s="1393">
        <v>0</v>
      </c>
      <c r="BW24" s="1393"/>
      <c r="BX24" s="1393"/>
      <c r="BY24" s="1393"/>
      <c r="BZ24" s="1393"/>
      <c r="CA24" s="1393">
        <v>0</v>
      </c>
      <c r="CB24" s="1393"/>
      <c r="CC24" s="1393">
        <v>0</v>
      </c>
      <c r="CD24" s="1393"/>
      <c r="CE24" s="1393"/>
      <c r="CF24" s="1393"/>
      <c r="CG24" s="1393"/>
      <c r="CH24" s="1393"/>
      <c r="CI24" s="1393">
        <v>0</v>
      </c>
      <c r="CJ24" s="1393"/>
      <c r="CK24" s="1393"/>
      <c r="CL24" s="1393"/>
      <c r="CM24" s="1393"/>
      <c r="CN24" s="1393"/>
      <c r="CO24" s="1393">
        <v>0</v>
      </c>
      <c r="CP24" s="1393"/>
      <c r="CQ24" s="1393"/>
      <c r="CR24" s="1393"/>
      <c r="CS24" s="1393"/>
      <c r="CT24" s="1393">
        <v>0</v>
      </c>
      <c r="CU24" s="1393">
        <v>0</v>
      </c>
      <c r="CV24" s="1393"/>
      <c r="CW24" s="1393"/>
      <c r="CX24" s="1393">
        <v>0</v>
      </c>
      <c r="CY24" s="1393"/>
      <c r="CZ24" s="1393"/>
      <c r="DA24" s="1393">
        <v>0</v>
      </c>
      <c r="DB24" s="1393"/>
      <c r="DC24" s="1393"/>
      <c r="DD24" s="1393"/>
      <c r="DE24" s="1393">
        <v>0</v>
      </c>
      <c r="DF24" s="1393">
        <v>0</v>
      </c>
      <c r="DG24" s="1393"/>
      <c r="DH24" s="1393"/>
      <c r="DI24" s="1393">
        <v>0</v>
      </c>
      <c r="DJ24" s="1393"/>
      <c r="DK24" s="1393"/>
      <c r="DL24" s="1393">
        <v>0</v>
      </c>
      <c r="DM24" s="1393"/>
      <c r="DN24" s="1393"/>
      <c r="DO24" s="1393"/>
      <c r="DP24" s="1393"/>
      <c r="DQ24" s="1393"/>
      <c r="DR24" s="1393">
        <v>0</v>
      </c>
      <c r="DS24" s="1393"/>
      <c r="DT24" s="1393">
        <v>0</v>
      </c>
      <c r="DU24" s="1393"/>
      <c r="DV24" s="1393"/>
      <c r="DW24" s="1393">
        <v>0</v>
      </c>
      <c r="DX24" s="1393"/>
      <c r="DY24" s="1393"/>
      <c r="DZ24" s="1393"/>
      <c r="EA24" s="1393"/>
      <c r="EB24" s="1393">
        <v>0</v>
      </c>
      <c r="EC24" s="1393"/>
      <c r="ED24" s="1393"/>
      <c r="EE24" s="1393"/>
      <c r="EF24" s="1393">
        <v>0</v>
      </c>
      <c r="EG24" s="1393">
        <v>0</v>
      </c>
      <c r="EH24" s="1393"/>
      <c r="EI24" s="1393"/>
      <c r="EJ24" s="1393">
        <v>0</v>
      </c>
      <c r="EK24" s="1393"/>
      <c r="EL24" s="1393"/>
      <c r="EM24" s="1393">
        <v>0</v>
      </c>
      <c r="EN24" s="1393"/>
      <c r="EO24" s="1393"/>
      <c r="EP24" s="1393"/>
      <c r="EQ24" s="1393"/>
      <c r="ER24" s="1393"/>
      <c r="ES24" s="1393">
        <v>-20214985.054094605</v>
      </c>
      <c r="ET24" s="1393">
        <v>37045237</v>
      </c>
      <c r="EU24" s="1393">
        <v>2498362</v>
      </c>
      <c r="EV24" s="1393">
        <v>34546875</v>
      </c>
      <c r="EW24" s="1393">
        <v>0</v>
      </c>
      <c r="EX24" s="1393"/>
      <c r="EY24" s="1393"/>
      <c r="EZ24" s="1393">
        <v>-53204633.009999998</v>
      </c>
      <c r="FA24" s="1393"/>
      <c r="FB24" s="1393"/>
      <c r="FC24" s="1393">
        <v>-53204633.009999998</v>
      </c>
      <c r="FD24" s="1393">
        <v>-4055589.0440946077</v>
      </c>
      <c r="FE24" s="1393"/>
      <c r="FF24" s="1393">
        <v>56020314.960149981</v>
      </c>
      <c r="FG24" s="1393"/>
      <c r="FH24" s="1393"/>
      <c r="FI24" s="1393"/>
      <c r="FJ24" s="1393"/>
      <c r="FK24" s="1393"/>
      <c r="FL24" s="1393">
        <v>94169421.056055382</v>
      </c>
      <c r="FM24" s="1193">
        <v>0</v>
      </c>
    </row>
    <row r="25" spans="2:169">
      <c r="B25" s="1195">
        <v>42552</v>
      </c>
      <c r="C25" s="1393">
        <v>58350740.960000008</v>
      </c>
      <c r="D25" s="1393">
        <v>58350740.960000008</v>
      </c>
      <c r="E25" s="1393">
        <v>22694151.748912051</v>
      </c>
      <c r="F25" s="1393">
        <v>35656589.211087957</v>
      </c>
      <c r="G25" s="1393"/>
      <c r="H25" s="1393"/>
      <c r="I25" s="1393"/>
      <c r="J25" s="1393"/>
      <c r="K25" s="1393"/>
      <c r="L25" s="1393"/>
      <c r="M25" s="1393"/>
      <c r="N25" s="1393"/>
      <c r="O25" s="1393"/>
      <c r="P25" s="1393"/>
      <c r="Q25" s="1393">
        <v>0</v>
      </c>
      <c r="R25" s="1393">
        <v>0</v>
      </c>
      <c r="S25" s="1393">
        <v>0</v>
      </c>
      <c r="T25" s="1393"/>
      <c r="U25" s="1393"/>
      <c r="V25" s="1393"/>
      <c r="W25" s="1393">
        <v>0</v>
      </c>
      <c r="X25" s="1393"/>
      <c r="Y25" s="1393"/>
      <c r="Z25" s="1393"/>
      <c r="AA25" s="1393">
        <v>0</v>
      </c>
      <c r="AB25" s="1393"/>
      <c r="AC25" s="1393"/>
      <c r="AD25" s="1393"/>
      <c r="AE25" s="1393">
        <v>0</v>
      </c>
      <c r="AF25" s="1393"/>
      <c r="AG25" s="1393"/>
      <c r="AH25" s="1393"/>
      <c r="AI25" s="1393">
        <v>0</v>
      </c>
      <c r="AJ25" s="1393"/>
      <c r="AK25" s="1393"/>
      <c r="AL25" s="1393"/>
      <c r="AM25" s="1393">
        <v>0</v>
      </c>
      <c r="AN25" s="1393"/>
      <c r="AO25" s="1393"/>
      <c r="AP25" s="1393"/>
      <c r="AQ25" s="1393">
        <v>0</v>
      </c>
      <c r="AR25" s="1393"/>
      <c r="AS25" s="1393"/>
      <c r="AT25" s="1393"/>
      <c r="AU25" s="1393">
        <v>0</v>
      </c>
      <c r="AV25" s="1393"/>
      <c r="AW25" s="1393"/>
      <c r="AX25" s="1393"/>
      <c r="AY25" s="1393">
        <v>0</v>
      </c>
      <c r="AZ25" s="1393"/>
      <c r="BA25" s="1393"/>
      <c r="BB25" s="1393"/>
      <c r="BC25" s="1393">
        <v>0</v>
      </c>
      <c r="BD25" s="1393"/>
      <c r="BE25" s="1393"/>
      <c r="BF25" s="1393"/>
      <c r="BG25" s="1393">
        <v>0</v>
      </c>
      <c r="BH25" s="1393"/>
      <c r="BI25" s="1393"/>
      <c r="BJ25" s="1393"/>
      <c r="BK25" s="1393"/>
      <c r="BL25" s="1393">
        <v>0</v>
      </c>
      <c r="BM25" s="1393">
        <v>0</v>
      </c>
      <c r="BN25" s="1393"/>
      <c r="BO25" s="1393">
        <v>0</v>
      </c>
      <c r="BP25" s="1393"/>
      <c r="BQ25" s="1393"/>
      <c r="BR25" s="1393"/>
      <c r="BS25" s="1393"/>
      <c r="BT25" s="1393">
        <v>0</v>
      </c>
      <c r="BU25" s="1393"/>
      <c r="BV25" s="1393">
        <v>0</v>
      </c>
      <c r="BW25" s="1393"/>
      <c r="BX25" s="1393"/>
      <c r="BY25" s="1393"/>
      <c r="BZ25" s="1393"/>
      <c r="CA25" s="1393">
        <v>0</v>
      </c>
      <c r="CB25" s="1393"/>
      <c r="CC25" s="1393">
        <v>0</v>
      </c>
      <c r="CD25" s="1393"/>
      <c r="CE25" s="1393"/>
      <c r="CF25" s="1393"/>
      <c r="CG25" s="1393"/>
      <c r="CH25" s="1393"/>
      <c r="CI25" s="1393">
        <v>0</v>
      </c>
      <c r="CJ25" s="1393"/>
      <c r="CK25" s="1393"/>
      <c r="CL25" s="1393"/>
      <c r="CM25" s="1393"/>
      <c r="CN25" s="1393"/>
      <c r="CO25" s="1393">
        <v>0</v>
      </c>
      <c r="CP25" s="1393"/>
      <c r="CQ25" s="1393"/>
      <c r="CR25" s="1393"/>
      <c r="CS25" s="1393"/>
      <c r="CT25" s="1393">
        <v>0</v>
      </c>
      <c r="CU25" s="1393">
        <v>0</v>
      </c>
      <c r="CV25" s="1393"/>
      <c r="CW25" s="1393"/>
      <c r="CX25" s="1393">
        <v>0</v>
      </c>
      <c r="CY25" s="1393"/>
      <c r="CZ25" s="1393"/>
      <c r="DA25" s="1393">
        <v>0</v>
      </c>
      <c r="DB25" s="1393"/>
      <c r="DC25" s="1393"/>
      <c r="DD25" s="1393"/>
      <c r="DE25" s="1393">
        <v>0</v>
      </c>
      <c r="DF25" s="1393">
        <v>0</v>
      </c>
      <c r="DG25" s="1393"/>
      <c r="DH25" s="1393"/>
      <c r="DI25" s="1393">
        <v>0</v>
      </c>
      <c r="DJ25" s="1393"/>
      <c r="DK25" s="1393"/>
      <c r="DL25" s="1393">
        <v>0</v>
      </c>
      <c r="DM25" s="1393"/>
      <c r="DN25" s="1393"/>
      <c r="DO25" s="1393"/>
      <c r="DP25" s="1393"/>
      <c r="DQ25" s="1393"/>
      <c r="DR25" s="1393">
        <v>0</v>
      </c>
      <c r="DS25" s="1393"/>
      <c r="DT25" s="1393">
        <v>0</v>
      </c>
      <c r="DU25" s="1393"/>
      <c r="DV25" s="1393"/>
      <c r="DW25" s="1393">
        <v>0</v>
      </c>
      <c r="DX25" s="1393"/>
      <c r="DY25" s="1393"/>
      <c r="DZ25" s="1393"/>
      <c r="EA25" s="1393"/>
      <c r="EB25" s="1393">
        <v>0</v>
      </c>
      <c r="EC25" s="1393"/>
      <c r="ED25" s="1393"/>
      <c r="EE25" s="1393"/>
      <c r="EF25" s="1393">
        <v>0</v>
      </c>
      <c r="EG25" s="1393">
        <v>0</v>
      </c>
      <c r="EH25" s="1393"/>
      <c r="EI25" s="1393"/>
      <c r="EJ25" s="1393">
        <v>0</v>
      </c>
      <c r="EK25" s="1393"/>
      <c r="EL25" s="1393"/>
      <c r="EM25" s="1393">
        <v>0</v>
      </c>
      <c r="EN25" s="1393"/>
      <c r="EO25" s="1393"/>
      <c r="EP25" s="1393"/>
      <c r="EQ25" s="1393"/>
      <c r="ER25" s="1393"/>
      <c r="ES25" s="1393">
        <v>-19338180.213878799</v>
      </c>
      <c r="ET25" s="1393">
        <v>37045237</v>
      </c>
      <c r="EU25" s="1393">
        <v>2498362</v>
      </c>
      <c r="EV25" s="1393">
        <v>34546875</v>
      </c>
      <c r="EW25" s="1393">
        <v>0</v>
      </c>
      <c r="EX25" s="1393"/>
      <c r="EY25" s="1393"/>
      <c r="EZ25" s="1393">
        <v>-53204633.009999998</v>
      </c>
      <c r="FA25" s="1393"/>
      <c r="FB25" s="1393"/>
      <c r="FC25" s="1393">
        <v>-53204633.009999998</v>
      </c>
      <c r="FD25" s="1393">
        <v>-3178784.2038788004</v>
      </c>
      <c r="FE25" s="1393"/>
      <c r="FF25" s="1393">
        <v>56094607.894924983</v>
      </c>
      <c r="FG25" s="1393"/>
      <c r="FH25" s="1393"/>
      <c r="FI25" s="1393"/>
      <c r="FJ25" s="1393"/>
      <c r="FK25" s="1393"/>
      <c r="FL25" s="1393">
        <v>95107168.641046196</v>
      </c>
      <c r="FM25" s="1193">
        <v>0</v>
      </c>
    </row>
    <row r="26" spans="2:169">
      <c r="B26" s="1195">
        <v>42583</v>
      </c>
      <c r="C26" s="1393">
        <v>58341817.859999999</v>
      </c>
      <c r="D26" s="1393">
        <v>58341817.859999999</v>
      </c>
      <c r="E26" s="1393">
        <v>22690681.32</v>
      </c>
      <c r="F26" s="1393">
        <v>35651136.539999999</v>
      </c>
      <c r="G26" s="1393"/>
      <c r="H26" s="1393"/>
      <c r="I26" s="1393"/>
      <c r="J26" s="1393"/>
      <c r="K26" s="1393"/>
      <c r="L26" s="1393"/>
      <c r="M26" s="1393"/>
      <c r="N26" s="1393"/>
      <c r="O26" s="1393"/>
      <c r="P26" s="1393"/>
      <c r="Q26" s="1393">
        <v>0</v>
      </c>
      <c r="R26" s="1393">
        <v>0</v>
      </c>
      <c r="S26" s="1393">
        <v>0</v>
      </c>
      <c r="T26" s="1393"/>
      <c r="U26" s="1393"/>
      <c r="V26" s="1393"/>
      <c r="W26" s="1393">
        <v>0</v>
      </c>
      <c r="X26" s="1393"/>
      <c r="Y26" s="1393"/>
      <c r="Z26" s="1393"/>
      <c r="AA26" s="1393">
        <v>0</v>
      </c>
      <c r="AB26" s="1393"/>
      <c r="AC26" s="1393"/>
      <c r="AD26" s="1393"/>
      <c r="AE26" s="1393">
        <v>0</v>
      </c>
      <c r="AF26" s="1393"/>
      <c r="AG26" s="1393"/>
      <c r="AH26" s="1393"/>
      <c r="AI26" s="1393">
        <v>0</v>
      </c>
      <c r="AJ26" s="1393"/>
      <c r="AK26" s="1393"/>
      <c r="AL26" s="1393"/>
      <c r="AM26" s="1393">
        <v>0</v>
      </c>
      <c r="AN26" s="1393"/>
      <c r="AO26" s="1393"/>
      <c r="AP26" s="1393"/>
      <c r="AQ26" s="1393">
        <v>0</v>
      </c>
      <c r="AR26" s="1393"/>
      <c r="AS26" s="1393"/>
      <c r="AT26" s="1393"/>
      <c r="AU26" s="1393">
        <v>0</v>
      </c>
      <c r="AV26" s="1393"/>
      <c r="AW26" s="1393"/>
      <c r="AX26" s="1393"/>
      <c r="AY26" s="1393">
        <v>0</v>
      </c>
      <c r="AZ26" s="1393"/>
      <c r="BA26" s="1393"/>
      <c r="BB26" s="1393"/>
      <c r="BC26" s="1393">
        <v>0</v>
      </c>
      <c r="BD26" s="1393"/>
      <c r="BE26" s="1393"/>
      <c r="BF26" s="1393"/>
      <c r="BG26" s="1393">
        <v>0</v>
      </c>
      <c r="BH26" s="1393"/>
      <c r="BI26" s="1393"/>
      <c r="BJ26" s="1393"/>
      <c r="BK26" s="1393"/>
      <c r="BL26" s="1393">
        <v>0</v>
      </c>
      <c r="BM26" s="1393">
        <v>0</v>
      </c>
      <c r="BN26" s="1393"/>
      <c r="BO26" s="1393">
        <v>0</v>
      </c>
      <c r="BP26" s="1393"/>
      <c r="BQ26" s="1393"/>
      <c r="BR26" s="1393"/>
      <c r="BS26" s="1393"/>
      <c r="BT26" s="1393">
        <v>0</v>
      </c>
      <c r="BU26" s="1393"/>
      <c r="BV26" s="1393">
        <v>0</v>
      </c>
      <c r="BW26" s="1393"/>
      <c r="BX26" s="1393"/>
      <c r="BY26" s="1393"/>
      <c r="BZ26" s="1393"/>
      <c r="CA26" s="1393">
        <v>0</v>
      </c>
      <c r="CB26" s="1393"/>
      <c r="CC26" s="1393">
        <v>0</v>
      </c>
      <c r="CD26" s="1393"/>
      <c r="CE26" s="1393"/>
      <c r="CF26" s="1393"/>
      <c r="CG26" s="1393"/>
      <c r="CH26" s="1393"/>
      <c r="CI26" s="1393">
        <v>0</v>
      </c>
      <c r="CJ26" s="1393"/>
      <c r="CK26" s="1393"/>
      <c r="CL26" s="1393"/>
      <c r="CM26" s="1393"/>
      <c r="CN26" s="1393"/>
      <c r="CO26" s="1393">
        <v>0</v>
      </c>
      <c r="CP26" s="1393"/>
      <c r="CQ26" s="1393"/>
      <c r="CR26" s="1393"/>
      <c r="CS26" s="1393"/>
      <c r="CT26" s="1393">
        <v>0</v>
      </c>
      <c r="CU26" s="1393">
        <v>0</v>
      </c>
      <c r="CV26" s="1393"/>
      <c r="CW26" s="1393"/>
      <c r="CX26" s="1393">
        <v>0</v>
      </c>
      <c r="CY26" s="1393"/>
      <c r="CZ26" s="1393"/>
      <c r="DA26" s="1393">
        <v>0</v>
      </c>
      <c r="DB26" s="1393"/>
      <c r="DC26" s="1393"/>
      <c r="DD26" s="1393"/>
      <c r="DE26" s="1393">
        <v>0</v>
      </c>
      <c r="DF26" s="1393">
        <v>0</v>
      </c>
      <c r="DG26" s="1393"/>
      <c r="DH26" s="1393"/>
      <c r="DI26" s="1393">
        <v>0</v>
      </c>
      <c r="DJ26" s="1393"/>
      <c r="DK26" s="1393"/>
      <c r="DL26" s="1393">
        <v>0</v>
      </c>
      <c r="DM26" s="1393"/>
      <c r="DN26" s="1393"/>
      <c r="DO26" s="1393"/>
      <c r="DP26" s="1393"/>
      <c r="DQ26" s="1393"/>
      <c r="DR26" s="1393">
        <v>0</v>
      </c>
      <c r="DS26" s="1393"/>
      <c r="DT26" s="1393">
        <v>0</v>
      </c>
      <c r="DU26" s="1393"/>
      <c r="DV26" s="1393"/>
      <c r="DW26" s="1393">
        <v>0</v>
      </c>
      <c r="DX26" s="1393"/>
      <c r="DY26" s="1393"/>
      <c r="DZ26" s="1393"/>
      <c r="EA26" s="1393"/>
      <c r="EB26" s="1393">
        <v>0</v>
      </c>
      <c r="EC26" s="1393"/>
      <c r="ED26" s="1393"/>
      <c r="EE26" s="1393"/>
      <c r="EF26" s="1393">
        <v>0</v>
      </c>
      <c r="EG26" s="1393">
        <v>0</v>
      </c>
      <c r="EH26" s="1393"/>
      <c r="EI26" s="1393"/>
      <c r="EJ26" s="1393">
        <v>0</v>
      </c>
      <c r="EK26" s="1393"/>
      <c r="EL26" s="1393"/>
      <c r="EM26" s="1393">
        <v>0</v>
      </c>
      <c r="EN26" s="1393"/>
      <c r="EO26" s="1393"/>
      <c r="EP26" s="1393"/>
      <c r="EQ26" s="1393"/>
      <c r="ER26" s="1393"/>
      <c r="ES26" s="1393">
        <v>-19251485</v>
      </c>
      <c r="ET26" s="1393">
        <v>37045237</v>
      </c>
      <c r="EU26" s="1393">
        <v>2498362</v>
      </c>
      <c r="EV26" s="1393">
        <v>34546875</v>
      </c>
      <c r="EW26" s="1393">
        <v>0</v>
      </c>
      <c r="EX26" s="1393"/>
      <c r="EY26" s="1393"/>
      <c r="EZ26" s="1393">
        <v>-53204633</v>
      </c>
      <c r="FA26" s="1393"/>
      <c r="FB26" s="1393"/>
      <c r="FC26" s="1393">
        <v>-53204633</v>
      </c>
      <c r="FD26" s="1393">
        <v>-3092089</v>
      </c>
      <c r="FE26" s="1393"/>
      <c r="FF26" s="1393">
        <v>56081805.390000001</v>
      </c>
      <c r="FG26" s="1393"/>
      <c r="FH26" s="1393"/>
      <c r="FI26" s="1393"/>
      <c r="FJ26" s="1393"/>
      <c r="FK26" s="1393"/>
      <c r="FL26" s="1393">
        <v>95172138.25</v>
      </c>
      <c r="FM26" s="1193">
        <v>0</v>
      </c>
    </row>
    <row r="27" spans="2:169">
      <c r="B27" s="1195">
        <v>42614</v>
      </c>
      <c r="C27" s="1393">
        <v>58880311.210000001</v>
      </c>
      <c r="D27" s="1393">
        <v>58880311.210000001</v>
      </c>
      <c r="E27" s="1393">
        <v>22900115.670000002</v>
      </c>
      <c r="F27" s="1393">
        <v>35980195.539999999</v>
      </c>
      <c r="G27" s="1393"/>
      <c r="H27" s="1393"/>
      <c r="I27" s="1393"/>
      <c r="J27" s="1393"/>
      <c r="K27" s="1393"/>
      <c r="L27" s="1393"/>
      <c r="M27" s="1393"/>
      <c r="N27" s="1393"/>
      <c r="O27" s="1393"/>
      <c r="P27" s="1393"/>
      <c r="Q27" s="1393">
        <v>0</v>
      </c>
      <c r="R27" s="1393">
        <v>0</v>
      </c>
      <c r="S27" s="1393">
        <v>0</v>
      </c>
      <c r="T27" s="1393"/>
      <c r="U27" s="1393"/>
      <c r="V27" s="1393"/>
      <c r="W27" s="1393">
        <v>0</v>
      </c>
      <c r="X27" s="1393"/>
      <c r="Y27" s="1393"/>
      <c r="Z27" s="1393"/>
      <c r="AA27" s="1393">
        <v>0</v>
      </c>
      <c r="AB27" s="1393"/>
      <c r="AC27" s="1393"/>
      <c r="AD27" s="1393"/>
      <c r="AE27" s="1393">
        <v>0</v>
      </c>
      <c r="AF27" s="1393"/>
      <c r="AG27" s="1393"/>
      <c r="AH27" s="1393"/>
      <c r="AI27" s="1393">
        <v>0</v>
      </c>
      <c r="AJ27" s="1393"/>
      <c r="AK27" s="1393"/>
      <c r="AL27" s="1393"/>
      <c r="AM27" s="1393">
        <v>0</v>
      </c>
      <c r="AN27" s="1393"/>
      <c r="AO27" s="1393"/>
      <c r="AP27" s="1393"/>
      <c r="AQ27" s="1393">
        <v>0</v>
      </c>
      <c r="AR27" s="1393"/>
      <c r="AS27" s="1393"/>
      <c r="AT27" s="1393"/>
      <c r="AU27" s="1393">
        <v>0</v>
      </c>
      <c r="AV27" s="1393"/>
      <c r="AW27" s="1393"/>
      <c r="AX27" s="1393"/>
      <c r="AY27" s="1393">
        <v>0</v>
      </c>
      <c r="AZ27" s="1393"/>
      <c r="BA27" s="1393"/>
      <c r="BB27" s="1393"/>
      <c r="BC27" s="1393">
        <v>0</v>
      </c>
      <c r="BD27" s="1393"/>
      <c r="BE27" s="1393"/>
      <c r="BF27" s="1393"/>
      <c r="BG27" s="1393">
        <v>0</v>
      </c>
      <c r="BH27" s="1393"/>
      <c r="BI27" s="1393"/>
      <c r="BJ27" s="1393"/>
      <c r="BK27" s="1393"/>
      <c r="BL27" s="1393">
        <v>0</v>
      </c>
      <c r="BM27" s="1393">
        <v>0</v>
      </c>
      <c r="BN27" s="1393"/>
      <c r="BO27" s="1393">
        <v>0</v>
      </c>
      <c r="BP27" s="1393"/>
      <c r="BQ27" s="1393"/>
      <c r="BR27" s="1393"/>
      <c r="BS27" s="1393"/>
      <c r="BT27" s="1393">
        <v>0</v>
      </c>
      <c r="BU27" s="1393"/>
      <c r="BV27" s="1393">
        <v>0</v>
      </c>
      <c r="BW27" s="1393"/>
      <c r="BX27" s="1393"/>
      <c r="BY27" s="1393"/>
      <c r="BZ27" s="1393"/>
      <c r="CA27" s="1393">
        <v>0</v>
      </c>
      <c r="CB27" s="1393"/>
      <c r="CC27" s="1393">
        <v>0</v>
      </c>
      <c r="CD27" s="1393"/>
      <c r="CE27" s="1393"/>
      <c r="CF27" s="1393"/>
      <c r="CG27" s="1393"/>
      <c r="CH27" s="1393"/>
      <c r="CI27" s="1393">
        <v>0</v>
      </c>
      <c r="CJ27" s="1393"/>
      <c r="CK27" s="1393"/>
      <c r="CL27" s="1393"/>
      <c r="CM27" s="1393"/>
      <c r="CN27" s="1393"/>
      <c r="CO27" s="1393">
        <v>0</v>
      </c>
      <c r="CP27" s="1393"/>
      <c r="CQ27" s="1393"/>
      <c r="CR27" s="1393"/>
      <c r="CS27" s="1393"/>
      <c r="CT27" s="1393">
        <v>0</v>
      </c>
      <c r="CU27" s="1393">
        <v>0</v>
      </c>
      <c r="CV27" s="1393"/>
      <c r="CW27" s="1393"/>
      <c r="CX27" s="1393">
        <v>0</v>
      </c>
      <c r="CY27" s="1393"/>
      <c r="CZ27" s="1393"/>
      <c r="DA27" s="1393">
        <v>0</v>
      </c>
      <c r="DB27" s="1393"/>
      <c r="DC27" s="1393"/>
      <c r="DD27" s="1393"/>
      <c r="DE27" s="1393">
        <v>0</v>
      </c>
      <c r="DF27" s="1393">
        <v>0</v>
      </c>
      <c r="DG27" s="1393"/>
      <c r="DH27" s="1393"/>
      <c r="DI27" s="1393">
        <v>0</v>
      </c>
      <c r="DJ27" s="1393"/>
      <c r="DK27" s="1393"/>
      <c r="DL27" s="1393">
        <v>0</v>
      </c>
      <c r="DM27" s="1393"/>
      <c r="DN27" s="1393"/>
      <c r="DO27" s="1393"/>
      <c r="DP27" s="1393"/>
      <c r="DQ27" s="1393"/>
      <c r="DR27" s="1393">
        <v>0</v>
      </c>
      <c r="DS27" s="1393"/>
      <c r="DT27" s="1393">
        <v>0</v>
      </c>
      <c r="DU27" s="1393"/>
      <c r="DV27" s="1393"/>
      <c r="DW27" s="1393">
        <v>0</v>
      </c>
      <c r="DX27" s="1393"/>
      <c r="DY27" s="1393"/>
      <c r="DZ27" s="1393"/>
      <c r="EA27" s="1393"/>
      <c r="EB27" s="1393">
        <v>0</v>
      </c>
      <c r="EC27" s="1393"/>
      <c r="ED27" s="1393"/>
      <c r="EE27" s="1393"/>
      <c r="EF27" s="1393">
        <v>0</v>
      </c>
      <c r="EG27" s="1393">
        <v>0</v>
      </c>
      <c r="EH27" s="1393"/>
      <c r="EI27" s="1393"/>
      <c r="EJ27" s="1393">
        <v>0</v>
      </c>
      <c r="EK27" s="1393"/>
      <c r="EL27" s="1393"/>
      <c r="EM27" s="1393">
        <v>0</v>
      </c>
      <c r="EN27" s="1393"/>
      <c r="EO27" s="1393"/>
      <c r="EP27" s="1393"/>
      <c r="EQ27" s="1393"/>
      <c r="ER27" s="1393"/>
      <c r="ES27" s="1393">
        <v>-19265891</v>
      </c>
      <c r="ET27" s="1393">
        <v>37045237</v>
      </c>
      <c r="EU27" s="1393">
        <v>2498362</v>
      </c>
      <c r="EV27" s="1393">
        <v>34546875</v>
      </c>
      <c r="EW27" s="1393">
        <v>0</v>
      </c>
      <c r="EX27" s="1393"/>
      <c r="EY27" s="1393"/>
      <c r="EZ27" s="1393">
        <v>-53204633</v>
      </c>
      <c r="FA27" s="1393"/>
      <c r="FB27" s="1393"/>
      <c r="FC27" s="1393">
        <v>-53204633</v>
      </c>
      <c r="FD27" s="1393">
        <v>-3106495</v>
      </c>
      <c r="FE27" s="1393"/>
      <c r="FF27" s="1393">
        <v>55892757.039999992</v>
      </c>
      <c r="FG27" s="1393"/>
      <c r="FH27" s="1393"/>
      <c r="FI27" s="1393"/>
      <c r="FJ27" s="1393"/>
      <c r="FK27" s="1393"/>
      <c r="FL27" s="1393">
        <v>95507177.25</v>
      </c>
      <c r="FM27" s="1193">
        <v>0</v>
      </c>
    </row>
    <row r="28" spans="2:169">
      <c r="B28" s="1195">
        <v>42644</v>
      </c>
      <c r="C28" s="1393">
        <v>58880311.210000001</v>
      </c>
      <c r="D28" s="1393">
        <v>58880311.210000001</v>
      </c>
      <c r="E28" s="1393">
        <v>22900115.670000002</v>
      </c>
      <c r="F28" s="1393">
        <v>35980195.539999999</v>
      </c>
      <c r="G28" s="1393"/>
      <c r="H28" s="1393"/>
      <c r="I28" s="1393"/>
      <c r="J28" s="1393"/>
      <c r="K28" s="1393"/>
      <c r="L28" s="1393"/>
      <c r="M28" s="1393"/>
      <c r="N28" s="1393"/>
      <c r="O28" s="1393"/>
      <c r="P28" s="1393"/>
      <c r="Q28" s="1393">
        <v>0</v>
      </c>
      <c r="R28" s="1393">
        <v>0</v>
      </c>
      <c r="S28" s="1393">
        <v>0</v>
      </c>
      <c r="T28" s="1393"/>
      <c r="U28" s="1393"/>
      <c r="V28" s="1393"/>
      <c r="W28" s="1393">
        <v>0</v>
      </c>
      <c r="X28" s="1393"/>
      <c r="Y28" s="1393"/>
      <c r="Z28" s="1393"/>
      <c r="AA28" s="1393">
        <v>0</v>
      </c>
      <c r="AB28" s="1393"/>
      <c r="AC28" s="1393"/>
      <c r="AD28" s="1393"/>
      <c r="AE28" s="1393">
        <v>0</v>
      </c>
      <c r="AF28" s="1393"/>
      <c r="AG28" s="1393"/>
      <c r="AH28" s="1393"/>
      <c r="AI28" s="1393">
        <v>0</v>
      </c>
      <c r="AJ28" s="1393"/>
      <c r="AK28" s="1393"/>
      <c r="AL28" s="1393"/>
      <c r="AM28" s="1393">
        <v>0</v>
      </c>
      <c r="AN28" s="1393"/>
      <c r="AO28" s="1393"/>
      <c r="AP28" s="1393"/>
      <c r="AQ28" s="1393">
        <v>0</v>
      </c>
      <c r="AR28" s="1393"/>
      <c r="AS28" s="1393"/>
      <c r="AT28" s="1393"/>
      <c r="AU28" s="1393">
        <v>0</v>
      </c>
      <c r="AV28" s="1393"/>
      <c r="AW28" s="1393"/>
      <c r="AX28" s="1393"/>
      <c r="AY28" s="1393">
        <v>0</v>
      </c>
      <c r="AZ28" s="1393"/>
      <c r="BA28" s="1393"/>
      <c r="BB28" s="1393"/>
      <c r="BC28" s="1393">
        <v>0</v>
      </c>
      <c r="BD28" s="1393"/>
      <c r="BE28" s="1393"/>
      <c r="BF28" s="1393"/>
      <c r="BG28" s="1393">
        <v>0</v>
      </c>
      <c r="BH28" s="1393"/>
      <c r="BI28" s="1393"/>
      <c r="BJ28" s="1393"/>
      <c r="BK28" s="1393"/>
      <c r="BL28" s="1393">
        <v>0</v>
      </c>
      <c r="BM28" s="1393">
        <v>0</v>
      </c>
      <c r="BN28" s="1393"/>
      <c r="BO28" s="1393">
        <v>0</v>
      </c>
      <c r="BP28" s="1393"/>
      <c r="BQ28" s="1393"/>
      <c r="BR28" s="1393"/>
      <c r="BS28" s="1393"/>
      <c r="BT28" s="1393">
        <v>0</v>
      </c>
      <c r="BU28" s="1393"/>
      <c r="BV28" s="1393">
        <v>0</v>
      </c>
      <c r="BW28" s="1393"/>
      <c r="BX28" s="1393"/>
      <c r="BY28" s="1393"/>
      <c r="BZ28" s="1393"/>
      <c r="CA28" s="1393">
        <v>0</v>
      </c>
      <c r="CB28" s="1393"/>
      <c r="CC28" s="1393">
        <v>0</v>
      </c>
      <c r="CD28" s="1393"/>
      <c r="CE28" s="1393"/>
      <c r="CF28" s="1393"/>
      <c r="CG28" s="1393"/>
      <c r="CH28" s="1393"/>
      <c r="CI28" s="1393">
        <v>0</v>
      </c>
      <c r="CJ28" s="1393"/>
      <c r="CK28" s="1393"/>
      <c r="CL28" s="1393"/>
      <c r="CM28" s="1393"/>
      <c r="CN28" s="1393"/>
      <c r="CO28" s="1393">
        <v>0</v>
      </c>
      <c r="CP28" s="1393"/>
      <c r="CQ28" s="1393"/>
      <c r="CR28" s="1393"/>
      <c r="CS28" s="1393"/>
      <c r="CT28" s="1393">
        <v>0</v>
      </c>
      <c r="CU28" s="1393">
        <v>0</v>
      </c>
      <c r="CV28" s="1393"/>
      <c r="CW28" s="1393"/>
      <c r="CX28" s="1393">
        <v>0</v>
      </c>
      <c r="CY28" s="1393"/>
      <c r="CZ28" s="1393"/>
      <c r="DA28" s="1393">
        <v>0</v>
      </c>
      <c r="DB28" s="1393"/>
      <c r="DC28" s="1393"/>
      <c r="DD28" s="1393"/>
      <c r="DE28" s="1393">
        <v>0</v>
      </c>
      <c r="DF28" s="1393">
        <v>0</v>
      </c>
      <c r="DG28" s="1393"/>
      <c r="DH28" s="1393"/>
      <c r="DI28" s="1393">
        <v>0</v>
      </c>
      <c r="DJ28" s="1393"/>
      <c r="DK28" s="1393"/>
      <c r="DL28" s="1393">
        <v>0</v>
      </c>
      <c r="DM28" s="1393"/>
      <c r="DN28" s="1393"/>
      <c r="DO28" s="1393"/>
      <c r="DP28" s="1393"/>
      <c r="DQ28" s="1393"/>
      <c r="DR28" s="1393">
        <v>0</v>
      </c>
      <c r="DS28" s="1393"/>
      <c r="DT28" s="1393">
        <v>0</v>
      </c>
      <c r="DU28" s="1393"/>
      <c r="DV28" s="1393"/>
      <c r="DW28" s="1393">
        <v>0</v>
      </c>
      <c r="DX28" s="1393"/>
      <c r="DY28" s="1393"/>
      <c r="DZ28" s="1393"/>
      <c r="EA28" s="1393"/>
      <c r="EB28" s="1393">
        <v>0</v>
      </c>
      <c r="EC28" s="1393"/>
      <c r="ED28" s="1393"/>
      <c r="EE28" s="1393"/>
      <c r="EF28" s="1393">
        <v>0</v>
      </c>
      <c r="EG28" s="1393">
        <v>0</v>
      </c>
      <c r="EH28" s="1393"/>
      <c r="EI28" s="1393"/>
      <c r="EJ28" s="1393">
        <v>0</v>
      </c>
      <c r="EK28" s="1393"/>
      <c r="EL28" s="1393"/>
      <c r="EM28" s="1393">
        <v>0</v>
      </c>
      <c r="EN28" s="1393"/>
      <c r="EO28" s="1393"/>
      <c r="EP28" s="1393"/>
      <c r="EQ28" s="1393"/>
      <c r="ER28" s="1393"/>
      <c r="ES28" s="1393">
        <v>-19265891</v>
      </c>
      <c r="ET28" s="1393">
        <v>37045237</v>
      </c>
      <c r="EU28" s="1393">
        <v>2498362</v>
      </c>
      <c r="EV28" s="1393">
        <v>34546875</v>
      </c>
      <c r="EW28" s="1393">
        <v>0</v>
      </c>
      <c r="EX28" s="1393"/>
      <c r="EY28" s="1393"/>
      <c r="EZ28" s="1393">
        <v>-53204633</v>
      </c>
      <c r="FA28" s="1393"/>
      <c r="FB28" s="1393"/>
      <c r="FC28" s="1393">
        <v>-53204633</v>
      </c>
      <c r="FD28" s="1393">
        <v>-3106495</v>
      </c>
      <c r="FE28" s="1393"/>
      <c r="FF28" s="1393">
        <v>55892757.039999992</v>
      </c>
      <c r="FG28" s="1393"/>
      <c r="FH28" s="1393"/>
      <c r="FI28" s="1393"/>
      <c r="FJ28" s="1393"/>
      <c r="FK28" s="1393"/>
      <c r="FL28" s="1393">
        <v>95507177.25</v>
      </c>
      <c r="FM28" s="1193">
        <v>0</v>
      </c>
    </row>
    <row r="29" spans="2:169" ht="14.25" customHeight="1">
      <c r="B29" s="1195">
        <v>42675</v>
      </c>
      <c r="C29" s="1393">
        <v>58880311.210000008</v>
      </c>
      <c r="D29" s="1393">
        <v>58880311.210000008</v>
      </c>
      <c r="E29" s="1393">
        <v>22900115.673576657</v>
      </c>
      <c r="F29" s="1393">
        <v>35980195.536423348</v>
      </c>
      <c r="G29" s="1393"/>
      <c r="H29" s="1393"/>
      <c r="I29" s="1393"/>
      <c r="J29" s="1393"/>
      <c r="K29" s="1393"/>
      <c r="L29" s="1393"/>
      <c r="M29" s="1393"/>
      <c r="N29" s="1393"/>
      <c r="O29" s="1393"/>
      <c r="P29" s="1393"/>
      <c r="Q29" s="1393">
        <v>0</v>
      </c>
      <c r="R29" s="1393">
        <v>0</v>
      </c>
      <c r="S29" s="1393">
        <v>0</v>
      </c>
      <c r="T29" s="1393"/>
      <c r="U29" s="1393"/>
      <c r="V29" s="1393"/>
      <c r="W29" s="1393">
        <v>0</v>
      </c>
      <c r="X29" s="1393"/>
      <c r="Y29" s="1393"/>
      <c r="Z29" s="1393"/>
      <c r="AA29" s="1393">
        <v>0</v>
      </c>
      <c r="AB29" s="1393"/>
      <c r="AC29" s="1393"/>
      <c r="AD29" s="1393"/>
      <c r="AE29" s="1393">
        <v>0</v>
      </c>
      <c r="AF29" s="1393"/>
      <c r="AG29" s="1393"/>
      <c r="AH29" s="1393"/>
      <c r="AI29" s="1393">
        <v>0</v>
      </c>
      <c r="AJ29" s="1393"/>
      <c r="AK29" s="1393"/>
      <c r="AL29" s="1393"/>
      <c r="AM29" s="1393">
        <v>0</v>
      </c>
      <c r="AN29" s="1393"/>
      <c r="AO29" s="1393"/>
      <c r="AP29" s="1393"/>
      <c r="AQ29" s="1393">
        <v>0</v>
      </c>
      <c r="AR29" s="1393"/>
      <c r="AS29" s="1393"/>
      <c r="AT29" s="1393"/>
      <c r="AU29" s="1393">
        <v>0</v>
      </c>
      <c r="AV29" s="1393"/>
      <c r="AW29" s="1393"/>
      <c r="AX29" s="1393"/>
      <c r="AY29" s="1393">
        <v>0</v>
      </c>
      <c r="AZ29" s="1393"/>
      <c r="BA29" s="1393"/>
      <c r="BB29" s="1393"/>
      <c r="BC29" s="1393">
        <v>0</v>
      </c>
      <c r="BD29" s="1393"/>
      <c r="BE29" s="1393"/>
      <c r="BF29" s="1393"/>
      <c r="BG29" s="1393">
        <v>0</v>
      </c>
      <c r="BH29" s="1393"/>
      <c r="BI29" s="1393"/>
      <c r="BJ29" s="1393"/>
      <c r="BK29" s="1393"/>
      <c r="BL29" s="1393">
        <v>0</v>
      </c>
      <c r="BM29" s="1393">
        <v>0</v>
      </c>
      <c r="BN29" s="1393"/>
      <c r="BO29" s="1393">
        <v>0</v>
      </c>
      <c r="BP29" s="1393"/>
      <c r="BQ29" s="1393"/>
      <c r="BR29" s="1393"/>
      <c r="BS29" s="1393"/>
      <c r="BT29" s="1393">
        <v>0</v>
      </c>
      <c r="BU29" s="1393"/>
      <c r="BV29" s="1393">
        <v>0</v>
      </c>
      <c r="BW29" s="1393"/>
      <c r="BX29" s="1393"/>
      <c r="BY29" s="1393"/>
      <c r="BZ29" s="1393"/>
      <c r="CA29" s="1393">
        <v>0</v>
      </c>
      <c r="CB29" s="1393"/>
      <c r="CC29" s="1393">
        <v>0</v>
      </c>
      <c r="CD29" s="1393"/>
      <c r="CE29" s="1393"/>
      <c r="CF29" s="1393"/>
      <c r="CG29" s="1393"/>
      <c r="CH29" s="1393"/>
      <c r="CI29" s="1393">
        <v>0</v>
      </c>
      <c r="CJ29" s="1393"/>
      <c r="CK29" s="1393"/>
      <c r="CL29" s="1393"/>
      <c r="CM29" s="1393"/>
      <c r="CN29" s="1393"/>
      <c r="CO29" s="1393">
        <v>0</v>
      </c>
      <c r="CP29" s="1393"/>
      <c r="CQ29" s="1393"/>
      <c r="CR29" s="1393"/>
      <c r="CS29" s="1393"/>
      <c r="CT29" s="1393">
        <v>0</v>
      </c>
      <c r="CU29" s="1393">
        <v>0</v>
      </c>
      <c r="CV29" s="1393"/>
      <c r="CW29" s="1393"/>
      <c r="CX29" s="1393">
        <v>0</v>
      </c>
      <c r="CY29" s="1393"/>
      <c r="CZ29" s="1393"/>
      <c r="DA29" s="1393">
        <v>0</v>
      </c>
      <c r="DB29" s="1393"/>
      <c r="DC29" s="1393"/>
      <c r="DD29" s="1393"/>
      <c r="DE29" s="1393">
        <v>0</v>
      </c>
      <c r="DF29" s="1393">
        <v>0</v>
      </c>
      <c r="DG29" s="1393"/>
      <c r="DH29" s="1393"/>
      <c r="DI29" s="1393">
        <v>0</v>
      </c>
      <c r="DJ29" s="1393"/>
      <c r="DK29" s="1393"/>
      <c r="DL29" s="1393">
        <v>0</v>
      </c>
      <c r="DM29" s="1393"/>
      <c r="DN29" s="1393"/>
      <c r="DO29" s="1393"/>
      <c r="DP29" s="1393"/>
      <c r="DQ29" s="1393"/>
      <c r="DR29" s="1393">
        <v>0</v>
      </c>
      <c r="DS29" s="1393"/>
      <c r="DT29" s="1393">
        <v>0</v>
      </c>
      <c r="DU29" s="1393"/>
      <c r="DV29" s="1393"/>
      <c r="DW29" s="1393">
        <v>0</v>
      </c>
      <c r="DX29" s="1393"/>
      <c r="DY29" s="1393"/>
      <c r="DZ29" s="1393"/>
      <c r="EA29" s="1393"/>
      <c r="EB29" s="1393">
        <v>0</v>
      </c>
      <c r="EC29" s="1393"/>
      <c r="ED29" s="1393"/>
      <c r="EE29" s="1393"/>
      <c r="EF29" s="1393">
        <v>0</v>
      </c>
      <c r="EG29" s="1393">
        <v>0</v>
      </c>
      <c r="EH29" s="1393"/>
      <c r="EI29" s="1393"/>
      <c r="EJ29" s="1393">
        <v>0</v>
      </c>
      <c r="EK29" s="1393"/>
      <c r="EL29" s="1393"/>
      <c r="EM29" s="1393">
        <v>0</v>
      </c>
      <c r="EN29" s="1393"/>
      <c r="EO29" s="1393"/>
      <c r="EP29" s="1393"/>
      <c r="EQ29" s="1393"/>
      <c r="ER29" s="1393"/>
      <c r="ES29" s="1393">
        <v>-19193602.568528786</v>
      </c>
      <c r="ET29" s="1393">
        <v>37045237</v>
      </c>
      <c r="EU29" s="1393">
        <v>2498362</v>
      </c>
      <c r="EV29" s="1393">
        <v>34546875</v>
      </c>
      <c r="EW29" s="1393">
        <v>0</v>
      </c>
      <c r="EX29" s="1393"/>
      <c r="EY29" s="1393"/>
      <c r="EZ29" s="1393">
        <v>-53204633</v>
      </c>
      <c r="FA29" s="1393"/>
      <c r="FB29" s="1393"/>
      <c r="FC29" s="1393">
        <v>-53204633</v>
      </c>
      <c r="FD29" s="1393">
        <v>-3034206.5685287849</v>
      </c>
      <c r="FE29" s="1393"/>
      <c r="FF29" s="1393">
        <v>55892756.649750002</v>
      </c>
      <c r="FG29" s="1393"/>
      <c r="FH29" s="1393"/>
      <c r="FI29" s="1393"/>
      <c r="FJ29" s="1393"/>
      <c r="FK29" s="1393"/>
      <c r="FL29" s="1393">
        <v>95579465.291221231</v>
      </c>
      <c r="FM29" s="1193">
        <v>3.2496452331542969E-4</v>
      </c>
    </row>
    <row r="30" spans="2:169">
      <c r="B30" s="1195">
        <v>42705</v>
      </c>
      <c r="C30" s="1393">
        <v>58524403.74000001</v>
      </c>
      <c r="D30" s="1393">
        <v>58524403.74000001</v>
      </c>
      <c r="E30" s="1393">
        <v>22761693.812947873</v>
      </c>
      <c r="F30" s="1393">
        <v>35762709.927052133</v>
      </c>
      <c r="G30" s="1393"/>
      <c r="H30" s="1393"/>
      <c r="I30" s="1393"/>
      <c r="J30" s="1393"/>
      <c r="K30" s="1393"/>
      <c r="L30" s="1393"/>
      <c r="M30" s="1393"/>
      <c r="N30" s="1393"/>
      <c r="O30" s="1393"/>
      <c r="P30" s="1393"/>
      <c r="Q30" s="1393">
        <v>0</v>
      </c>
      <c r="R30" s="1393">
        <v>0</v>
      </c>
      <c r="S30" s="1393">
        <v>0</v>
      </c>
      <c r="T30" s="1393"/>
      <c r="U30" s="1393"/>
      <c r="V30" s="1393"/>
      <c r="W30" s="1393">
        <v>0</v>
      </c>
      <c r="X30" s="1393"/>
      <c r="Y30" s="1393"/>
      <c r="Z30" s="1393"/>
      <c r="AA30" s="1393">
        <v>0</v>
      </c>
      <c r="AB30" s="1393"/>
      <c r="AC30" s="1393"/>
      <c r="AD30" s="1393"/>
      <c r="AE30" s="1393">
        <v>0</v>
      </c>
      <c r="AF30" s="1393"/>
      <c r="AG30" s="1393"/>
      <c r="AH30" s="1393"/>
      <c r="AI30" s="1393">
        <v>0</v>
      </c>
      <c r="AJ30" s="1393"/>
      <c r="AK30" s="1393"/>
      <c r="AL30" s="1393"/>
      <c r="AM30" s="1393">
        <v>0</v>
      </c>
      <c r="AN30" s="1393"/>
      <c r="AO30" s="1393"/>
      <c r="AP30" s="1393"/>
      <c r="AQ30" s="1393">
        <v>0</v>
      </c>
      <c r="AR30" s="1393"/>
      <c r="AS30" s="1393"/>
      <c r="AT30" s="1393"/>
      <c r="AU30" s="1393">
        <v>0</v>
      </c>
      <c r="AV30" s="1393"/>
      <c r="AW30" s="1393"/>
      <c r="AX30" s="1393"/>
      <c r="AY30" s="1393">
        <v>0</v>
      </c>
      <c r="AZ30" s="1393"/>
      <c r="BA30" s="1393"/>
      <c r="BB30" s="1393"/>
      <c r="BC30" s="1393">
        <v>0</v>
      </c>
      <c r="BD30" s="1393"/>
      <c r="BE30" s="1393"/>
      <c r="BF30" s="1393"/>
      <c r="BG30" s="1393">
        <v>0</v>
      </c>
      <c r="BH30" s="1393"/>
      <c r="BI30" s="1393"/>
      <c r="BJ30" s="1393"/>
      <c r="BK30" s="1393"/>
      <c r="BL30" s="1393">
        <v>0</v>
      </c>
      <c r="BM30" s="1393">
        <v>0</v>
      </c>
      <c r="BN30" s="1393"/>
      <c r="BO30" s="1393">
        <v>0</v>
      </c>
      <c r="BP30" s="1393"/>
      <c r="BQ30" s="1393"/>
      <c r="BR30" s="1393"/>
      <c r="BS30" s="1393"/>
      <c r="BT30" s="1393">
        <v>0</v>
      </c>
      <c r="BU30" s="1393"/>
      <c r="BV30" s="1393">
        <v>0</v>
      </c>
      <c r="BW30" s="1393"/>
      <c r="BX30" s="1393"/>
      <c r="BY30" s="1393"/>
      <c r="BZ30" s="1393"/>
      <c r="CA30" s="1393">
        <v>0</v>
      </c>
      <c r="CB30" s="1393"/>
      <c r="CC30" s="1393">
        <v>0</v>
      </c>
      <c r="CD30" s="1393"/>
      <c r="CE30" s="1393"/>
      <c r="CF30" s="1393"/>
      <c r="CG30" s="1393"/>
      <c r="CH30" s="1393"/>
      <c r="CI30" s="1393">
        <v>0</v>
      </c>
      <c r="CJ30" s="1393"/>
      <c r="CK30" s="1393"/>
      <c r="CL30" s="1393"/>
      <c r="CM30" s="1393"/>
      <c r="CN30" s="1393"/>
      <c r="CO30" s="1393">
        <v>0</v>
      </c>
      <c r="CP30" s="1393"/>
      <c r="CQ30" s="1393"/>
      <c r="CR30" s="1393"/>
      <c r="CS30" s="1393"/>
      <c r="CT30" s="1393">
        <v>0</v>
      </c>
      <c r="CU30" s="1393">
        <v>0</v>
      </c>
      <c r="CV30" s="1393"/>
      <c r="CW30" s="1393"/>
      <c r="CX30" s="1393">
        <v>0</v>
      </c>
      <c r="CY30" s="1393"/>
      <c r="CZ30" s="1393"/>
      <c r="DA30" s="1393">
        <v>0</v>
      </c>
      <c r="DB30" s="1393"/>
      <c r="DC30" s="1393"/>
      <c r="DD30" s="1393"/>
      <c r="DE30" s="1393">
        <v>0</v>
      </c>
      <c r="DF30" s="1393">
        <v>0</v>
      </c>
      <c r="DG30" s="1393"/>
      <c r="DH30" s="1393"/>
      <c r="DI30" s="1393">
        <v>0</v>
      </c>
      <c r="DJ30" s="1393"/>
      <c r="DK30" s="1393"/>
      <c r="DL30" s="1393">
        <v>0</v>
      </c>
      <c r="DM30" s="1393"/>
      <c r="DN30" s="1393"/>
      <c r="DO30" s="1393"/>
      <c r="DP30" s="1393"/>
      <c r="DQ30" s="1393"/>
      <c r="DR30" s="1393">
        <v>0</v>
      </c>
      <c r="DS30" s="1393"/>
      <c r="DT30" s="1393">
        <v>0</v>
      </c>
      <c r="DU30" s="1393"/>
      <c r="DV30" s="1393"/>
      <c r="DW30" s="1393">
        <v>0</v>
      </c>
      <c r="DX30" s="1393"/>
      <c r="DY30" s="1393"/>
      <c r="DZ30" s="1393"/>
      <c r="EA30" s="1393"/>
      <c r="EB30" s="1393">
        <v>0</v>
      </c>
      <c r="EC30" s="1393"/>
      <c r="ED30" s="1393"/>
      <c r="EE30" s="1393"/>
      <c r="EF30" s="1393">
        <v>0</v>
      </c>
      <c r="EG30" s="1393">
        <v>0</v>
      </c>
      <c r="EH30" s="1393"/>
      <c r="EI30" s="1393"/>
      <c r="EJ30" s="1393">
        <v>0</v>
      </c>
      <c r="EK30" s="1393"/>
      <c r="EL30" s="1393"/>
      <c r="EM30" s="1393">
        <v>0</v>
      </c>
      <c r="EN30" s="1393"/>
      <c r="EO30" s="1393"/>
      <c r="EP30" s="1393"/>
      <c r="EQ30" s="1393"/>
      <c r="ER30" s="1393"/>
      <c r="ES30" s="1393">
        <v>-20134578.286134463</v>
      </c>
      <c r="ET30" s="1393">
        <v>37045237</v>
      </c>
      <c r="EU30" s="1393">
        <v>2498362</v>
      </c>
      <c r="EV30" s="1393">
        <v>34546875</v>
      </c>
      <c r="EW30" s="1393">
        <v>0</v>
      </c>
      <c r="EX30" s="1393"/>
      <c r="EY30" s="1393"/>
      <c r="EZ30" s="1393">
        <v>-53204633.009999998</v>
      </c>
      <c r="FA30" s="1393"/>
      <c r="FB30" s="1393"/>
      <c r="FC30" s="1393">
        <v>-53204633.009999998</v>
      </c>
      <c r="FD30" s="1393">
        <v>-3975182.2761344658</v>
      </c>
      <c r="FE30" s="1393"/>
      <c r="FF30" s="1393">
        <v>53174905.495224968</v>
      </c>
      <c r="FG30" s="1393"/>
      <c r="FH30" s="1393"/>
      <c r="FI30" s="1393"/>
      <c r="FJ30" s="1393"/>
      <c r="FK30" s="1393"/>
      <c r="FL30" s="1393">
        <v>91564730.949090511</v>
      </c>
      <c r="FM30" s="1193">
        <v>0</v>
      </c>
    </row>
    <row r="31" spans="2:169">
      <c r="C31" s="1192"/>
      <c r="D31" s="1192"/>
      <c r="E31" s="1192"/>
      <c r="F31" s="1192"/>
      <c r="G31" s="1192"/>
      <c r="H31" s="1192"/>
      <c r="I31" s="1192"/>
      <c r="J31" s="1192"/>
      <c r="K31" s="1192"/>
      <c r="L31" s="1192"/>
      <c r="M31" s="1192"/>
      <c r="N31" s="1192"/>
      <c r="O31" s="1192"/>
      <c r="P31" s="1192"/>
      <c r="Q31" s="1192"/>
      <c r="R31" s="1192"/>
      <c r="S31" s="1192"/>
      <c r="T31" s="1192"/>
      <c r="U31" s="1192"/>
      <c r="V31" s="1192"/>
      <c r="W31" s="1192"/>
      <c r="X31" s="1192"/>
      <c r="Y31" s="1192"/>
      <c r="Z31" s="1192"/>
      <c r="AA31" s="1192"/>
      <c r="AB31" s="1192"/>
      <c r="AC31" s="1192"/>
      <c r="AD31" s="1192"/>
      <c r="AE31" s="1192"/>
      <c r="AF31" s="1192"/>
      <c r="AG31" s="1192"/>
      <c r="AH31" s="1192"/>
      <c r="AI31" s="1192"/>
      <c r="AJ31" s="1192"/>
      <c r="AK31" s="1192"/>
      <c r="AL31" s="1192"/>
      <c r="AM31" s="1192"/>
      <c r="AN31" s="1192"/>
      <c r="AO31" s="1192"/>
      <c r="AP31" s="1192"/>
      <c r="AQ31" s="1192"/>
      <c r="AR31" s="1192"/>
      <c r="AS31" s="1192"/>
      <c r="AT31" s="1192"/>
      <c r="AU31" s="1192"/>
      <c r="AV31" s="1192"/>
      <c r="AW31" s="1192"/>
      <c r="AX31" s="1192"/>
      <c r="AY31" s="1192"/>
      <c r="AZ31" s="1192"/>
      <c r="BA31" s="1192"/>
      <c r="BB31" s="1192"/>
      <c r="BC31" s="1192"/>
      <c r="BD31" s="1192"/>
      <c r="BE31" s="1192"/>
      <c r="BF31" s="1192"/>
      <c r="BG31" s="1192"/>
      <c r="BH31" s="1192"/>
      <c r="BI31" s="1192"/>
      <c r="BJ31" s="1192"/>
      <c r="BK31" s="1192"/>
      <c r="BL31" s="1192"/>
      <c r="BM31" s="1192"/>
      <c r="BN31" s="1192"/>
      <c r="BO31" s="1192"/>
      <c r="BP31" s="1192"/>
      <c r="BQ31" s="1192"/>
      <c r="BR31" s="1192"/>
      <c r="BS31" s="1192"/>
      <c r="BT31" s="1192"/>
      <c r="BU31" s="1192"/>
      <c r="BV31" s="1192"/>
      <c r="BW31" s="1192"/>
      <c r="BX31" s="1192"/>
      <c r="BY31" s="1192"/>
      <c r="BZ31" s="1192"/>
      <c r="CA31" s="1192"/>
      <c r="CB31" s="1192"/>
      <c r="CC31" s="1192"/>
      <c r="CD31" s="1192"/>
      <c r="CE31" s="1192"/>
      <c r="CF31" s="1192"/>
      <c r="CG31" s="1192"/>
      <c r="CH31" s="1192"/>
      <c r="CI31" s="1192"/>
      <c r="CJ31" s="1192"/>
      <c r="CK31" s="1192"/>
      <c r="CL31" s="1192"/>
      <c r="CM31" s="1192"/>
      <c r="CN31" s="1192"/>
      <c r="CO31" s="1192"/>
      <c r="CP31" s="1192"/>
      <c r="CQ31" s="1192"/>
      <c r="CR31" s="1192"/>
      <c r="CS31" s="1192"/>
      <c r="CT31" s="1192"/>
      <c r="CU31" s="1192"/>
      <c r="CV31" s="1192"/>
      <c r="CW31" s="1192"/>
      <c r="CX31" s="1192"/>
      <c r="CY31" s="1192"/>
      <c r="CZ31" s="1192"/>
      <c r="DA31" s="1192"/>
      <c r="DB31" s="1192"/>
      <c r="DC31" s="1192"/>
      <c r="DD31" s="1192"/>
      <c r="DE31" s="1192"/>
      <c r="DF31" s="1192"/>
      <c r="DG31" s="1192"/>
      <c r="DH31" s="1192"/>
      <c r="DI31" s="1192"/>
      <c r="DJ31" s="1192"/>
      <c r="DK31" s="1192"/>
      <c r="DL31" s="1192"/>
      <c r="DM31" s="1192"/>
      <c r="DN31" s="1192"/>
      <c r="DO31" s="1192"/>
      <c r="DP31" s="1192"/>
      <c r="DQ31" s="1192"/>
      <c r="DR31" s="1192"/>
      <c r="DS31" s="1192"/>
      <c r="DT31" s="1192"/>
      <c r="DU31" s="1192"/>
      <c r="DV31" s="1192"/>
      <c r="DW31" s="1192"/>
      <c r="DX31" s="1192"/>
      <c r="DY31" s="1192"/>
      <c r="DZ31" s="1192"/>
      <c r="EA31" s="1192"/>
      <c r="EB31" s="1192"/>
      <c r="EC31" s="1192"/>
      <c r="ED31" s="1192"/>
      <c r="EE31" s="1192"/>
      <c r="EF31" s="1192"/>
      <c r="EG31" s="1192"/>
      <c r="EH31" s="1192"/>
      <c r="EI31" s="1192"/>
      <c r="EJ31" s="1192"/>
      <c r="EK31" s="1192"/>
      <c r="EL31" s="1192"/>
      <c r="EM31" s="1192"/>
      <c r="EN31" s="1192"/>
      <c r="EO31" s="1192"/>
      <c r="EP31" s="1192"/>
      <c r="EQ31" s="1192"/>
      <c r="ER31" s="1192"/>
      <c r="ES31" s="1192"/>
      <c r="ET31" s="1192"/>
      <c r="EU31" s="1192"/>
      <c r="EV31" s="1192"/>
      <c r="EW31" s="1192"/>
      <c r="EX31" s="1192"/>
      <c r="EY31" s="1192"/>
      <c r="EZ31" s="1192"/>
      <c r="FA31" s="1192"/>
      <c r="FB31" s="1192"/>
      <c r="FC31" s="1192"/>
      <c r="FD31" s="1192"/>
      <c r="FE31" s="1192"/>
      <c r="FF31" s="1192"/>
      <c r="FG31" s="1192"/>
      <c r="FH31" s="1192"/>
      <c r="FI31" s="1192"/>
      <c r="FJ31" s="1192"/>
      <c r="FK31" s="1192"/>
      <c r="FL31" s="1192"/>
    </row>
    <row r="32" spans="2:169">
      <c r="C32" s="1192"/>
      <c r="D32" s="1192"/>
      <c r="E32" s="1192"/>
      <c r="F32" s="1192"/>
      <c r="G32" s="1192"/>
      <c r="H32" s="1192"/>
      <c r="I32" s="1192"/>
      <c r="J32" s="1192"/>
      <c r="K32" s="1192"/>
      <c r="L32" s="1192"/>
      <c r="M32" s="1192"/>
      <c r="N32" s="1192"/>
      <c r="O32" s="1192"/>
      <c r="P32" s="1192"/>
      <c r="Q32" s="1192"/>
      <c r="R32" s="1192"/>
      <c r="S32" s="1192"/>
      <c r="T32" s="1192"/>
      <c r="U32" s="1192"/>
      <c r="V32" s="1192"/>
      <c r="W32" s="1192"/>
      <c r="X32" s="1192"/>
      <c r="Y32" s="1192"/>
      <c r="Z32" s="1192"/>
      <c r="AA32" s="1192"/>
      <c r="AB32" s="1192"/>
      <c r="AC32" s="1192"/>
      <c r="AD32" s="1192"/>
      <c r="AE32" s="1192"/>
      <c r="AF32" s="1192"/>
      <c r="AG32" s="1192"/>
      <c r="AH32" s="1192"/>
      <c r="AI32" s="1192"/>
      <c r="AJ32" s="1192"/>
      <c r="AK32" s="1192"/>
      <c r="AL32" s="1192"/>
      <c r="AM32" s="1192"/>
      <c r="AN32" s="1192"/>
      <c r="AO32" s="1192"/>
      <c r="AP32" s="1192"/>
      <c r="AQ32" s="1192"/>
      <c r="AR32" s="1192"/>
      <c r="AS32" s="1192"/>
      <c r="AT32" s="1192"/>
      <c r="AU32" s="1192"/>
      <c r="AV32" s="1192"/>
      <c r="AW32" s="1192"/>
      <c r="AX32" s="1192"/>
      <c r="AY32" s="1192"/>
      <c r="AZ32" s="1192"/>
      <c r="BA32" s="1192"/>
      <c r="BB32" s="1192"/>
      <c r="BC32" s="1192"/>
      <c r="BD32" s="1192"/>
      <c r="BE32" s="1192"/>
      <c r="BF32" s="1192"/>
      <c r="BG32" s="1192"/>
      <c r="BH32" s="1192"/>
      <c r="BI32" s="1192"/>
      <c r="BJ32" s="1192"/>
      <c r="BK32" s="1192"/>
      <c r="BL32" s="1192"/>
      <c r="BM32" s="1192"/>
      <c r="BN32" s="1192"/>
      <c r="BO32" s="1192"/>
      <c r="BP32" s="1192"/>
      <c r="BQ32" s="1192"/>
      <c r="BR32" s="1192"/>
      <c r="BS32" s="1192"/>
      <c r="BT32" s="1192"/>
      <c r="BU32" s="1192"/>
      <c r="BV32" s="1192"/>
      <c r="BW32" s="1192"/>
      <c r="BX32" s="1192"/>
      <c r="BY32" s="1192"/>
      <c r="BZ32" s="1192"/>
      <c r="CA32" s="1192"/>
      <c r="CB32" s="1192"/>
      <c r="CC32" s="1192"/>
      <c r="CD32" s="1192"/>
      <c r="CE32" s="1192"/>
      <c r="CF32" s="1192"/>
      <c r="CG32" s="1192"/>
      <c r="CH32" s="1192"/>
      <c r="CI32" s="1192"/>
      <c r="CJ32" s="1192"/>
      <c r="CK32" s="1192"/>
      <c r="CL32" s="1192"/>
      <c r="CM32" s="1192"/>
      <c r="CN32" s="1192"/>
      <c r="CO32" s="1192"/>
      <c r="CP32" s="1192"/>
      <c r="CQ32" s="1192"/>
      <c r="CR32" s="1192"/>
      <c r="CS32" s="1192"/>
      <c r="CT32" s="1192"/>
      <c r="CU32" s="1192"/>
      <c r="CV32" s="1192"/>
      <c r="CW32" s="1192"/>
      <c r="CX32" s="1192"/>
      <c r="CY32" s="1192"/>
      <c r="CZ32" s="1192"/>
      <c r="DA32" s="1192"/>
      <c r="DB32" s="1192"/>
      <c r="DC32" s="1192"/>
      <c r="DD32" s="1192"/>
      <c r="DE32" s="1192"/>
      <c r="DF32" s="1192"/>
      <c r="DG32" s="1192"/>
      <c r="DH32" s="1192"/>
      <c r="DI32" s="1192"/>
      <c r="DJ32" s="1192"/>
      <c r="DK32" s="1192"/>
      <c r="DL32" s="1192"/>
      <c r="DM32" s="1192"/>
      <c r="DN32" s="1192"/>
      <c r="DO32" s="1192"/>
      <c r="DP32" s="1192"/>
      <c r="DQ32" s="1192"/>
      <c r="DR32" s="1192"/>
      <c r="DS32" s="1192"/>
      <c r="DT32" s="1192"/>
      <c r="DU32" s="1192"/>
      <c r="DV32" s="1192"/>
      <c r="DW32" s="1192"/>
      <c r="DX32" s="1192"/>
      <c r="DY32" s="1192"/>
      <c r="DZ32" s="1192"/>
      <c r="EA32" s="1192"/>
      <c r="EB32" s="1192"/>
      <c r="EC32" s="1192"/>
      <c r="ED32" s="1192"/>
      <c r="EE32" s="1192"/>
      <c r="EF32" s="1192"/>
      <c r="EG32" s="1192"/>
      <c r="EH32" s="1192"/>
      <c r="EI32" s="1192"/>
      <c r="EJ32" s="1192"/>
      <c r="EK32" s="1192"/>
      <c r="EL32" s="1192"/>
      <c r="EM32" s="1192"/>
      <c r="EN32" s="1192"/>
      <c r="EO32" s="1192"/>
      <c r="EP32" s="1192"/>
      <c r="EQ32" s="1192"/>
      <c r="ER32" s="1192"/>
      <c r="ES32" s="1192"/>
      <c r="ET32" s="1192"/>
      <c r="EU32" s="1192"/>
      <c r="EV32" s="1192"/>
      <c r="EW32" s="1192"/>
      <c r="EX32" s="1192"/>
      <c r="EY32" s="1192"/>
      <c r="EZ32" s="1192"/>
      <c r="FA32" s="1192"/>
      <c r="FB32" s="1192"/>
      <c r="FC32" s="1192"/>
      <c r="FD32" s="1192"/>
      <c r="FE32" s="1192"/>
      <c r="FF32" s="1192"/>
      <c r="FG32" s="1192"/>
      <c r="FH32" s="1192"/>
      <c r="FI32" s="1192"/>
      <c r="FJ32" s="1192"/>
      <c r="FK32" s="1192"/>
      <c r="FL32" s="1192"/>
    </row>
    <row r="33" spans="1:169" s="1" customFormat="1" ht="14.25" customHeight="1">
      <c r="A33" s="1189"/>
      <c r="B33" s="1195">
        <v>42736</v>
      </c>
      <c r="C33" s="1393">
        <v>58880311.210000008</v>
      </c>
      <c r="D33" s="1393">
        <v>58880311.210000008</v>
      </c>
      <c r="E33" s="1393">
        <v>22900115.673576657</v>
      </c>
      <c r="F33" s="1393">
        <v>35980195.536423348</v>
      </c>
      <c r="G33" s="1393"/>
      <c r="H33" s="1393"/>
      <c r="I33" s="1393"/>
      <c r="J33" s="1393"/>
      <c r="K33" s="1393"/>
      <c r="L33" s="1393"/>
      <c r="M33" s="1393"/>
      <c r="N33" s="1393"/>
      <c r="O33" s="1393"/>
      <c r="P33" s="1393"/>
      <c r="Q33" s="1393">
        <v>0</v>
      </c>
      <c r="R33" s="1393">
        <v>0</v>
      </c>
      <c r="S33" s="1393">
        <v>0</v>
      </c>
      <c r="T33" s="1393"/>
      <c r="U33" s="1393"/>
      <c r="V33" s="1393"/>
      <c r="W33" s="1393">
        <v>0</v>
      </c>
      <c r="X33" s="1393"/>
      <c r="Y33" s="1393"/>
      <c r="Z33" s="1393"/>
      <c r="AA33" s="1393">
        <v>0</v>
      </c>
      <c r="AB33" s="1393"/>
      <c r="AC33" s="1393"/>
      <c r="AD33" s="1393"/>
      <c r="AE33" s="1393">
        <v>0</v>
      </c>
      <c r="AF33" s="1393"/>
      <c r="AG33" s="1393"/>
      <c r="AH33" s="1393"/>
      <c r="AI33" s="1393">
        <v>0</v>
      </c>
      <c r="AJ33" s="1393"/>
      <c r="AK33" s="1393"/>
      <c r="AL33" s="1393"/>
      <c r="AM33" s="1393">
        <v>0</v>
      </c>
      <c r="AN33" s="1393"/>
      <c r="AO33" s="1393"/>
      <c r="AP33" s="1393"/>
      <c r="AQ33" s="1393">
        <v>0</v>
      </c>
      <c r="AR33" s="1393"/>
      <c r="AS33" s="1393"/>
      <c r="AT33" s="1393"/>
      <c r="AU33" s="1393">
        <v>0</v>
      </c>
      <c r="AV33" s="1393"/>
      <c r="AW33" s="1393"/>
      <c r="AX33" s="1393"/>
      <c r="AY33" s="1393">
        <v>0</v>
      </c>
      <c r="AZ33" s="1393"/>
      <c r="BA33" s="1393"/>
      <c r="BB33" s="1393"/>
      <c r="BC33" s="1393">
        <v>0</v>
      </c>
      <c r="BD33" s="1393"/>
      <c r="BE33" s="1393"/>
      <c r="BF33" s="1393"/>
      <c r="BG33" s="1393">
        <v>0</v>
      </c>
      <c r="BH33" s="1393"/>
      <c r="BI33" s="1393"/>
      <c r="BJ33" s="1393"/>
      <c r="BK33" s="1393"/>
      <c r="BL33" s="1393">
        <v>0</v>
      </c>
      <c r="BM33" s="1393">
        <v>0</v>
      </c>
      <c r="BN33" s="1393"/>
      <c r="BO33" s="1393">
        <v>0</v>
      </c>
      <c r="BP33" s="1393"/>
      <c r="BQ33" s="1393"/>
      <c r="BR33" s="1393"/>
      <c r="BS33" s="1393"/>
      <c r="BT33" s="1393">
        <v>0</v>
      </c>
      <c r="BU33" s="1393"/>
      <c r="BV33" s="1393">
        <v>0</v>
      </c>
      <c r="BW33" s="1393"/>
      <c r="BX33" s="1393"/>
      <c r="BY33" s="1393"/>
      <c r="BZ33" s="1393"/>
      <c r="CA33" s="1393">
        <v>0</v>
      </c>
      <c r="CB33" s="1393"/>
      <c r="CC33" s="1393">
        <v>0</v>
      </c>
      <c r="CD33" s="1393"/>
      <c r="CE33" s="1393"/>
      <c r="CF33" s="1393"/>
      <c r="CG33" s="1393"/>
      <c r="CH33" s="1393"/>
      <c r="CI33" s="1393">
        <v>0</v>
      </c>
      <c r="CJ33" s="1393"/>
      <c r="CK33" s="1393"/>
      <c r="CL33" s="1393"/>
      <c r="CM33" s="1393"/>
      <c r="CN33" s="1393"/>
      <c r="CO33" s="1393">
        <v>0</v>
      </c>
      <c r="CP33" s="1393"/>
      <c r="CQ33" s="1393"/>
      <c r="CR33" s="1393"/>
      <c r="CS33" s="1393"/>
      <c r="CT33" s="1393">
        <v>0</v>
      </c>
      <c r="CU33" s="1393">
        <v>0</v>
      </c>
      <c r="CV33" s="1393"/>
      <c r="CW33" s="1393"/>
      <c r="CX33" s="1393">
        <v>0</v>
      </c>
      <c r="CY33" s="1393"/>
      <c r="CZ33" s="1393"/>
      <c r="DA33" s="1393">
        <v>0</v>
      </c>
      <c r="DB33" s="1393"/>
      <c r="DC33" s="1393"/>
      <c r="DD33" s="1393"/>
      <c r="DE33" s="1393">
        <v>0</v>
      </c>
      <c r="DF33" s="1393">
        <v>0</v>
      </c>
      <c r="DG33" s="1393"/>
      <c r="DH33" s="1393"/>
      <c r="DI33" s="1393">
        <v>0</v>
      </c>
      <c r="DJ33" s="1393"/>
      <c r="DK33" s="1393"/>
      <c r="DL33" s="1393">
        <v>0</v>
      </c>
      <c r="DM33" s="1393"/>
      <c r="DN33" s="1393"/>
      <c r="DO33" s="1393"/>
      <c r="DP33" s="1393"/>
      <c r="DQ33" s="1393"/>
      <c r="DR33" s="1393">
        <v>0</v>
      </c>
      <c r="DS33" s="1393"/>
      <c r="DT33" s="1393">
        <v>0</v>
      </c>
      <c r="DU33" s="1393"/>
      <c r="DV33" s="1393"/>
      <c r="DW33" s="1393">
        <v>0</v>
      </c>
      <c r="DX33" s="1393"/>
      <c r="DY33" s="1393"/>
      <c r="DZ33" s="1393"/>
      <c r="EA33" s="1393"/>
      <c r="EB33" s="1393">
        <v>0</v>
      </c>
      <c r="EC33" s="1393"/>
      <c r="ED33" s="1393"/>
      <c r="EE33" s="1393"/>
      <c r="EF33" s="1393">
        <v>0</v>
      </c>
      <c r="EG33" s="1393">
        <v>0</v>
      </c>
      <c r="EH33" s="1393"/>
      <c r="EI33" s="1393"/>
      <c r="EJ33" s="1393">
        <v>0</v>
      </c>
      <c r="EK33" s="1393"/>
      <c r="EL33" s="1393"/>
      <c r="EM33" s="1393">
        <v>0</v>
      </c>
      <c r="EN33" s="1393"/>
      <c r="EO33" s="1393"/>
      <c r="EP33" s="1393"/>
      <c r="EQ33" s="1393"/>
      <c r="ER33" s="1393"/>
      <c r="ES33" s="1393">
        <v>-18933518.193603788</v>
      </c>
      <c r="ET33" s="1393">
        <v>37045237</v>
      </c>
      <c r="EU33" s="1393">
        <v>2498362</v>
      </c>
      <c r="EV33" s="1393">
        <v>34546875</v>
      </c>
      <c r="EW33" s="1393">
        <v>0</v>
      </c>
      <c r="EX33" s="1393"/>
      <c r="EY33" s="1393"/>
      <c r="EZ33" s="1393">
        <v>-52958954.602374993</v>
      </c>
      <c r="FA33" s="1393"/>
      <c r="FB33" s="1393"/>
      <c r="FC33" s="1393">
        <v>-52958954.602374993</v>
      </c>
      <c r="FD33" s="1393">
        <v>-3019800.5912287934</v>
      </c>
      <c r="FE33" s="1393"/>
      <c r="FF33" s="1393">
        <v>55892757.275149956</v>
      </c>
      <c r="FG33" s="1393"/>
      <c r="FH33" s="1393"/>
      <c r="FI33" s="1393"/>
      <c r="FJ33" s="1393"/>
      <c r="FK33" s="1393"/>
      <c r="FL33" s="1393">
        <v>95839550.291546181</v>
      </c>
      <c r="FM33" s="1193">
        <v>0</v>
      </c>
    </row>
    <row r="34" spans="1:169" s="1" customFormat="1" ht="15.75">
      <c r="A34" s="1189"/>
      <c r="B34" s="1195">
        <v>42767</v>
      </c>
      <c r="C34" s="1393">
        <v>58880311.210000008</v>
      </c>
      <c r="D34" s="1393">
        <v>58880311.210000008</v>
      </c>
      <c r="E34" s="1393">
        <v>22900115.673576657</v>
      </c>
      <c r="F34" s="1393">
        <v>35980195.536423348</v>
      </c>
      <c r="G34" s="1393"/>
      <c r="H34" s="1393"/>
      <c r="I34" s="1393"/>
      <c r="J34" s="1393"/>
      <c r="K34" s="1393"/>
      <c r="L34" s="1393"/>
      <c r="M34" s="1393"/>
      <c r="N34" s="1393"/>
      <c r="O34" s="1393"/>
      <c r="P34" s="1393"/>
      <c r="Q34" s="1393">
        <v>0</v>
      </c>
      <c r="R34" s="1393">
        <v>0</v>
      </c>
      <c r="S34" s="1393">
        <v>0</v>
      </c>
      <c r="T34" s="1393"/>
      <c r="U34" s="1393"/>
      <c r="V34" s="1393"/>
      <c r="W34" s="1393">
        <v>0</v>
      </c>
      <c r="X34" s="1393"/>
      <c r="Y34" s="1393"/>
      <c r="Z34" s="1393"/>
      <c r="AA34" s="1393">
        <v>0</v>
      </c>
      <c r="AB34" s="1393"/>
      <c r="AC34" s="1393"/>
      <c r="AD34" s="1393"/>
      <c r="AE34" s="1393">
        <v>0</v>
      </c>
      <c r="AF34" s="1393"/>
      <c r="AG34" s="1393"/>
      <c r="AH34" s="1393"/>
      <c r="AI34" s="1393">
        <v>0</v>
      </c>
      <c r="AJ34" s="1393"/>
      <c r="AK34" s="1393"/>
      <c r="AL34" s="1393"/>
      <c r="AM34" s="1393">
        <v>0</v>
      </c>
      <c r="AN34" s="1393"/>
      <c r="AO34" s="1393"/>
      <c r="AP34" s="1393"/>
      <c r="AQ34" s="1393">
        <v>0</v>
      </c>
      <c r="AR34" s="1393"/>
      <c r="AS34" s="1393"/>
      <c r="AT34" s="1393"/>
      <c r="AU34" s="1393">
        <v>0</v>
      </c>
      <c r="AV34" s="1393"/>
      <c r="AW34" s="1393"/>
      <c r="AX34" s="1393"/>
      <c r="AY34" s="1393">
        <v>0</v>
      </c>
      <c r="AZ34" s="1393"/>
      <c r="BA34" s="1393"/>
      <c r="BB34" s="1393"/>
      <c r="BC34" s="1393">
        <v>0</v>
      </c>
      <c r="BD34" s="1393"/>
      <c r="BE34" s="1393"/>
      <c r="BF34" s="1393"/>
      <c r="BG34" s="1393">
        <v>0</v>
      </c>
      <c r="BH34" s="1393"/>
      <c r="BI34" s="1393"/>
      <c r="BJ34" s="1393"/>
      <c r="BK34" s="1393"/>
      <c r="BL34" s="1393">
        <v>0</v>
      </c>
      <c r="BM34" s="1393">
        <v>0</v>
      </c>
      <c r="BN34" s="1393"/>
      <c r="BO34" s="1393">
        <v>0</v>
      </c>
      <c r="BP34" s="1393"/>
      <c r="BQ34" s="1393"/>
      <c r="BR34" s="1393"/>
      <c r="BS34" s="1393"/>
      <c r="BT34" s="1393">
        <v>0</v>
      </c>
      <c r="BU34" s="1393"/>
      <c r="BV34" s="1393">
        <v>0</v>
      </c>
      <c r="BW34" s="1393"/>
      <c r="BX34" s="1393"/>
      <c r="BY34" s="1393"/>
      <c r="BZ34" s="1393"/>
      <c r="CA34" s="1393">
        <v>0</v>
      </c>
      <c r="CB34" s="1393"/>
      <c r="CC34" s="1393">
        <v>0</v>
      </c>
      <c r="CD34" s="1393"/>
      <c r="CE34" s="1393"/>
      <c r="CF34" s="1393"/>
      <c r="CG34" s="1393"/>
      <c r="CH34" s="1393"/>
      <c r="CI34" s="1393">
        <v>0</v>
      </c>
      <c r="CJ34" s="1393"/>
      <c r="CK34" s="1393"/>
      <c r="CL34" s="1393"/>
      <c r="CM34" s="1393"/>
      <c r="CN34" s="1393"/>
      <c r="CO34" s="1393">
        <v>0</v>
      </c>
      <c r="CP34" s="1393"/>
      <c r="CQ34" s="1393"/>
      <c r="CR34" s="1393"/>
      <c r="CS34" s="1393"/>
      <c r="CT34" s="1393">
        <v>0</v>
      </c>
      <c r="CU34" s="1393">
        <v>0</v>
      </c>
      <c r="CV34" s="1393"/>
      <c r="CW34" s="1393"/>
      <c r="CX34" s="1393">
        <v>0</v>
      </c>
      <c r="CY34" s="1393"/>
      <c r="CZ34" s="1393"/>
      <c r="DA34" s="1393">
        <v>0</v>
      </c>
      <c r="DB34" s="1393"/>
      <c r="DC34" s="1393"/>
      <c r="DD34" s="1393"/>
      <c r="DE34" s="1393">
        <v>0</v>
      </c>
      <c r="DF34" s="1393">
        <v>0</v>
      </c>
      <c r="DG34" s="1393"/>
      <c r="DH34" s="1393"/>
      <c r="DI34" s="1393">
        <v>0</v>
      </c>
      <c r="DJ34" s="1393"/>
      <c r="DK34" s="1393"/>
      <c r="DL34" s="1393">
        <v>0</v>
      </c>
      <c r="DM34" s="1393"/>
      <c r="DN34" s="1393"/>
      <c r="DO34" s="1393"/>
      <c r="DP34" s="1393"/>
      <c r="DQ34" s="1393"/>
      <c r="DR34" s="1393">
        <v>0</v>
      </c>
      <c r="DS34" s="1393"/>
      <c r="DT34" s="1393">
        <v>0</v>
      </c>
      <c r="DU34" s="1393"/>
      <c r="DV34" s="1393"/>
      <c r="DW34" s="1393">
        <v>0</v>
      </c>
      <c r="DX34" s="1393"/>
      <c r="DY34" s="1393"/>
      <c r="DZ34" s="1393"/>
      <c r="EA34" s="1393"/>
      <c r="EB34" s="1393">
        <v>0</v>
      </c>
      <c r="EC34" s="1393"/>
      <c r="ED34" s="1393"/>
      <c r="EE34" s="1393"/>
      <c r="EF34" s="1393">
        <v>0</v>
      </c>
      <c r="EG34" s="1393">
        <v>0</v>
      </c>
      <c r="EH34" s="1393"/>
      <c r="EI34" s="1393"/>
      <c r="EJ34" s="1393">
        <v>0</v>
      </c>
      <c r="EK34" s="1393"/>
      <c r="EL34" s="1393"/>
      <c r="EM34" s="1393">
        <v>0</v>
      </c>
      <c r="EN34" s="1393"/>
      <c r="EO34" s="1393"/>
      <c r="EP34" s="1393"/>
      <c r="EQ34" s="1393"/>
      <c r="ER34" s="1393"/>
      <c r="ES34" s="1393">
        <v>-19020214</v>
      </c>
      <c r="ET34" s="1393">
        <v>37045237</v>
      </c>
      <c r="EU34" s="1393">
        <v>2498362</v>
      </c>
      <c r="EV34" s="1393">
        <v>34546875</v>
      </c>
      <c r="EW34" s="1393">
        <v>0</v>
      </c>
      <c r="EX34" s="1393"/>
      <c r="EY34" s="1393"/>
      <c r="EZ34" s="1393">
        <v>-52958955</v>
      </c>
      <c r="FA34" s="1393"/>
      <c r="FB34" s="1393"/>
      <c r="FC34" s="1393">
        <v>-52958955</v>
      </c>
      <c r="FD34" s="1393">
        <v>-3106496</v>
      </c>
      <c r="FE34" s="1393"/>
      <c r="FF34" s="1393">
        <v>55892758.351546168</v>
      </c>
      <c r="FG34" s="1393"/>
      <c r="FH34" s="1393"/>
      <c r="FI34" s="1393"/>
      <c r="FJ34" s="1393"/>
      <c r="FK34" s="1393"/>
      <c r="FL34" s="1393">
        <v>95752855.561546177</v>
      </c>
      <c r="FM34" s="1193">
        <v>0</v>
      </c>
    </row>
    <row r="35" spans="1:169" s="1" customFormat="1" ht="15.75">
      <c r="A35" s="1189"/>
      <c r="B35" s="1195">
        <v>42795</v>
      </c>
      <c r="C35" s="1393">
        <v>58880311.210000008</v>
      </c>
      <c r="D35" s="1393">
        <v>58880311.210000008</v>
      </c>
      <c r="E35" s="1393">
        <v>22900115.673576657</v>
      </c>
      <c r="F35" s="1393">
        <v>35980195.536423348</v>
      </c>
      <c r="G35" s="1393"/>
      <c r="H35" s="1393"/>
      <c r="I35" s="1393"/>
      <c r="J35" s="1393"/>
      <c r="K35" s="1393"/>
      <c r="L35" s="1393"/>
      <c r="M35" s="1393"/>
      <c r="N35" s="1393"/>
      <c r="O35" s="1393"/>
      <c r="P35" s="1393"/>
      <c r="Q35" s="1393">
        <v>0</v>
      </c>
      <c r="R35" s="1393">
        <v>0</v>
      </c>
      <c r="S35" s="1393">
        <v>0</v>
      </c>
      <c r="T35" s="1393"/>
      <c r="U35" s="1393"/>
      <c r="V35" s="1393"/>
      <c r="W35" s="1393">
        <v>0</v>
      </c>
      <c r="X35" s="1393"/>
      <c r="Y35" s="1393"/>
      <c r="Z35" s="1393"/>
      <c r="AA35" s="1393">
        <v>0</v>
      </c>
      <c r="AB35" s="1393"/>
      <c r="AC35" s="1393"/>
      <c r="AD35" s="1393"/>
      <c r="AE35" s="1393">
        <v>0</v>
      </c>
      <c r="AF35" s="1393"/>
      <c r="AG35" s="1393"/>
      <c r="AH35" s="1393"/>
      <c r="AI35" s="1393">
        <v>0</v>
      </c>
      <c r="AJ35" s="1393"/>
      <c r="AK35" s="1393"/>
      <c r="AL35" s="1393"/>
      <c r="AM35" s="1393">
        <v>0</v>
      </c>
      <c r="AN35" s="1393"/>
      <c r="AO35" s="1393"/>
      <c r="AP35" s="1393"/>
      <c r="AQ35" s="1393">
        <v>0</v>
      </c>
      <c r="AR35" s="1393"/>
      <c r="AS35" s="1393"/>
      <c r="AT35" s="1393"/>
      <c r="AU35" s="1393">
        <v>0</v>
      </c>
      <c r="AV35" s="1393"/>
      <c r="AW35" s="1393"/>
      <c r="AX35" s="1393"/>
      <c r="AY35" s="1393">
        <v>0</v>
      </c>
      <c r="AZ35" s="1393"/>
      <c r="BA35" s="1393"/>
      <c r="BB35" s="1393"/>
      <c r="BC35" s="1393">
        <v>0</v>
      </c>
      <c r="BD35" s="1393"/>
      <c r="BE35" s="1393"/>
      <c r="BF35" s="1393"/>
      <c r="BG35" s="1393">
        <v>0</v>
      </c>
      <c r="BH35" s="1393"/>
      <c r="BI35" s="1393"/>
      <c r="BJ35" s="1393"/>
      <c r="BK35" s="1393"/>
      <c r="BL35" s="1393">
        <v>0</v>
      </c>
      <c r="BM35" s="1393">
        <v>0</v>
      </c>
      <c r="BN35" s="1393"/>
      <c r="BO35" s="1393">
        <v>0</v>
      </c>
      <c r="BP35" s="1393"/>
      <c r="BQ35" s="1393"/>
      <c r="BR35" s="1393"/>
      <c r="BS35" s="1393"/>
      <c r="BT35" s="1393">
        <v>0</v>
      </c>
      <c r="BU35" s="1393"/>
      <c r="BV35" s="1393">
        <v>0</v>
      </c>
      <c r="BW35" s="1393"/>
      <c r="BX35" s="1393"/>
      <c r="BY35" s="1393"/>
      <c r="BZ35" s="1393"/>
      <c r="CA35" s="1393">
        <v>0</v>
      </c>
      <c r="CB35" s="1393"/>
      <c r="CC35" s="1393">
        <v>0</v>
      </c>
      <c r="CD35" s="1393"/>
      <c r="CE35" s="1393"/>
      <c r="CF35" s="1393"/>
      <c r="CG35" s="1393"/>
      <c r="CH35" s="1393"/>
      <c r="CI35" s="1393">
        <v>0</v>
      </c>
      <c r="CJ35" s="1393"/>
      <c r="CK35" s="1393"/>
      <c r="CL35" s="1393"/>
      <c r="CM35" s="1393"/>
      <c r="CN35" s="1393"/>
      <c r="CO35" s="1393">
        <v>0</v>
      </c>
      <c r="CP35" s="1393"/>
      <c r="CQ35" s="1393"/>
      <c r="CR35" s="1393"/>
      <c r="CS35" s="1393"/>
      <c r="CT35" s="1393">
        <v>0</v>
      </c>
      <c r="CU35" s="1393">
        <v>0</v>
      </c>
      <c r="CV35" s="1393"/>
      <c r="CW35" s="1393"/>
      <c r="CX35" s="1393">
        <v>0</v>
      </c>
      <c r="CY35" s="1393"/>
      <c r="CZ35" s="1393"/>
      <c r="DA35" s="1393">
        <v>0</v>
      </c>
      <c r="DB35" s="1393"/>
      <c r="DC35" s="1393"/>
      <c r="DD35" s="1393"/>
      <c r="DE35" s="1393">
        <v>0</v>
      </c>
      <c r="DF35" s="1393">
        <v>0</v>
      </c>
      <c r="DG35" s="1393"/>
      <c r="DH35" s="1393"/>
      <c r="DI35" s="1393">
        <v>0</v>
      </c>
      <c r="DJ35" s="1393"/>
      <c r="DK35" s="1393"/>
      <c r="DL35" s="1393">
        <v>0</v>
      </c>
      <c r="DM35" s="1393"/>
      <c r="DN35" s="1393"/>
      <c r="DO35" s="1393"/>
      <c r="DP35" s="1393"/>
      <c r="DQ35" s="1393"/>
      <c r="DR35" s="1393">
        <v>0</v>
      </c>
      <c r="DS35" s="1393"/>
      <c r="DT35" s="1393">
        <v>0</v>
      </c>
      <c r="DU35" s="1393"/>
      <c r="DV35" s="1393"/>
      <c r="DW35" s="1393">
        <v>0</v>
      </c>
      <c r="DX35" s="1393"/>
      <c r="DY35" s="1393"/>
      <c r="DZ35" s="1393"/>
      <c r="EA35" s="1393"/>
      <c r="EB35" s="1393">
        <v>0</v>
      </c>
      <c r="EC35" s="1393"/>
      <c r="ED35" s="1393"/>
      <c r="EE35" s="1393"/>
      <c r="EF35" s="1393">
        <v>0</v>
      </c>
      <c r="EG35" s="1393">
        <v>0</v>
      </c>
      <c r="EH35" s="1393"/>
      <c r="EI35" s="1393"/>
      <c r="EJ35" s="1393">
        <v>0</v>
      </c>
      <c r="EK35" s="1393"/>
      <c r="EL35" s="1393"/>
      <c r="EM35" s="1393">
        <v>0</v>
      </c>
      <c r="EN35" s="1393"/>
      <c r="EO35" s="1393"/>
      <c r="EP35" s="1393"/>
      <c r="EQ35" s="1393"/>
      <c r="ER35" s="1393"/>
      <c r="ES35" s="1393">
        <v>-19005807.216303792</v>
      </c>
      <c r="ET35" s="1393">
        <v>37045237</v>
      </c>
      <c r="EU35" s="1393">
        <v>2498362</v>
      </c>
      <c r="EV35" s="1393">
        <v>34546875</v>
      </c>
      <c r="EW35" s="1393">
        <v>0</v>
      </c>
      <c r="EX35" s="1393"/>
      <c r="EY35" s="1393"/>
      <c r="EZ35" s="1393">
        <v>-52944548.625074998</v>
      </c>
      <c r="FA35" s="1393"/>
      <c r="FB35" s="1393"/>
      <c r="FC35" s="1393">
        <v>-52944548.625074998</v>
      </c>
      <c r="FD35" s="1393">
        <v>-3106495.5912287934</v>
      </c>
      <c r="FE35" s="1393"/>
      <c r="FF35" s="1393">
        <v>55892757.297849968</v>
      </c>
      <c r="FG35" s="1393"/>
      <c r="FH35" s="1393"/>
      <c r="FI35" s="1393"/>
      <c r="FJ35" s="1393"/>
      <c r="FK35" s="1393"/>
      <c r="FL35" s="1393">
        <v>95767261.291546181</v>
      </c>
      <c r="FM35" s="1193">
        <v>0</v>
      </c>
    </row>
    <row r="36" spans="1:169" s="1" customFormat="1" ht="15.75">
      <c r="A36" s="1189"/>
      <c r="B36" s="1195">
        <v>42826</v>
      </c>
      <c r="C36" s="1393">
        <v>58880311.210000008</v>
      </c>
      <c r="D36" s="1393">
        <v>58880311.210000008</v>
      </c>
      <c r="E36" s="1393">
        <v>22900115.673576657</v>
      </c>
      <c r="F36" s="1393">
        <v>35980195.536423348</v>
      </c>
      <c r="G36" s="1393"/>
      <c r="H36" s="1393"/>
      <c r="I36" s="1393"/>
      <c r="J36" s="1393"/>
      <c r="K36" s="1393"/>
      <c r="L36" s="1393"/>
      <c r="M36" s="1393"/>
      <c r="N36" s="1393"/>
      <c r="O36" s="1393"/>
      <c r="P36" s="1393"/>
      <c r="Q36" s="1393">
        <v>0</v>
      </c>
      <c r="R36" s="1393">
        <v>0</v>
      </c>
      <c r="S36" s="1393">
        <v>0</v>
      </c>
      <c r="T36" s="1393"/>
      <c r="U36" s="1393"/>
      <c r="V36" s="1393"/>
      <c r="W36" s="1393">
        <v>0</v>
      </c>
      <c r="X36" s="1393"/>
      <c r="Y36" s="1393"/>
      <c r="Z36" s="1393"/>
      <c r="AA36" s="1393">
        <v>0</v>
      </c>
      <c r="AB36" s="1393"/>
      <c r="AC36" s="1393"/>
      <c r="AD36" s="1393"/>
      <c r="AE36" s="1393">
        <v>0</v>
      </c>
      <c r="AF36" s="1393"/>
      <c r="AG36" s="1393"/>
      <c r="AH36" s="1393"/>
      <c r="AI36" s="1393">
        <v>0</v>
      </c>
      <c r="AJ36" s="1393"/>
      <c r="AK36" s="1393"/>
      <c r="AL36" s="1393"/>
      <c r="AM36" s="1393">
        <v>0</v>
      </c>
      <c r="AN36" s="1393"/>
      <c r="AO36" s="1393"/>
      <c r="AP36" s="1393"/>
      <c r="AQ36" s="1393">
        <v>0</v>
      </c>
      <c r="AR36" s="1393"/>
      <c r="AS36" s="1393"/>
      <c r="AT36" s="1393"/>
      <c r="AU36" s="1393">
        <v>0</v>
      </c>
      <c r="AV36" s="1393"/>
      <c r="AW36" s="1393"/>
      <c r="AX36" s="1393"/>
      <c r="AY36" s="1393">
        <v>0</v>
      </c>
      <c r="AZ36" s="1393"/>
      <c r="BA36" s="1393"/>
      <c r="BB36" s="1393"/>
      <c r="BC36" s="1393">
        <v>0</v>
      </c>
      <c r="BD36" s="1393"/>
      <c r="BE36" s="1393"/>
      <c r="BF36" s="1393"/>
      <c r="BG36" s="1393">
        <v>0</v>
      </c>
      <c r="BH36" s="1393"/>
      <c r="BI36" s="1393"/>
      <c r="BJ36" s="1393"/>
      <c r="BK36" s="1393"/>
      <c r="BL36" s="1393">
        <v>0</v>
      </c>
      <c r="BM36" s="1393">
        <v>0</v>
      </c>
      <c r="BN36" s="1393"/>
      <c r="BO36" s="1393">
        <v>0</v>
      </c>
      <c r="BP36" s="1393"/>
      <c r="BQ36" s="1393"/>
      <c r="BR36" s="1393"/>
      <c r="BS36" s="1393"/>
      <c r="BT36" s="1393">
        <v>0</v>
      </c>
      <c r="BU36" s="1393"/>
      <c r="BV36" s="1393">
        <v>0</v>
      </c>
      <c r="BW36" s="1393"/>
      <c r="BX36" s="1393"/>
      <c r="BY36" s="1393"/>
      <c r="BZ36" s="1393"/>
      <c r="CA36" s="1393">
        <v>0</v>
      </c>
      <c r="CB36" s="1393"/>
      <c r="CC36" s="1393">
        <v>0</v>
      </c>
      <c r="CD36" s="1393"/>
      <c r="CE36" s="1393"/>
      <c r="CF36" s="1393"/>
      <c r="CG36" s="1393"/>
      <c r="CH36" s="1393"/>
      <c r="CI36" s="1393">
        <v>0</v>
      </c>
      <c r="CJ36" s="1393"/>
      <c r="CK36" s="1393"/>
      <c r="CL36" s="1393"/>
      <c r="CM36" s="1393"/>
      <c r="CN36" s="1393"/>
      <c r="CO36" s="1393">
        <v>0</v>
      </c>
      <c r="CP36" s="1393"/>
      <c r="CQ36" s="1393"/>
      <c r="CR36" s="1393"/>
      <c r="CS36" s="1393"/>
      <c r="CT36" s="1393">
        <v>0</v>
      </c>
      <c r="CU36" s="1393">
        <v>0</v>
      </c>
      <c r="CV36" s="1393"/>
      <c r="CW36" s="1393"/>
      <c r="CX36" s="1393">
        <v>0</v>
      </c>
      <c r="CY36" s="1393"/>
      <c r="CZ36" s="1393"/>
      <c r="DA36" s="1393">
        <v>0</v>
      </c>
      <c r="DB36" s="1393"/>
      <c r="DC36" s="1393"/>
      <c r="DD36" s="1393"/>
      <c r="DE36" s="1393">
        <v>0</v>
      </c>
      <c r="DF36" s="1393">
        <v>0</v>
      </c>
      <c r="DG36" s="1393"/>
      <c r="DH36" s="1393"/>
      <c r="DI36" s="1393">
        <v>0</v>
      </c>
      <c r="DJ36" s="1393"/>
      <c r="DK36" s="1393"/>
      <c r="DL36" s="1393">
        <v>0</v>
      </c>
      <c r="DM36" s="1393"/>
      <c r="DN36" s="1393"/>
      <c r="DO36" s="1393"/>
      <c r="DP36" s="1393"/>
      <c r="DQ36" s="1393"/>
      <c r="DR36" s="1393">
        <v>0</v>
      </c>
      <c r="DS36" s="1393"/>
      <c r="DT36" s="1393">
        <v>0</v>
      </c>
      <c r="DU36" s="1393"/>
      <c r="DV36" s="1393"/>
      <c r="DW36" s="1393">
        <v>0</v>
      </c>
      <c r="DX36" s="1393"/>
      <c r="DY36" s="1393"/>
      <c r="DZ36" s="1393"/>
      <c r="EA36" s="1393"/>
      <c r="EB36" s="1393">
        <v>0</v>
      </c>
      <c r="EC36" s="1393"/>
      <c r="ED36" s="1393"/>
      <c r="EE36" s="1393"/>
      <c r="EF36" s="1393">
        <v>0</v>
      </c>
      <c r="EG36" s="1393">
        <v>0</v>
      </c>
      <c r="EH36" s="1393"/>
      <c r="EI36" s="1393"/>
      <c r="EJ36" s="1393">
        <v>0</v>
      </c>
      <c r="EK36" s="1393"/>
      <c r="EL36" s="1393"/>
      <c r="EM36" s="1393">
        <v>0</v>
      </c>
      <c r="EN36" s="1393"/>
      <c r="EO36" s="1393"/>
      <c r="EP36" s="1393"/>
      <c r="EQ36" s="1393"/>
      <c r="ER36" s="1393"/>
      <c r="ES36" s="1393">
        <v>-18919113</v>
      </c>
      <c r="ET36" s="1393">
        <v>37045237</v>
      </c>
      <c r="EU36" s="1393">
        <v>2498362</v>
      </c>
      <c r="EV36" s="1393">
        <v>34546875</v>
      </c>
      <c r="EW36" s="1393">
        <v>0</v>
      </c>
      <c r="EX36" s="1393"/>
      <c r="EY36" s="1393"/>
      <c r="EZ36" s="1393">
        <v>-52857854</v>
      </c>
      <c r="FA36" s="1393"/>
      <c r="FB36" s="1393"/>
      <c r="FC36" s="1393">
        <v>-52857854</v>
      </c>
      <c r="FD36" s="1393">
        <v>-3106496</v>
      </c>
      <c r="FE36" s="1393"/>
      <c r="FF36" s="1393">
        <v>55892758.110096171</v>
      </c>
      <c r="FG36" s="1393"/>
      <c r="FH36" s="1393"/>
      <c r="FI36" s="1393"/>
      <c r="FJ36" s="1393"/>
      <c r="FK36" s="1393"/>
      <c r="FL36" s="1393">
        <v>95853956.32009618</v>
      </c>
      <c r="FM36" s="1193">
        <v>0</v>
      </c>
    </row>
    <row r="37" spans="1:169" s="1" customFormat="1" ht="15.75">
      <c r="A37" s="1189"/>
      <c r="B37" s="1195">
        <v>42856</v>
      </c>
      <c r="C37" s="1393">
        <v>58880311.210000008</v>
      </c>
      <c r="D37" s="1393">
        <v>58880311.210000008</v>
      </c>
      <c r="E37" s="1393">
        <v>22900115.673576657</v>
      </c>
      <c r="F37" s="1393">
        <v>35980195.536423348</v>
      </c>
      <c r="G37" s="1393"/>
      <c r="H37" s="1393"/>
      <c r="I37" s="1393"/>
      <c r="J37" s="1393"/>
      <c r="K37" s="1393"/>
      <c r="L37" s="1393"/>
      <c r="M37" s="1393"/>
      <c r="N37" s="1393"/>
      <c r="O37" s="1393"/>
      <c r="P37" s="1393"/>
      <c r="Q37" s="1393">
        <v>0</v>
      </c>
      <c r="R37" s="1393">
        <v>0</v>
      </c>
      <c r="S37" s="1393">
        <v>0</v>
      </c>
      <c r="T37" s="1393"/>
      <c r="U37" s="1393"/>
      <c r="V37" s="1393"/>
      <c r="W37" s="1393">
        <v>0</v>
      </c>
      <c r="X37" s="1393"/>
      <c r="Y37" s="1393"/>
      <c r="Z37" s="1393"/>
      <c r="AA37" s="1393">
        <v>0</v>
      </c>
      <c r="AB37" s="1393"/>
      <c r="AC37" s="1393"/>
      <c r="AD37" s="1393"/>
      <c r="AE37" s="1393">
        <v>0</v>
      </c>
      <c r="AF37" s="1393"/>
      <c r="AG37" s="1393"/>
      <c r="AH37" s="1393"/>
      <c r="AI37" s="1393">
        <v>0</v>
      </c>
      <c r="AJ37" s="1393"/>
      <c r="AK37" s="1393"/>
      <c r="AL37" s="1393"/>
      <c r="AM37" s="1393">
        <v>0</v>
      </c>
      <c r="AN37" s="1393"/>
      <c r="AO37" s="1393"/>
      <c r="AP37" s="1393"/>
      <c r="AQ37" s="1393">
        <v>0</v>
      </c>
      <c r="AR37" s="1393"/>
      <c r="AS37" s="1393"/>
      <c r="AT37" s="1393"/>
      <c r="AU37" s="1393">
        <v>0</v>
      </c>
      <c r="AV37" s="1393"/>
      <c r="AW37" s="1393"/>
      <c r="AX37" s="1393"/>
      <c r="AY37" s="1393">
        <v>0</v>
      </c>
      <c r="AZ37" s="1393"/>
      <c r="BA37" s="1393"/>
      <c r="BB37" s="1393"/>
      <c r="BC37" s="1393">
        <v>0</v>
      </c>
      <c r="BD37" s="1393"/>
      <c r="BE37" s="1393"/>
      <c r="BF37" s="1393"/>
      <c r="BG37" s="1393">
        <v>0</v>
      </c>
      <c r="BH37" s="1393"/>
      <c r="BI37" s="1393"/>
      <c r="BJ37" s="1393"/>
      <c r="BK37" s="1393"/>
      <c r="BL37" s="1393">
        <v>0</v>
      </c>
      <c r="BM37" s="1393">
        <v>0</v>
      </c>
      <c r="BN37" s="1393"/>
      <c r="BO37" s="1393">
        <v>0</v>
      </c>
      <c r="BP37" s="1393"/>
      <c r="BQ37" s="1393"/>
      <c r="BR37" s="1393"/>
      <c r="BS37" s="1393"/>
      <c r="BT37" s="1393">
        <v>0</v>
      </c>
      <c r="BU37" s="1393"/>
      <c r="BV37" s="1393">
        <v>0</v>
      </c>
      <c r="BW37" s="1393"/>
      <c r="BX37" s="1393"/>
      <c r="BY37" s="1393"/>
      <c r="BZ37" s="1393"/>
      <c r="CA37" s="1393">
        <v>0</v>
      </c>
      <c r="CB37" s="1393"/>
      <c r="CC37" s="1393">
        <v>0</v>
      </c>
      <c r="CD37" s="1393"/>
      <c r="CE37" s="1393"/>
      <c r="CF37" s="1393"/>
      <c r="CG37" s="1393"/>
      <c r="CH37" s="1393"/>
      <c r="CI37" s="1393">
        <v>0</v>
      </c>
      <c r="CJ37" s="1393"/>
      <c r="CK37" s="1393"/>
      <c r="CL37" s="1393"/>
      <c r="CM37" s="1393"/>
      <c r="CN37" s="1393"/>
      <c r="CO37" s="1393">
        <v>0</v>
      </c>
      <c r="CP37" s="1393"/>
      <c r="CQ37" s="1393"/>
      <c r="CR37" s="1393"/>
      <c r="CS37" s="1393"/>
      <c r="CT37" s="1393">
        <v>0</v>
      </c>
      <c r="CU37" s="1393">
        <v>0</v>
      </c>
      <c r="CV37" s="1393"/>
      <c r="CW37" s="1393"/>
      <c r="CX37" s="1393">
        <v>0</v>
      </c>
      <c r="CY37" s="1393"/>
      <c r="CZ37" s="1393"/>
      <c r="DA37" s="1393">
        <v>0</v>
      </c>
      <c r="DB37" s="1393"/>
      <c r="DC37" s="1393"/>
      <c r="DD37" s="1393"/>
      <c r="DE37" s="1393">
        <v>0</v>
      </c>
      <c r="DF37" s="1393">
        <v>0</v>
      </c>
      <c r="DG37" s="1393"/>
      <c r="DH37" s="1393"/>
      <c r="DI37" s="1393">
        <v>0</v>
      </c>
      <c r="DJ37" s="1393"/>
      <c r="DK37" s="1393"/>
      <c r="DL37" s="1393">
        <v>0</v>
      </c>
      <c r="DM37" s="1393"/>
      <c r="DN37" s="1393"/>
      <c r="DO37" s="1393"/>
      <c r="DP37" s="1393"/>
      <c r="DQ37" s="1393"/>
      <c r="DR37" s="1393">
        <v>0</v>
      </c>
      <c r="DS37" s="1393"/>
      <c r="DT37" s="1393">
        <v>0</v>
      </c>
      <c r="DU37" s="1393"/>
      <c r="DV37" s="1393"/>
      <c r="DW37" s="1393">
        <v>0</v>
      </c>
      <c r="DX37" s="1393"/>
      <c r="DY37" s="1393"/>
      <c r="DZ37" s="1393"/>
      <c r="EA37" s="1393"/>
      <c r="EB37" s="1393">
        <v>0</v>
      </c>
      <c r="EC37" s="1393"/>
      <c r="ED37" s="1393"/>
      <c r="EE37" s="1393"/>
      <c r="EF37" s="1393">
        <v>0</v>
      </c>
      <c r="EG37" s="1393">
        <v>0</v>
      </c>
      <c r="EH37" s="1393"/>
      <c r="EI37" s="1393"/>
      <c r="EJ37" s="1393">
        <v>0</v>
      </c>
      <c r="EK37" s="1393"/>
      <c r="EL37" s="1393"/>
      <c r="EM37" s="1393">
        <v>0</v>
      </c>
      <c r="EN37" s="1393"/>
      <c r="EO37" s="1393"/>
      <c r="EP37" s="1393"/>
      <c r="EQ37" s="1393"/>
      <c r="ER37" s="1393"/>
      <c r="ES37" s="1393">
        <v>-14755761.847034482</v>
      </c>
      <c r="ET37" s="1393">
        <v>37045237</v>
      </c>
      <c r="EU37" s="1393">
        <v>2498362</v>
      </c>
      <c r="EV37" s="1393">
        <v>34546875</v>
      </c>
      <c r="EW37" s="1393">
        <v>0</v>
      </c>
      <c r="EX37" s="1393"/>
      <c r="EY37" s="1393"/>
      <c r="EZ37" s="1393">
        <v>-52235236.218374975</v>
      </c>
      <c r="FA37" s="1393"/>
      <c r="FB37" s="1393"/>
      <c r="FC37" s="1393">
        <v>-52235236.218374975</v>
      </c>
      <c r="FD37" s="1393">
        <v>434237.37134049227</v>
      </c>
      <c r="FE37" s="1393"/>
      <c r="FF37" s="1393">
        <v>51892757.424362943</v>
      </c>
      <c r="FG37" s="1393"/>
      <c r="FH37" s="1393"/>
      <c r="FI37" s="1393"/>
      <c r="FJ37" s="1393"/>
      <c r="FK37" s="1393"/>
      <c r="FL37" s="1393">
        <v>96017306.787328467</v>
      </c>
      <c r="FM37" s="1193">
        <v>0</v>
      </c>
    </row>
    <row r="38" spans="1:169" s="947" customFormat="1" ht="15.75">
      <c r="B38" s="1195">
        <v>42887</v>
      </c>
      <c r="C38" s="1393">
        <v>58880311.210000008</v>
      </c>
      <c r="D38" s="1393">
        <v>58880311.210000008</v>
      </c>
      <c r="E38" s="1393">
        <v>22900115.673576657</v>
      </c>
      <c r="F38" s="1393">
        <v>35980195.536423348</v>
      </c>
      <c r="G38" s="1393"/>
      <c r="H38" s="1393"/>
      <c r="I38" s="1393"/>
      <c r="J38" s="1393"/>
      <c r="K38" s="1393"/>
      <c r="L38" s="1393"/>
      <c r="M38" s="1393"/>
      <c r="N38" s="1393"/>
      <c r="O38" s="1393"/>
      <c r="P38" s="1393"/>
      <c r="Q38" s="1393">
        <v>0</v>
      </c>
      <c r="R38" s="1393">
        <v>0</v>
      </c>
      <c r="S38" s="1393">
        <v>0</v>
      </c>
      <c r="T38" s="1393"/>
      <c r="U38" s="1393"/>
      <c r="V38" s="1393"/>
      <c r="W38" s="1393">
        <v>0</v>
      </c>
      <c r="X38" s="1393"/>
      <c r="Y38" s="1393"/>
      <c r="Z38" s="1393"/>
      <c r="AA38" s="1393">
        <v>0</v>
      </c>
      <c r="AB38" s="1393"/>
      <c r="AC38" s="1393"/>
      <c r="AD38" s="1393"/>
      <c r="AE38" s="1393">
        <v>0</v>
      </c>
      <c r="AF38" s="1393"/>
      <c r="AG38" s="1393"/>
      <c r="AH38" s="1393"/>
      <c r="AI38" s="1393">
        <v>0</v>
      </c>
      <c r="AJ38" s="1393"/>
      <c r="AK38" s="1393"/>
      <c r="AL38" s="1393"/>
      <c r="AM38" s="1393">
        <v>0</v>
      </c>
      <c r="AN38" s="1393"/>
      <c r="AO38" s="1393"/>
      <c r="AP38" s="1393"/>
      <c r="AQ38" s="1393">
        <v>0</v>
      </c>
      <c r="AR38" s="1393"/>
      <c r="AS38" s="1393"/>
      <c r="AT38" s="1393"/>
      <c r="AU38" s="1393">
        <v>0</v>
      </c>
      <c r="AV38" s="1393"/>
      <c r="AW38" s="1393"/>
      <c r="AX38" s="1393"/>
      <c r="AY38" s="1393">
        <v>0</v>
      </c>
      <c r="AZ38" s="1393"/>
      <c r="BA38" s="1393"/>
      <c r="BB38" s="1393"/>
      <c r="BC38" s="1393">
        <v>0</v>
      </c>
      <c r="BD38" s="1393"/>
      <c r="BE38" s="1393"/>
      <c r="BF38" s="1393"/>
      <c r="BG38" s="1393">
        <v>0</v>
      </c>
      <c r="BH38" s="1393"/>
      <c r="BI38" s="1393"/>
      <c r="BJ38" s="1393"/>
      <c r="BK38" s="1393"/>
      <c r="BL38" s="1393">
        <v>0</v>
      </c>
      <c r="BM38" s="1393">
        <v>0</v>
      </c>
      <c r="BN38" s="1393"/>
      <c r="BO38" s="1393">
        <v>0</v>
      </c>
      <c r="BP38" s="1393"/>
      <c r="BQ38" s="1393"/>
      <c r="BR38" s="1393"/>
      <c r="BS38" s="1393"/>
      <c r="BT38" s="1393">
        <v>0</v>
      </c>
      <c r="BU38" s="1393"/>
      <c r="BV38" s="1393">
        <v>0</v>
      </c>
      <c r="BW38" s="1393"/>
      <c r="BX38" s="1393"/>
      <c r="BY38" s="1393"/>
      <c r="BZ38" s="1393"/>
      <c r="CA38" s="1393">
        <v>0</v>
      </c>
      <c r="CB38" s="1393"/>
      <c r="CC38" s="1393">
        <v>0</v>
      </c>
      <c r="CD38" s="1393"/>
      <c r="CE38" s="1393"/>
      <c r="CF38" s="1393"/>
      <c r="CG38" s="1393"/>
      <c r="CH38" s="1393"/>
      <c r="CI38" s="1393">
        <v>0</v>
      </c>
      <c r="CJ38" s="1393"/>
      <c r="CK38" s="1393"/>
      <c r="CL38" s="1393"/>
      <c r="CM38" s="1393"/>
      <c r="CN38" s="1393"/>
      <c r="CO38" s="1393">
        <v>0</v>
      </c>
      <c r="CP38" s="1393"/>
      <c r="CQ38" s="1393"/>
      <c r="CR38" s="1393"/>
      <c r="CS38" s="1393"/>
      <c r="CT38" s="1393">
        <v>0</v>
      </c>
      <c r="CU38" s="1393">
        <v>0</v>
      </c>
      <c r="CV38" s="1393"/>
      <c r="CW38" s="1393"/>
      <c r="CX38" s="1393">
        <v>0</v>
      </c>
      <c r="CY38" s="1393"/>
      <c r="CZ38" s="1393"/>
      <c r="DA38" s="1393">
        <v>0</v>
      </c>
      <c r="DB38" s="1393"/>
      <c r="DC38" s="1393"/>
      <c r="DD38" s="1393"/>
      <c r="DE38" s="1393">
        <v>0</v>
      </c>
      <c r="DF38" s="1393">
        <v>0</v>
      </c>
      <c r="DG38" s="1393"/>
      <c r="DH38" s="1393"/>
      <c r="DI38" s="1393">
        <v>0</v>
      </c>
      <c r="DJ38" s="1393"/>
      <c r="DK38" s="1393"/>
      <c r="DL38" s="1393">
        <v>0</v>
      </c>
      <c r="DM38" s="1393"/>
      <c r="DN38" s="1393"/>
      <c r="DO38" s="1393"/>
      <c r="DP38" s="1393"/>
      <c r="DQ38" s="1393"/>
      <c r="DR38" s="1393">
        <v>0</v>
      </c>
      <c r="DS38" s="1393"/>
      <c r="DT38" s="1393">
        <v>0</v>
      </c>
      <c r="DU38" s="1393"/>
      <c r="DV38" s="1393"/>
      <c r="DW38" s="1393">
        <v>0</v>
      </c>
      <c r="DX38" s="1393"/>
      <c r="DY38" s="1393"/>
      <c r="DZ38" s="1393"/>
      <c r="EA38" s="1393"/>
      <c r="EB38" s="1393">
        <v>0</v>
      </c>
      <c r="EC38" s="1393"/>
      <c r="ED38" s="1393"/>
      <c r="EE38" s="1393"/>
      <c r="EF38" s="1393">
        <v>0</v>
      </c>
      <c r="EG38" s="1393">
        <v>0</v>
      </c>
      <c r="EH38" s="1393"/>
      <c r="EI38" s="1393"/>
      <c r="EJ38" s="1393">
        <v>0</v>
      </c>
      <c r="EK38" s="1393"/>
      <c r="EL38" s="1393"/>
      <c r="EM38" s="1393">
        <v>0</v>
      </c>
      <c r="EN38" s="1393"/>
      <c r="EO38" s="1393"/>
      <c r="EP38" s="1393"/>
      <c r="EQ38" s="1393"/>
      <c r="ER38" s="1393"/>
      <c r="ES38" s="1393">
        <v>-14755761.847034482</v>
      </c>
      <c r="ET38" s="1393">
        <v>37045237</v>
      </c>
      <c r="EU38" s="1393">
        <v>2498362</v>
      </c>
      <c r="EV38" s="1393">
        <v>34546875</v>
      </c>
      <c r="EW38" s="1393">
        <v>0</v>
      </c>
      <c r="EX38" s="1393"/>
      <c r="EY38" s="1393"/>
      <c r="EZ38" s="1393">
        <v>-52235236.218374975</v>
      </c>
      <c r="FA38" s="1393"/>
      <c r="FB38" s="1393"/>
      <c r="FC38" s="1393">
        <v>-52235236.218374975</v>
      </c>
      <c r="FD38" s="1393">
        <v>434237.37134049227</v>
      </c>
      <c r="FE38" s="1393"/>
      <c r="FF38" s="1393">
        <v>51921008.424362943</v>
      </c>
      <c r="FG38" s="1393"/>
      <c r="FH38" s="1393"/>
      <c r="FI38" s="1393"/>
      <c r="FJ38" s="1393"/>
      <c r="FK38" s="1393"/>
      <c r="FL38" s="1393">
        <v>96045557.787328467</v>
      </c>
      <c r="FM38" s="1193">
        <v>0</v>
      </c>
    </row>
    <row r="39" spans="1:169" s="1345" customFormat="1">
      <c r="B39" s="1351">
        <v>42917</v>
      </c>
      <c r="C39" s="1398">
        <v>58880311.210000008</v>
      </c>
      <c r="D39" s="1398">
        <v>58880311.210000008</v>
      </c>
      <c r="E39" s="1398">
        <v>22900115.673576657</v>
      </c>
      <c r="F39" s="1398">
        <v>35980195.536423348</v>
      </c>
      <c r="G39" s="1398"/>
      <c r="H39" s="1398"/>
      <c r="I39" s="1398"/>
      <c r="J39" s="1398"/>
      <c r="K39" s="1398"/>
      <c r="L39" s="1398"/>
      <c r="M39" s="1398"/>
      <c r="N39" s="1398"/>
      <c r="O39" s="1398"/>
      <c r="P39" s="1398"/>
      <c r="Q39" s="1398">
        <v>0</v>
      </c>
      <c r="R39" s="1398">
        <v>0</v>
      </c>
      <c r="S39" s="1398">
        <v>0</v>
      </c>
      <c r="T39" s="1398"/>
      <c r="U39" s="1398"/>
      <c r="V39" s="1398"/>
      <c r="W39" s="1398">
        <v>0</v>
      </c>
      <c r="X39" s="1398"/>
      <c r="Y39" s="1398"/>
      <c r="Z39" s="1398"/>
      <c r="AA39" s="1398">
        <v>0</v>
      </c>
      <c r="AB39" s="1398"/>
      <c r="AC39" s="1398"/>
      <c r="AD39" s="1398"/>
      <c r="AE39" s="1398">
        <v>0</v>
      </c>
      <c r="AF39" s="1398"/>
      <c r="AG39" s="1398"/>
      <c r="AH39" s="1398"/>
      <c r="AI39" s="1398">
        <v>0</v>
      </c>
      <c r="AJ39" s="1398"/>
      <c r="AK39" s="1398"/>
      <c r="AL39" s="1398"/>
      <c r="AM39" s="1398">
        <v>0</v>
      </c>
      <c r="AN39" s="1398"/>
      <c r="AO39" s="1398"/>
      <c r="AP39" s="1398"/>
      <c r="AQ39" s="1398">
        <v>0</v>
      </c>
      <c r="AR39" s="1398"/>
      <c r="AS39" s="1398"/>
      <c r="AT39" s="1398"/>
      <c r="AU39" s="1398">
        <v>0</v>
      </c>
      <c r="AV39" s="1398"/>
      <c r="AW39" s="1398"/>
      <c r="AX39" s="1398"/>
      <c r="AY39" s="1398">
        <v>0</v>
      </c>
      <c r="AZ39" s="1398"/>
      <c r="BA39" s="1398"/>
      <c r="BB39" s="1398"/>
      <c r="BC39" s="1398">
        <v>0</v>
      </c>
      <c r="BD39" s="1398"/>
      <c r="BE39" s="1398"/>
      <c r="BF39" s="1398"/>
      <c r="BG39" s="1398">
        <v>0</v>
      </c>
      <c r="BH39" s="1398"/>
      <c r="BI39" s="1398"/>
      <c r="BJ39" s="1398"/>
      <c r="BK39" s="1398"/>
      <c r="BL39" s="1398">
        <v>0</v>
      </c>
      <c r="BM39" s="1398">
        <v>0</v>
      </c>
      <c r="BN39" s="1398"/>
      <c r="BO39" s="1398">
        <v>0</v>
      </c>
      <c r="BP39" s="1398"/>
      <c r="BQ39" s="1398"/>
      <c r="BR39" s="1398"/>
      <c r="BS39" s="1398"/>
      <c r="BT39" s="1398">
        <v>0</v>
      </c>
      <c r="BU39" s="1398"/>
      <c r="BV39" s="1398">
        <v>0</v>
      </c>
      <c r="BW39" s="1398"/>
      <c r="BX39" s="1398"/>
      <c r="BY39" s="1398"/>
      <c r="BZ39" s="1398"/>
      <c r="CA39" s="1398">
        <v>0</v>
      </c>
      <c r="CB39" s="1398"/>
      <c r="CC39" s="1398">
        <v>0</v>
      </c>
      <c r="CD39" s="1398"/>
      <c r="CE39" s="1398"/>
      <c r="CF39" s="1398"/>
      <c r="CG39" s="1398"/>
      <c r="CH39" s="1398"/>
      <c r="CI39" s="1398">
        <v>0</v>
      </c>
      <c r="CJ39" s="1398"/>
      <c r="CK39" s="1398"/>
      <c r="CL39" s="1398"/>
      <c r="CM39" s="1398"/>
      <c r="CN39" s="1398"/>
      <c r="CO39" s="1398">
        <v>0</v>
      </c>
      <c r="CP39" s="1398"/>
      <c r="CQ39" s="1398"/>
      <c r="CR39" s="1398"/>
      <c r="CS39" s="1398"/>
      <c r="CT39" s="1398">
        <v>0</v>
      </c>
      <c r="CU39" s="1398">
        <v>0</v>
      </c>
      <c r="CV39" s="1398"/>
      <c r="CW39" s="1398"/>
      <c r="CX39" s="1398">
        <v>0</v>
      </c>
      <c r="CY39" s="1398"/>
      <c r="CZ39" s="1398"/>
      <c r="DA39" s="1398">
        <v>0</v>
      </c>
      <c r="DB39" s="1398"/>
      <c r="DC39" s="1398"/>
      <c r="DD39" s="1398"/>
      <c r="DE39" s="1398">
        <v>0</v>
      </c>
      <c r="DF39" s="1398">
        <v>0</v>
      </c>
      <c r="DG39" s="1398"/>
      <c r="DH39" s="1398"/>
      <c r="DI39" s="1398">
        <v>0</v>
      </c>
      <c r="DJ39" s="1398"/>
      <c r="DK39" s="1398"/>
      <c r="DL39" s="1398">
        <v>0</v>
      </c>
      <c r="DM39" s="1398"/>
      <c r="DN39" s="1398"/>
      <c r="DO39" s="1398"/>
      <c r="DP39" s="1398"/>
      <c r="DQ39" s="1398"/>
      <c r="DR39" s="1398">
        <v>0</v>
      </c>
      <c r="DS39" s="1398"/>
      <c r="DT39" s="1398">
        <v>0</v>
      </c>
      <c r="DU39" s="1398"/>
      <c r="DV39" s="1398"/>
      <c r="DW39" s="1398">
        <v>0</v>
      </c>
      <c r="DX39" s="1398"/>
      <c r="DY39" s="1398"/>
      <c r="DZ39" s="1398"/>
      <c r="EA39" s="1398"/>
      <c r="EB39" s="1398">
        <v>0</v>
      </c>
      <c r="EC39" s="1398"/>
      <c r="ED39" s="1398"/>
      <c r="EE39" s="1398"/>
      <c r="EF39" s="1398">
        <v>0</v>
      </c>
      <c r="EG39" s="1398">
        <v>0</v>
      </c>
      <c r="EH39" s="1398"/>
      <c r="EI39" s="1398"/>
      <c r="EJ39" s="1398">
        <v>0</v>
      </c>
      <c r="EK39" s="1398"/>
      <c r="EL39" s="1398"/>
      <c r="EM39" s="1398">
        <v>0</v>
      </c>
      <c r="EN39" s="1398"/>
      <c r="EO39" s="1398"/>
      <c r="EP39" s="1398"/>
      <c r="EQ39" s="1398"/>
      <c r="ER39" s="1398"/>
      <c r="ES39" s="1398">
        <v>-14755761.847034482</v>
      </c>
      <c r="ET39" s="1398">
        <v>37045237</v>
      </c>
      <c r="EU39" s="1398">
        <v>2498362</v>
      </c>
      <c r="EV39" s="1398">
        <v>34546875</v>
      </c>
      <c r="EW39" s="1398">
        <v>0</v>
      </c>
      <c r="EX39" s="1398"/>
      <c r="EY39" s="1398"/>
      <c r="EZ39" s="1398">
        <v>-52235236.218374975</v>
      </c>
      <c r="FA39" s="1398"/>
      <c r="FB39" s="1398"/>
      <c r="FC39" s="1398">
        <v>-52235236.218374975</v>
      </c>
      <c r="FD39" s="1398">
        <v>434237.37134049227</v>
      </c>
      <c r="FE39" s="1398"/>
      <c r="FF39" s="1398">
        <v>51921008.424362943</v>
      </c>
      <c r="FG39" s="1398"/>
      <c r="FH39" s="1398"/>
      <c r="FI39" s="1398"/>
      <c r="FJ39" s="1398"/>
      <c r="FK39" s="1398"/>
      <c r="FL39" s="1398">
        <v>96045557.787328467</v>
      </c>
      <c r="FM39" s="1352">
        <v>0</v>
      </c>
    </row>
    <row r="40" spans="1:169" s="1349" customFormat="1">
      <c r="B40" s="1351">
        <v>42948</v>
      </c>
      <c r="C40" s="1398">
        <v>58880311.210000008</v>
      </c>
      <c r="D40" s="1398">
        <v>58880311.210000008</v>
      </c>
      <c r="E40" s="1398">
        <v>22900115.673576657</v>
      </c>
      <c r="F40" s="1398">
        <v>35980195.536423348</v>
      </c>
      <c r="G40" s="1398"/>
      <c r="H40" s="1398"/>
      <c r="I40" s="1398"/>
      <c r="J40" s="1398"/>
      <c r="K40" s="1398"/>
      <c r="L40" s="1398"/>
      <c r="M40" s="1398"/>
      <c r="N40" s="1398"/>
      <c r="O40" s="1398"/>
      <c r="P40" s="1398"/>
      <c r="Q40" s="1398">
        <v>0</v>
      </c>
      <c r="R40" s="1398">
        <v>0</v>
      </c>
      <c r="S40" s="1398">
        <v>0</v>
      </c>
      <c r="T40" s="1398"/>
      <c r="U40" s="1398"/>
      <c r="V40" s="1398"/>
      <c r="W40" s="1398">
        <v>0</v>
      </c>
      <c r="X40" s="1398"/>
      <c r="Y40" s="1398"/>
      <c r="Z40" s="1398"/>
      <c r="AA40" s="1398">
        <v>0</v>
      </c>
      <c r="AB40" s="1398"/>
      <c r="AC40" s="1398"/>
      <c r="AD40" s="1398"/>
      <c r="AE40" s="1398">
        <v>0</v>
      </c>
      <c r="AF40" s="1398"/>
      <c r="AG40" s="1398"/>
      <c r="AH40" s="1398"/>
      <c r="AI40" s="1398">
        <v>0</v>
      </c>
      <c r="AJ40" s="1398"/>
      <c r="AK40" s="1398"/>
      <c r="AL40" s="1398"/>
      <c r="AM40" s="1398">
        <v>0</v>
      </c>
      <c r="AN40" s="1398"/>
      <c r="AO40" s="1398"/>
      <c r="AP40" s="1398"/>
      <c r="AQ40" s="1398">
        <v>0</v>
      </c>
      <c r="AR40" s="1398"/>
      <c r="AS40" s="1398"/>
      <c r="AT40" s="1398"/>
      <c r="AU40" s="1398">
        <v>0</v>
      </c>
      <c r="AV40" s="1398"/>
      <c r="AW40" s="1398"/>
      <c r="AX40" s="1398"/>
      <c r="AY40" s="1398">
        <v>0</v>
      </c>
      <c r="AZ40" s="1398"/>
      <c r="BA40" s="1398"/>
      <c r="BB40" s="1398"/>
      <c r="BC40" s="1398">
        <v>0</v>
      </c>
      <c r="BD40" s="1398"/>
      <c r="BE40" s="1398"/>
      <c r="BF40" s="1398"/>
      <c r="BG40" s="1398">
        <v>0</v>
      </c>
      <c r="BH40" s="1398"/>
      <c r="BI40" s="1398"/>
      <c r="BJ40" s="1398"/>
      <c r="BK40" s="1398"/>
      <c r="BL40" s="1398">
        <v>0</v>
      </c>
      <c r="BM40" s="1398">
        <v>0</v>
      </c>
      <c r="BN40" s="1398"/>
      <c r="BO40" s="1398">
        <v>0</v>
      </c>
      <c r="BP40" s="1398"/>
      <c r="BQ40" s="1398"/>
      <c r="BR40" s="1398"/>
      <c r="BS40" s="1398"/>
      <c r="BT40" s="1398">
        <v>0</v>
      </c>
      <c r="BU40" s="1398"/>
      <c r="BV40" s="1398">
        <v>0</v>
      </c>
      <c r="BW40" s="1398"/>
      <c r="BX40" s="1398"/>
      <c r="BY40" s="1398"/>
      <c r="BZ40" s="1398"/>
      <c r="CA40" s="1398">
        <v>0</v>
      </c>
      <c r="CB40" s="1398"/>
      <c r="CC40" s="1398">
        <v>0</v>
      </c>
      <c r="CD40" s="1398"/>
      <c r="CE40" s="1398"/>
      <c r="CF40" s="1398"/>
      <c r="CG40" s="1398"/>
      <c r="CH40" s="1398"/>
      <c r="CI40" s="1398">
        <v>0</v>
      </c>
      <c r="CJ40" s="1398"/>
      <c r="CK40" s="1398"/>
      <c r="CL40" s="1398"/>
      <c r="CM40" s="1398"/>
      <c r="CN40" s="1398"/>
      <c r="CO40" s="1398">
        <v>0</v>
      </c>
      <c r="CP40" s="1398"/>
      <c r="CQ40" s="1398"/>
      <c r="CR40" s="1398"/>
      <c r="CS40" s="1398"/>
      <c r="CT40" s="1398">
        <v>0</v>
      </c>
      <c r="CU40" s="1398">
        <v>0</v>
      </c>
      <c r="CV40" s="1398"/>
      <c r="CW40" s="1398"/>
      <c r="CX40" s="1398">
        <v>0</v>
      </c>
      <c r="CY40" s="1398"/>
      <c r="CZ40" s="1398"/>
      <c r="DA40" s="1398">
        <v>0</v>
      </c>
      <c r="DB40" s="1398"/>
      <c r="DC40" s="1398"/>
      <c r="DD40" s="1398"/>
      <c r="DE40" s="1398">
        <v>0</v>
      </c>
      <c r="DF40" s="1398">
        <v>0</v>
      </c>
      <c r="DG40" s="1398"/>
      <c r="DH40" s="1398"/>
      <c r="DI40" s="1398">
        <v>0</v>
      </c>
      <c r="DJ40" s="1398"/>
      <c r="DK40" s="1398"/>
      <c r="DL40" s="1398">
        <v>0</v>
      </c>
      <c r="DM40" s="1398"/>
      <c r="DN40" s="1398"/>
      <c r="DO40" s="1398"/>
      <c r="DP40" s="1398"/>
      <c r="DQ40" s="1398"/>
      <c r="DR40" s="1398">
        <v>0</v>
      </c>
      <c r="DS40" s="1398"/>
      <c r="DT40" s="1398">
        <v>0</v>
      </c>
      <c r="DU40" s="1398"/>
      <c r="DV40" s="1398"/>
      <c r="DW40" s="1398">
        <v>0</v>
      </c>
      <c r="DX40" s="1398"/>
      <c r="DY40" s="1398"/>
      <c r="DZ40" s="1398"/>
      <c r="EA40" s="1398"/>
      <c r="EB40" s="1398">
        <v>0</v>
      </c>
      <c r="EC40" s="1398"/>
      <c r="ED40" s="1398"/>
      <c r="EE40" s="1398"/>
      <c r="EF40" s="1398">
        <v>0</v>
      </c>
      <c r="EG40" s="1398">
        <v>0</v>
      </c>
      <c r="EH40" s="1398"/>
      <c r="EI40" s="1398"/>
      <c r="EJ40" s="1398">
        <v>0</v>
      </c>
      <c r="EK40" s="1398"/>
      <c r="EL40" s="1398"/>
      <c r="EM40" s="1398">
        <v>0</v>
      </c>
      <c r="EN40" s="1398"/>
      <c r="EO40" s="1398"/>
      <c r="EP40" s="1398"/>
      <c r="EQ40" s="1398"/>
      <c r="ER40" s="1398"/>
      <c r="ES40" s="1398">
        <v>-14580410.202109488</v>
      </c>
      <c r="ET40" s="1398">
        <v>37045237</v>
      </c>
      <c r="EU40" s="1398">
        <v>2498362</v>
      </c>
      <c r="EV40" s="1398">
        <v>34546875</v>
      </c>
      <c r="EW40" s="1398">
        <v>0</v>
      </c>
      <c r="EX40" s="1398"/>
      <c r="EY40" s="1398"/>
      <c r="EZ40" s="1398">
        <v>-52235236.218374975</v>
      </c>
      <c r="FA40" s="1398"/>
      <c r="FB40" s="1398"/>
      <c r="FC40" s="1398">
        <v>-52235236.218374975</v>
      </c>
      <c r="FD40" s="1398">
        <v>609589.0162654873</v>
      </c>
      <c r="FE40" s="1398"/>
      <c r="FF40" s="1398">
        <v>51757912.779749997</v>
      </c>
      <c r="FG40" s="1398"/>
      <c r="FH40" s="1398"/>
      <c r="FI40" s="1398"/>
      <c r="FJ40" s="1398"/>
      <c r="FK40" s="1398"/>
      <c r="FL40" s="1398">
        <v>96057813.787640512</v>
      </c>
      <c r="FM40" s="1352">
        <v>0</v>
      </c>
    </row>
    <row r="41" spans="1:169" s="1349" customFormat="1">
      <c r="B41" s="1351">
        <v>42979</v>
      </c>
      <c r="C41" s="1355">
        <v>60470455.88000001</v>
      </c>
      <c r="D41" s="1355">
        <v>60470455.88000001</v>
      </c>
      <c r="E41" s="1355">
        <v>23518565.137113746</v>
      </c>
      <c r="F41" s="1355">
        <v>36951890.74288626</v>
      </c>
      <c r="G41" s="1355"/>
      <c r="H41" s="1355"/>
      <c r="I41" s="1355"/>
      <c r="J41" s="1355"/>
      <c r="K41" s="1355"/>
      <c r="L41" s="1355"/>
      <c r="M41" s="1355"/>
      <c r="N41" s="1355"/>
      <c r="O41" s="1355"/>
      <c r="P41" s="1355"/>
      <c r="Q41" s="1355">
        <v>0</v>
      </c>
      <c r="R41" s="1355">
        <v>0</v>
      </c>
      <c r="S41" s="1355">
        <v>0</v>
      </c>
      <c r="T41" s="1355"/>
      <c r="U41" s="1355"/>
      <c r="V41" s="1355"/>
      <c r="W41" s="1355">
        <v>0</v>
      </c>
      <c r="X41" s="1355"/>
      <c r="Y41" s="1355"/>
      <c r="Z41" s="1355"/>
      <c r="AA41" s="1355">
        <v>0</v>
      </c>
      <c r="AB41" s="1355"/>
      <c r="AC41" s="1355"/>
      <c r="AD41" s="1355"/>
      <c r="AE41" s="1355">
        <v>0</v>
      </c>
      <c r="AF41" s="1355"/>
      <c r="AG41" s="1355"/>
      <c r="AH41" s="1355"/>
      <c r="AI41" s="1355">
        <v>0</v>
      </c>
      <c r="AJ41" s="1355"/>
      <c r="AK41" s="1355"/>
      <c r="AL41" s="1355"/>
      <c r="AM41" s="1355">
        <v>0</v>
      </c>
      <c r="AN41" s="1355"/>
      <c r="AO41" s="1355"/>
      <c r="AP41" s="1355"/>
      <c r="AQ41" s="1355">
        <v>0</v>
      </c>
      <c r="AR41" s="1355"/>
      <c r="AS41" s="1355"/>
      <c r="AT41" s="1355"/>
      <c r="AU41" s="1355">
        <v>0</v>
      </c>
      <c r="AV41" s="1355"/>
      <c r="AW41" s="1355"/>
      <c r="AX41" s="1355"/>
      <c r="AY41" s="1355">
        <v>0</v>
      </c>
      <c r="AZ41" s="1355"/>
      <c r="BA41" s="1355"/>
      <c r="BB41" s="1355"/>
      <c r="BC41" s="1355">
        <v>0</v>
      </c>
      <c r="BD41" s="1355"/>
      <c r="BE41" s="1355"/>
      <c r="BF41" s="1355"/>
      <c r="BG41" s="1355">
        <v>0</v>
      </c>
      <c r="BH41" s="1355"/>
      <c r="BI41" s="1355"/>
      <c r="BJ41" s="1355"/>
      <c r="BK41" s="1355"/>
      <c r="BL41" s="1355">
        <v>0</v>
      </c>
      <c r="BM41" s="1355">
        <v>0</v>
      </c>
      <c r="BN41" s="1355"/>
      <c r="BO41" s="1355">
        <v>0</v>
      </c>
      <c r="BP41" s="1355"/>
      <c r="BQ41" s="1355"/>
      <c r="BR41" s="1355"/>
      <c r="BS41" s="1355"/>
      <c r="BT41" s="1355">
        <v>0</v>
      </c>
      <c r="BU41" s="1355"/>
      <c r="BV41" s="1355">
        <v>0</v>
      </c>
      <c r="BW41" s="1355"/>
      <c r="BX41" s="1355"/>
      <c r="BY41" s="1355"/>
      <c r="BZ41" s="1355"/>
      <c r="CA41" s="1355">
        <v>0</v>
      </c>
      <c r="CB41" s="1355"/>
      <c r="CC41" s="1355">
        <v>0</v>
      </c>
      <c r="CD41" s="1355"/>
      <c r="CE41" s="1355"/>
      <c r="CF41" s="1355"/>
      <c r="CG41" s="1355"/>
      <c r="CH41" s="1355"/>
      <c r="CI41" s="1355">
        <v>0</v>
      </c>
      <c r="CJ41" s="1355"/>
      <c r="CK41" s="1355"/>
      <c r="CL41" s="1355"/>
      <c r="CM41" s="1355"/>
      <c r="CN41" s="1355"/>
      <c r="CO41" s="1355">
        <v>0</v>
      </c>
      <c r="CP41" s="1355"/>
      <c r="CQ41" s="1355"/>
      <c r="CR41" s="1355"/>
      <c r="CS41" s="1355"/>
      <c r="CT41" s="1355">
        <v>0</v>
      </c>
      <c r="CU41" s="1355">
        <v>0</v>
      </c>
      <c r="CV41" s="1355"/>
      <c r="CW41" s="1355"/>
      <c r="CX41" s="1355">
        <v>0</v>
      </c>
      <c r="CY41" s="1355"/>
      <c r="CZ41" s="1355"/>
      <c r="DA41" s="1355">
        <v>0</v>
      </c>
      <c r="DB41" s="1355"/>
      <c r="DC41" s="1355"/>
      <c r="DD41" s="1355"/>
      <c r="DE41" s="1355">
        <v>0</v>
      </c>
      <c r="DF41" s="1355">
        <v>0</v>
      </c>
      <c r="DG41" s="1355"/>
      <c r="DH41" s="1355"/>
      <c r="DI41" s="1355">
        <v>0</v>
      </c>
      <c r="DJ41" s="1355"/>
      <c r="DK41" s="1355"/>
      <c r="DL41" s="1355">
        <v>0</v>
      </c>
      <c r="DM41" s="1355"/>
      <c r="DN41" s="1355"/>
      <c r="DO41" s="1355"/>
      <c r="DP41" s="1355"/>
      <c r="DQ41" s="1355"/>
      <c r="DR41" s="1355">
        <v>0</v>
      </c>
      <c r="DS41" s="1355"/>
      <c r="DT41" s="1355">
        <v>0</v>
      </c>
      <c r="DU41" s="1355"/>
      <c r="DV41" s="1355"/>
      <c r="DW41" s="1355">
        <v>0</v>
      </c>
      <c r="DX41" s="1355"/>
      <c r="DY41" s="1355"/>
      <c r="DZ41" s="1355"/>
      <c r="EA41" s="1355"/>
      <c r="EB41" s="1355">
        <v>0</v>
      </c>
      <c r="EC41" s="1355"/>
      <c r="ED41" s="1355"/>
      <c r="EE41" s="1355"/>
      <c r="EF41" s="1355">
        <v>0</v>
      </c>
      <c r="EG41" s="1355">
        <v>0</v>
      </c>
      <c r="EH41" s="1355"/>
      <c r="EI41" s="1355"/>
      <c r="EJ41" s="1355">
        <v>0</v>
      </c>
      <c r="EK41" s="1355"/>
      <c r="EL41" s="1355"/>
      <c r="EM41" s="1355">
        <v>0</v>
      </c>
      <c r="EN41" s="1355"/>
      <c r="EO41" s="1355"/>
      <c r="EP41" s="1355"/>
      <c r="EQ41" s="1355"/>
      <c r="ER41" s="1355"/>
      <c r="ES41" s="1355">
        <v>-19529247.539999995</v>
      </c>
      <c r="ET41" s="1355">
        <v>37045237</v>
      </c>
      <c r="EU41" s="1355">
        <v>2498362</v>
      </c>
      <c r="EV41" s="1355">
        <v>34546875</v>
      </c>
      <c r="EW41" s="1355">
        <v>0</v>
      </c>
      <c r="EX41" s="1355"/>
      <c r="EY41" s="1355"/>
      <c r="EZ41" s="1355">
        <v>-56675125.839999996</v>
      </c>
      <c r="FA41" s="1355"/>
      <c r="FB41" s="1355"/>
      <c r="FC41" s="1355">
        <v>-56675125.839999996</v>
      </c>
      <c r="FD41" s="1355">
        <v>100641.29999999955</v>
      </c>
      <c r="FE41" s="1355"/>
      <c r="FF41" s="1355">
        <v>54332537.799999997</v>
      </c>
      <c r="FG41" s="1355"/>
      <c r="FH41" s="1355"/>
      <c r="FI41" s="1355"/>
      <c r="FJ41" s="1355"/>
      <c r="FK41" s="1355"/>
      <c r="FL41" s="1355">
        <v>95273746.140000015</v>
      </c>
    </row>
    <row r="42" spans="1:169" s="1349" customFormat="1">
      <c r="B42" s="1350">
        <v>43009</v>
      </c>
      <c r="C42" s="1399">
        <v>54204182.63000001</v>
      </c>
      <c r="D42" s="1399">
        <v>54204182.63000001</v>
      </c>
      <c r="E42" s="1399">
        <v>21081445.167495314</v>
      </c>
      <c r="F42" s="1399">
        <v>33122737.4625047</v>
      </c>
      <c r="G42" s="1399"/>
      <c r="H42" s="1399"/>
      <c r="I42" s="1399"/>
      <c r="J42" s="1399"/>
      <c r="K42" s="1399"/>
      <c r="L42" s="1399"/>
      <c r="M42" s="1399"/>
      <c r="N42" s="1399"/>
      <c r="O42" s="1399"/>
      <c r="P42" s="1399"/>
      <c r="Q42" s="1399">
        <v>0</v>
      </c>
      <c r="R42" s="1399">
        <v>0</v>
      </c>
      <c r="S42" s="1399">
        <v>0</v>
      </c>
      <c r="T42" s="1399"/>
      <c r="U42" s="1399"/>
      <c r="V42" s="1399"/>
      <c r="W42" s="1399">
        <v>0</v>
      </c>
      <c r="X42" s="1399"/>
      <c r="Y42" s="1399"/>
      <c r="Z42" s="1399"/>
      <c r="AA42" s="1399">
        <v>0</v>
      </c>
      <c r="AB42" s="1399"/>
      <c r="AC42" s="1399"/>
      <c r="AD42" s="1399"/>
      <c r="AE42" s="1399">
        <v>0</v>
      </c>
      <c r="AF42" s="1399"/>
      <c r="AG42" s="1399"/>
      <c r="AH42" s="1399"/>
      <c r="AI42" s="1399">
        <v>0</v>
      </c>
      <c r="AJ42" s="1399"/>
      <c r="AK42" s="1399"/>
      <c r="AL42" s="1399"/>
      <c r="AM42" s="1399">
        <v>0</v>
      </c>
      <c r="AN42" s="1399"/>
      <c r="AO42" s="1399"/>
      <c r="AP42" s="1399"/>
      <c r="AQ42" s="1399">
        <v>0</v>
      </c>
      <c r="AR42" s="1399"/>
      <c r="AS42" s="1399"/>
      <c r="AT42" s="1399"/>
      <c r="AU42" s="1399">
        <v>0</v>
      </c>
      <c r="AV42" s="1399"/>
      <c r="AW42" s="1399"/>
      <c r="AX42" s="1399"/>
      <c r="AY42" s="1399">
        <v>0</v>
      </c>
      <c r="AZ42" s="1399"/>
      <c r="BA42" s="1399"/>
      <c r="BB42" s="1399"/>
      <c r="BC42" s="1399">
        <v>0</v>
      </c>
      <c r="BD42" s="1399"/>
      <c r="BE42" s="1399"/>
      <c r="BF42" s="1399"/>
      <c r="BG42" s="1399">
        <v>0</v>
      </c>
      <c r="BH42" s="1399"/>
      <c r="BI42" s="1399"/>
      <c r="BJ42" s="1399"/>
      <c r="BK42" s="1399"/>
      <c r="BL42" s="1399">
        <v>0</v>
      </c>
      <c r="BM42" s="1399">
        <v>0</v>
      </c>
      <c r="BN42" s="1399"/>
      <c r="BO42" s="1399">
        <v>0</v>
      </c>
      <c r="BP42" s="1399"/>
      <c r="BQ42" s="1399"/>
      <c r="BR42" s="1399"/>
      <c r="BS42" s="1399"/>
      <c r="BT42" s="1399">
        <v>0</v>
      </c>
      <c r="BU42" s="1399"/>
      <c r="BV42" s="1399">
        <v>0</v>
      </c>
      <c r="BW42" s="1399"/>
      <c r="BX42" s="1399"/>
      <c r="BY42" s="1399"/>
      <c r="BZ42" s="1399"/>
      <c r="CA42" s="1399">
        <v>0</v>
      </c>
      <c r="CB42" s="1399"/>
      <c r="CC42" s="1399">
        <v>0</v>
      </c>
      <c r="CD42" s="1399"/>
      <c r="CE42" s="1399"/>
      <c r="CF42" s="1399"/>
      <c r="CG42" s="1399"/>
      <c r="CH42" s="1399"/>
      <c r="CI42" s="1399">
        <v>0</v>
      </c>
      <c r="CJ42" s="1399"/>
      <c r="CK42" s="1399"/>
      <c r="CL42" s="1399"/>
      <c r="CM42" s="1399"/>
      <c r="CN42" s="1399"/>
      <c r="CO42" s="1399">
        <v>0</v>
      </c>
      <c r="CP42" s="1399"/>
      <c r="CQ42" s="1399"/>
      <c r="CR42" s="1399"/>
      <c r="CS42" s="1399"/>
      <c r="CT42" s="1399">
        <v>0</v>
      </c>
      <c r="CU42" s="1399">
        <v>0</v>
      </c>
      <c r="CV42" s="1399"/>
      <c r="CW42" s="1399"/>
      <c r="CX42" s="1399">
        <v>0</v>
      </c>
      <c r="CY42" s="1399"/>
      <c r="CZ42" s="1399"/>
      <c r="DA42" s="1399">
        <v>0</v>
      </c>
      <c r="DB42" s="1399"/>
      <c r="DC42" s="1399"/>
      <c r="DD42" s="1399"/>
      <c r="DE42" s="1399">
        <v>0</v>
      </c>
      <c r="DF42" s="1399">
        <v>0</v>
      </c>
      <c r="DG42" s="1399"/>
      <c r="DH42" s="1399"/>
      <c r="DI42" s="1399">
        <v>0</v>
      </c>
      <c r="DJ42" s="1399"/>
      <c r="DK42" s="1399"/>
      <c r="DL42" s="1399">
        <v>0</v>
      </c>
      <c r="DM42" s="1399"/>
      <c r="DN42" s="1399"/>
      <c r="DO42" s="1399"/>
      <c r="DP42" s="1399"/>
      <c r="DQ42" s="1399"/>
      <c r="DR42" s="1399">
        <v>0</v>
      </c>
      <c r="DS42" s="1399"/>
      <c r="DT42" s="1399">
        <v>0</v>
      </c>
      <c r="DU42" s="1399"/>
      <c r="DV42" s="1399"/>
      <c r="DW42" s="1399">
        <v>0</v>
      </c>
      <c r="DX42" s="1399"/>
      <c r="DY42" s="1399"/>
      <c r="DZ42" s="1399"/>
      <c r="EA42" s="1399"/>
      <c r="EB42" s="1399">
        <v>0</v>
      </c>
      <c r="EC42" s="1399"/>
      <c r="ED42" s="1399"/>
      <c r="EE42" s="1399"/>
      <c r="EF42" s="1399">
        <v>0</v>
      </c>
      <c r="EG42" s="1399">
        <v>0</v>
      </c>
      <c r="EH42" s="1399"/>
      <c r="EI42" s="1399"/>
      <c r="EJ42" s="1399">
        <v>0</v>
      </c>
      <c r="EK42" s="1399"/>
      <c r="EL42" s="1399"/>
      <c r="EM42" s="1399">
        <v>0</v>
      </c>
      <c r="EN42" s="1399"/>
      <c r="EO42" s="1399"/>
      <c r="EP42" s="1399"/>
      <c r="EQ42" s="1399"/>
      <c r="ER42" s="1399"/>
      <c r="ES42" s="1399">
        <v>-21515080.303999994</v>
      </c>
      <c r="ET42" s="1399">
        <v>34546875</v>
      </c>
      <c r="EU42" s="1399">
        <v>2498362</v>
      </c>
      <c r="EV42" s="1399">
        <v>32048513</v>
      </c>
      <c r="EW42" s="1399">
        <v>0</v>
      </c>
      <c r="EX42" s="1399"/>
      <c r="EY42" s="1399"/>
      <c r="EZ42" s="1399">
        <v>-56171214.923999995</v>
      </c>
      <c r="FA42" s="1399"/>
      <c r="FB42" s="1399"/>
      <c r="FC42" s="1399">
        <v>-56171214.923999995</v>
      </c>
      <c r="FD42" s="1399">
        <v>109259.61999999986</v>
      </c>
      <c r="FE42" s="1399"/>
      <c r="FF42" s="1399">
        <v>48780642.103999987</v>
      </c>
      <c r="FG42" s="1399"/>
      <c r="FH42" s="1399"/>
      <c r="FI42" s="1399"/>
      <c r="FJ42" s="1399"/>
      <c r="FK42" s="1399"/>
      <c r="FL42" s="1399">
        <v>81469744.430000007</v>
      </c>
      <c r="FM42" s="1353"/>
    </row>
    <row r="43" spans="1:169" s="1349" customFormat="1">
      <c r="B43" s="1350">
        <v>43040</v>
      </c>
      <c r="C43" s="1355">
        <v>575927.40999998013</v>
      </c>
      <c r="D43" s="1355">
        <v>575927.40999998013</v>
      </c>
      <c r="E43" s="1355">
        <v>223993.45447656224</v>
      </c>
      <c r="F43" s="1355">
        <v>351933.95552341791</v>
      </c>
      <c r="G43" s="1355"/>
      <c r="H43" s="1355"/>
      <c r="I43" s="1355"/>
      <c r="J43" s="1355"/>
      <c r="K43" s="1355"/>
      <c r="L43" s="1355"/>
      <c r="M43" s="1355"/>
      <c r="N43" s="1355"/>
      <c r="O43" s="1355"/>
      <c r="P43" s="1355"/>
      <c r="Q43" s="1355">
        <v>0</v>
      </c>
      <c r="R43" s="1355">
        <v>0</v>
      </c>
      <c r="S43" s="1355">
        <v>0</v>
      </c>
      <c r="T43" s="1355"/>
      <c r="U43" s="1355"/>
      <c r="V43" s="1355"/>
      <c r="W43" s="1355">
        <v>0</v>
      </c>
      <c r="X43" s="1355"/>
      <c r="Y43" s="1355"/>
      <c r="Z43" s="1355"/>
      <c r="AA43" s="1355">
        <v>0</v>
      </c>
      <c r="AB43" s="1355"/>
      <c r="AC43" s="1355"/>
      <c r="AD43" s="1355"/>
      <c r="AE43" s="1355">
        <v>0</v>
      </c>
      <c r="AF43" s="1355"/>
      <c r="AG43" s="1355"/>
      <c r="AH43" s="1355"/>
      <c r="AI43" s="1355">
        <v>0</v>
      </c>
      <c r="AJ43" s="1355"/>
      <c r="AK43" s="1355"/>
      <c r="AL43" s="1355"/>
      <c r="AM43" s="1355">
        <v>0</v>
      </c>
      <c r="AN43" s="1355"/>
      <c r="AO43" s="1355"/>
      <c r="AP43" s="1355"/>
      <c r="AQ43" s="1355">
        <v>0</v>
      </c>
      <c r="AR43" s="1355"/>
      <c r="AS43" s="1355"/>
      <c r="AT43" s="1355"/>
      <c r="AU43" s="1355">
        <v>0</v>
      </c>
      <c r="AV43" s="1355"/>
      <c r="AW43" s="1355"/>
      <c r="AX43" s="1355"/>
      <c r="AY43" s="1355">
        <v>0</v>
      </c>
      <c r="AZ43" s="1355"/>
      <c r="BA43" s="1355"/>
      <c r="BB43" s="1355"/>
      <c r="BC43" s="1355">
        <v>0</v>
      </c>
      <c r="BD43" s="1355"/>
      <c r="BE43" s="1355"/>
      <c r="BF43" s="1355"/>
      <c r="BG43" s="1355">
        <v>0</v>
      </c>
      <c r="BH43" s="1355"/>
      <c r="BI43" s="1355"/>
      <c r="BJ43" s="1355"/>
      <c r="BK43" s="1355"/>
      <c r="BL43" s="1355">
        <v>0</v>
      </c>
      <c r="BM43" s="1355">
        <v>0</v>
      </c>
      <c r="BN43" s="1355"/>
      <c r="BO43" s="1355">
        <v>0</v>
      </c>
      <c r="BP43" s="1355"/>
      <c r="BQ43" s="1355"/>
      <c r="BR43" s="1355"/>
      <c r="BS43" s="1355"/>
      <c r="BT43" s="1355">
        <v>0</v>
      </c>
      <c r="BU43" s="1355"/>
      <c r="BV43" s="1355">
        <v>0</v>
      </c>
      <c r="BW43" s="1355"/>
      <c r="BX43" s="1355"/>
      <c r="BY43" s="1355"/>
      <c r="BZ43" s="1355"/>
      <c r="CA43" s="1355">
        <v>0</v>
      </c>
      <c r="CB43" s="1355"/>
      <c r="CC43" s="1355">
        <v>0</v>
      </c>
      <c r="CD43" s="1355"/>
      <c r="CE43" s="1355"/>
      <c r="CF43" s="1355"/>
      <c r="CG43" s="1355"/>
      <c r="CH43" s="1355"/>
      <c r="CI43" s="1355">
        <v>0</v>
      </c>
      <c r="CJ43" s="1355"/>
      <c r="CK43" s="1355"/>
      <c r="CL43" s="1355"/>
      <c r="CM43" s="1355"/>
      <c r="CN43" s="1355"/>
      <c r="CO43" s="1355">
        <v>0</v>
      </c>
      <c r="CP43" s="1355"/>
      <c r="CQ43" s="1355"/>
      <c r="CR43" s="1355"/>
      <c r="CS43" s="1355"/>
      <c r="CT43" s="1355">
        <v>0</v>
      </c>
      <c r="CU43" s="1355">
        <v>0</v>
      </c>
      <c r="CV43" s="1355"/>
      <c r="CW43" s="1355"/>
      <c r="CX43" s="1355">
        <v>0</v>
      </c>
      <c r="CY43" s="1355"/>
      <c r="CZ43" s="1355"/>
      <c r="DA43" s="1355">
        <v>0</v>
      </c>
      <c r="DB43" s="1355"/>
      <c r="DC43" s="1355"/>
      <c r="DD43" s="1355"/>
      <c r="DE43" s="1355">
        <v>0</v>
      </c>
      <c r="DF43" s="1355">
        <v>0</v>
      </c>
      <c r="DG43" s="1355"/>
      <c r="DH43" s="1355"/>
      <c r="DI43" s="1355">
        <v>0</v>
      </c>
      <c r="DJ43" s="1355"/>
      <c r="DK43" s="1355"/>
      <c r="DL43" s="1355">
        <v>0</v>
      </c>
      <c r="DM43" s="1355"/>
      <c r="DN43" s="1355"/>
      <c r="DO43" s="1355"/>
      <c r="DP43" s="1355"/>
      <c r="DQ43" s="1355"/>
      <c r="DR43" s="1355">
        <v>0</v>
      </c>
      <c r="DS43" s="1355"/>
      <c r="DT43" s="1355">
        <v>0</v>
      </c>
      <c r="DU43" s="1355"/>
      <c r="DV43" s="1355"/>
      <c r="DW43" s="1355">
        <v>0</v>
      </c>
      <c r="DX43" s="1355"/>
      <c r="DY43" s="1355"/>
      <c r="DZ43" s="1355"/>
      <c r="EA43" s="1355"/>
      <c r="EB43" s="1355">
        <v>0</v>
      </c>
      <c r="EC43" s="1355"/>
      <c r="ED43" s="1355"/>
      <c r="EE43" s="1355"/>
      <c r="EF43" s="1355">
        <v>0</v>
      </c>
      <c r="EG43" s="1355">
        <v>0</v>
      </c>
      <c r="EH43" s="1355"/>
      <c r="EI43" s="1355"/>
      <c r="EJ43" s="1355">
        <v>0</v>
      </c>
      <c r="EK43" s="1355"/>
      <c r="EL43" s="1355"/>
      <c r="EM43" s="1355">
        <v>0</v>
      </c>
      <c r="EN43" s="1355"/>
      <c r="EO43" s="1355"/>
      <c r="EP43" s="1355"/>
      <c r="EQ43" s="1355"/>
      <c r="ER43" s="1355"/>
      <c r="ES43" s="1355">
        <v>31294544.586000036</v>
      </c>
      <c r="ET43" s="1355">
        <v>80727203.00000003</v>
      </c>
      <c r="EU43" s="1355">
        <v>5024796.4000000004</v>
      </c>
      <c r="EV43" s="1355">
        <v>75702406.600000024</v>
      </c>
      <c r="EW43" s="1355">
        <v>0</v>
      </c>
      <c r="EX43" s="1355"/>
      <c r="EY43" s="1355"/>
      <c r="EZ43" s="1355">
        <v>-50136216.923999995</v>
      </c>
      <c r="FA43" s="1355"/>
      <c r="FB43" s="1355"/>
      <c r="FC43" s="1355">
        <v>-50136216.923999995</v>
      </c>
      <c r="FD43" s="1355">
        <v>703558.51</v>
      </c>
      <c r="FE43" s="1355"/>
      <c r="FF43" s="1355">
        <v>48266481.213999987</v>
      </c>
      <c r="FG43" s="1355"/>
      <c r="FH43" s="1355"/>
      <c r="FI43" s="1355"/>
      <c r="FJ43" s="1355"/>
      <c r="FK43" s="1355"/>
      <c r="FL43" s="1355">
        <v>80136953.210000008</v>
      </c>
    </row>
    <row r="44" spans="1:169" s="1341" customFormat="1">
      <c r="B44" s="1342">
        <v>43070</v>
      </c>
      <c r="C44" s="1345">
        <v>100883.99999996461</v>
      </c>
      <c r="D44" s="1345">
        <v>100883.99999996461</v>
      </c>
      <c r="E44" s="1345">
        <v>0</v>
      </c>
      <c r="F44" s="1345">
        <v>100883.99999996461</v>
      </c>
      <c r="G44" s="1345"/>
      <c r="H44" s="1345"/>
      <c r="I44" s="1345"/>
      <c r="J44" s="1345"/>
      <c r="K44" s="1345"/>
      <c r="L44" s="1345"/>
      <c r="M44" s="1345"/>
      <c r="N44" s="1345"/>
      <c r="O44" s="1345"/>
      <c r="P44" s="1345"/>
      <c r="Q44" s="1345">
        <v>0</v>
      </c>
      <c r="R44" s="1345">
        <v>0</v>
      </c>
      <c r="S44" s="1345">
        <v>0</v>
      </c>
      <c r="T44" s="1345"/>
      <c r="U44" s="1345"/>
      <c r="V44" s="1345"/>
      <c r="W44" s="1345">
        <v>0</v>
      </c>
      <c r="X44" s="1345"/>
      <c r="Y44" s="1345"/>
      <c r="Z44" s="1345"/>
      <c r="AA44" s="1345">
        <v>0</v>
      </c>
      <c r="AB44" s="1345"/>
      <c r="AC44" s="1345"/>
      <c r="AD44" s="1345"/>
      <c r="AE44" s="1345">
        <v>0</v>
      </c>
      <c r="AF44" s="1345"/>
      <c r="AG44" s="1345"/>
      <c r="AH44" s="1345"/>
      <c r="AI44" s="1345">
        <v>0</v>
      </c>
      <c r="AJ44" s="1345"/>
      <c r="AK44" s="1345"/>
      <c r="AL44" s="1345"/>
      <c r="AM44" s="1345">
        <v>0</v>
      </c>
      <c r="AN44" s="1345"/>
      <c r="AO44" s="1345"/>
      <c r="AP44" s="1345"/>
      <c r="AQ44" s="1345">
        <v>0</v>
      </c>
      <c r="AR44" s="1345"/>
      <c r="AS44" s="1345"/>
      <c r="AT44" s="1345"/>
      <c r="AU44" s="1345">
        <v>0</v>
      </c>
      <c r="AV44" s="1345"/>
      <c r="AW44" s="1345"/>
      <c r="AX44" s="1345"/>
      <c r="AY44" s="1345">
        <v>0</v>
      </c>
      <c r="AZ44" s="1345"/>
      <c r="BA44" s="1345"/>
      <c r="BB44" s="1345"/>
      <c r="BC44" s="1345">
        <v>0</v>
      </c>
      <c r="BD44" s="1345"/>
      <c r="BE44" s="1345"/>
      <c r="BF44" s="1345"/>
      <c r="BG44" s="1345">
        <v>0</v>
      </c>
      <c r="BH44" s="1345"/>
      <c r="BI44" s="1345"/>
      <c r="BJ44" s="1345"/>
      <c r="BK44" s="1345"/>
      <c r="BL44" s="1345">
        <v>0</v>
      </c>
      <c r="BM44" s="1345">
        <v>0</v>
      </c>
      <c r="BN44" s="1345"/>
      <c r="BO44" s="1345">
        <v>0</v>
      </c>
      <c r="BP44" s="1345"/>
      <c r="BQ44" s="1345"/>
      <c r="BR44" s="1345"/>
      <c r="BS44" s="1345"/>
      <c r="BT44" s="1345">
        <v>0</v>
      </c>
      <c r="BU44" s="1345"/>
      <c r="BV44" s="1345">
        <v>0</v>
      </c>
      <c r="BW44" s="1345"/>
      <c r="BX44" s="1345"/>
      <c r="BY44" s="1345"/>
      <c r="BZ44" s="1345"/>
      <c r="CA44" s="1345">
        <v>0</v>
      </c>
      <c r="CB44" s="1345"/>
      <c r="CC44" s="1345">
        <v>0</v>
      </c>
      <c r="CD44" s="1345"/>
      <c r="CE44" s="1345"/>
      <c r="CF44" s="1345"/>
      <c r="CG44" s="1345"/>
      <c r="CH44" s="1345"/>
      <c r="CI44" s="1345">
        <v>0</v>
      </c>
      <c r="CJ44" s="1345"/>
      <c r="CK44" s="1345"/>
      <c r="CL44" s="1345"/>
      <c r="CM44" s="1345"/>
      <c r="CN44" s="1345"/>
      <c r="CO44" s="1345">
        <v>0</v>
      </c>
      <c r="CP44" s="1345"/>
      <c r="CQ44" s="1345"/>
      <c r="CR44" s="1345"/>
      <c r="CS44" s="1345"/>
      <c r="CT44" s="1345">
        <v>0</v>
      </c>
      <c r="CU44" s="1345">
        <v>0</v>
      </c>
      <c r="CV44" s="1345"/>
      <c r="CW44" s="1345"/>
      <c r="CX44" s="1345">
        <v>0</v>
      </c>
      <c r="CY44" s="1345"/>
      <c r="CZ44" s="1345"/>
      <c r="DA44" s="1345">
        <v>0</v>
      </c>
      <c r="DB44" s="1345"/>
      <c r="DC44" s="1345"/>
      <c r="DD44" s="1345"/>
      <c r="DE44" s="1345">
        <v>0</v>
      </c>
      <c r="DF44" s="1345">
        <v>0</v>
      </c>
      <c r="DG44" s="1345"/>
      <c r="DH44" s="1345"/>
      <c r="DI44" s="1345">
        <v>0</v>
      </c>
      <c r="DJ44" s="1345"/>
      <c r="DK44" s="1345"/>
      <c r="DL44" s="1345">
        <v>0</v>
      </c>
      <c r="DM44" s="1345"/>
      <c r="DN44" s="1345"/>
      <c r="DO44" s="1345"/>
      <c r="DP44" s="1345"/>
      <c r="DQ44" s="1345"/>
      <c r="DR44" s="1345">
        <v>0</v>
      </c>
      <c r="DS44" s="1345"/>
      <c r="DT44" s="1345">
        <v>0</v>
      </c>
      <c r="DU44" s="1345"/>
      <c r="DV44" s="1345"/>
      <c r="DW44" s="1345">
        <v>0</v>
      </c>
      <c r="DX44" s="1345"/>
      <c r="DY44" s="1345"/>
      <c r="DZ44" s="1345"/>
      <c r="EA44" s="1345"/>
      <c r="EB44" s="1345">
        <v>0</v>
      </c>
      <c r="EC44" s="1345"/>
      <c r="ED44" s="1345"/>
      <c r="EE44" s="1345"/>
      <c r="EF44" s="1345">
        <v>0</v>
      </c>
      <c r="EG44" s="1345">
        <v>0</v>
      </c>
      <c r="EH44" s="1345"/>
      <c r="EI44" s="1345"/>
      <c r="EJ44" s="1345">
        <v>0</v>
      </c>
      <c r="EK44" s="1345"/>
      <c r="EL44" s="1345"/>
      <c r="EM44" s="1345">
        <v>0</v>
      </c>
      <c r="EN44" s="1345"/>
      <c r="EO44" s="1345"/>
      <c r="EP44" s="1345"/>
      <c r="EQ44" s="1345"/>
      <c r="ER44" s="1345"/>
      <c r="ES44" s="1345">
        <v>26710516.40449892</v>
      </c>
      <c r="ET44" s="1345">
        <v>52181627.580000035</v>
      </c>
      <c r="EU44" s="1345">
        <v>5024796.4000000004</v>
      </c>
      <c r="EV44" s="1345">
        <v>47156831.180000037</v>
      </c>
      <c r="EW44" s="1345">
        <v>0</v>
      </c>
      <c r="EX44" s="1345"/>
      <c r="EY44" s="1345"/>
      <c r="EZ44" s="1345">
        <v>-25935440.874000005</v>
      </c>
      <c r="FA44" s="1345"/>
      <c r="FB44" s="1345"/>
      <c r="FC44" s="1345">
        <v>-25935440.874000005</v>
      </c>
      <c r="FD44" s="1345">
        <v>464329.69849888864</v>
      </c>
      <c r="FE44" s="1345"/>
      <c r="FF44" s="1345">
        <v>49081738.253777795</v>
      </c>
      <c r="FG44" s="1345"/>
      <c r="FH44" s="1345"/>
      <c r="FI44" s="1345"/>
      <c r="FJ44" s="1345"/>
      <c r="FK44" s="1345"/>
      <c r="FL44" s="1345">
        <v>75893138.658276677</v>
      </c>
    </row>
    <row r="45" spans="1:169" s="1349" customFormat="1">
      <c r="C45" s="1355"/>
      <c r="D45" s="1355"/>
      <c r="E45" s="1355"/>
      <c r="F45" s="1355"/>
      <c r="G45" s="1355"/>
      <c r="H45" s="1355"/>
      <c r="I45" s="1355"/>
      <c r="J45" s="1355"/>
      <c r="K45" s="1355"/>
      <c r="L45" s="1355"/>
      <c r="M45" s="1355"/>
      <c r="N45" s="1355"/>
      <c r="O45" s="1355"/>
      <c r="P45" s="1355"/>
      <c r="Q45" s="1355"/>
      <c r="R45" s="1355"/>
      <c r="S45" s="1355"/>
      <c r="T45" s="1355"/>
      <c r="U45" s="1355"/>
      <c r="V45" s="1355"/>
      <c r="W45" s="1355"/>
      <c r="X45" s="1355"/>
      <c r="Y45" s="1355"/>
      <c r="Z45" s="1355"/>
      <c r="AA45" s="1355"/>
      <c r="AB45" s="1355"/>
      <c r="AC45" s="1355"/>
      <c r="AD45" s="1355"/>
      <c r="AE45" s="1355"/>
      <c r="AF45" s="1355"/>
      <c r="AG45" s="1355"/>
      <c r="AH45" s="1355"/>
      <c r="AI45" s="1355"/>
      <c r="AJ45" s="1355"/>
      <c r="AK45" s="1355"/>
      <c r="AL45" s="1355"/>
      <c r="AM45" s="1355"/>
      <c r="AN45" s="1355"/>
      <c r="AO45" s="1355"/>
      <c r="AP45" s="1355"/>
      <c r="AQ45" s="1355"/>
      <c r="AR45" s="1355"/>
      <c r="AS45" s="1355"/>
      <c r="AT45" s="1355"/>
      <c r="AU45" s="1355"/>
      <c r="AV45" s="1355"/>
      <c r="AW45" s="1355"/>
      <c r="AX45" s="1355"/>
      <c r="AY45" s="1355"/>
      <c r="AZ45" s="1355"/>
      <c r="BA45" s="1355"/>
      <c r="BB45" s="1355"/>
      <c r="BC45" s="1355"/>
      <c r="BD45" s="1355"/>
      <c r="BE45" s="1355"/>
      <c r="BF45" s="1355"/>
      <c r="BG45" s="1355"/>
      <c r="BH45" s="1355"/>
      <c r="BI45" s="1355"/>
      <c r="BJ45" s="1355"/>
      <c r="BK45" s="1355"/>
      <c r="BL45" s="1355"/>
      <c r="BM45" s="1355"/>
      <c r="BN45" s="1355"/>
      <c r="BO45" s="1355"/>
      <c r="BP45" s="1355"/>
      <c r="BQ45" s="1355"/>
      <c r="BR45" s="1355"/>
      <c r="BS45" s="1355"/>
      <c r="BT45" s="1355"/>
      <c r="BU45" s="1355"/>
      <c r="BV45" s="1355"/>
      <c r="BW45" s="1355"/>
      <c r="BX45" s="1355"/>
      <c r="BY45" s="1355"/>
      <c r="BZ45" s="1355"/>
      <c r="CA45" s="1355"/>
      <c r="CB45" s="1355"/>
      <c r="CC45" s="1355"/>
      <c r="CD45" s="1355"/>
      <c r="CE45" s="1355"/>
      <c r="CF45" s="1355"/>
      <c r="CG45" s="1355"/>
      <c r="CH45" s="1355"/>
      <c r="CI45" s="1355"/>
      <c r="CJ45" s="1355"/>
      <c r="CK45" s="1355"/>
      <c r="CL45" s="1355"/>
      <c r="CM45" s="1355"/>
      <c r="CN45" s="1355"/>
      <c r="CO45" s="1355"/>
      <c r="CP45" s="1355"/>
      <c r="CQ45" s="1355"/>
      <c r="CR45" s="1355"/>
      <c r="CS45" s="1355"/>
      <c r="CT45" s="1355"/>
      <c r="CU45" s="1355"/>
      <c r="CV45" s="1355"/>
      <c r="CW45" s="1355"/>
      <c r="CX45" s="1355"/>
      <c r="CY45" s="1355"/>
      <c r="CZ45" s="1355"/>
      <c r="DA45" s="1355"/>
      <c r="DB45" s="1355"/>
      <c r="DC45" s="1355"/>
      <c r="DD45" s="1355"/>
      <c r="DE45" s="1355"/>
      <c r="DF45" s="1355"/>
      <c r="DG45" s="1355"/>
      <c r="DH45" s="1355"/>
      <c r="DI45" s="1355"/>
      <c r="DJ45" s="1355"/>
      <c r="DK45" s="1355"/>
      <c r="DL45" s="1355"/>
      <c r="DM45" s="1355"/>
      <c r="DN45" s="1355"/>
      <c r="DO45" s="1355"/>
      <c r="DP45" s="1355"/>
      <c r="DQ45" s="1355"/>
      <c r="DR45" s="1355"/>
      <c r="DS45" s="1355"/>
      <c r="DT45" s="1355"/>
      <c r="DU45" s="1355"/>
      <c r="DV45" s="1355"/>
      <c r="DW45" s="1355"/>
      <c r="DX45" s="1355"/>
      <c r="DY45" s="1355"/>
      <c r="DZ45" s="1355"/>
      <c r="EA45" s="1355"/>
      <c r="EB45" s="1355"/>
      <c r="EC45" s="1355"/>
      <c r="ED45" s="1355"/>
      <c r="EE45" s="1355"/>
      <c r="EF45" s="1355"/>
      <c r="EG45" s="1355"/>
      <c r="EH45" s="1355"/>
      <c r="EI45" s="1355"/>
      <c r="EJ45" s="1355"/>
      <c r="EK45" s="1355"/>
      <c r="EL45" s="1355"/>
      <c r="EM45" s="1355"/>
      <c r="EN45" s="1355"/>
      <c r="EO45" s="1355"/>
      <c r="EP45" s="1355"/>
      <c r="EQ45" s="1355"/>
      <c r="ER45" s="1355"/>
      <c r="ES45" s="1355"/>
      <c r="ET45" s="1355"/>
      <c r="EU45" s="1355"/>
      <c r="EV45" s="1355"/>
      <c r="EW45" s="1355"/>
      <c r="EX45" s="1355"/>
      <c r="EY45" s="1355"/>
      <c r="EZ45" s="1355"/>
      <c r="FA45" s="1355"/>
      <c r="FB45" s="1355"/>
      <c r="FC45" s="1355"/>
      <c r="FD45" s="1355"/>
      <c r="FE45" s="1355"/>
      <c r="FF45" s="1355"/>
      <c r="FG45" s="1355"/>
      <c r="FH45" s="1355"/>
      <c r="FI45" s="1355"/>
      <c r="FJ45" s="1355"/>
      <c r="FK45" s="1355"/>
      <c r="FL45" s="1355"/>
    </row>
    <row r="46" spans="1:169" s="1349" customFormat="1">
      <c r="B46" s="1342">
        <v>43101</v>
      </c>
      <c r="C46" s="1345">
        <v>-0.13999999314546585</v>
      </c>
      <c r="D46" s="1345">
        <v>-0.13999999314546585</v>
      </c>
      <c r="E46" s="1345">
        <v>-5.4449712840284881E-2</v>
      </c>
      <c r="F46" s="1345">
        <v>-8.5550280305180984E-2</v>
      </c>
      <c r="G46" s="1345"/>
      <c r="H46" s="1345"/>
      <c r="I46" s="1345"/>
      <c r="J46" s="1345"/>
      <c r="K46" s="1345"/>
      <c r="L46" s="1345"/>
      <c r="M46" s="1345"/>
      <c r="N46" s="1345"/>
      <c r="O46" s="1345"/>
      <c r="P46" s="1345"/>
      <c r="Q46" s="1345">
        <v>0</v>
      </c>
      <c r="R46" s="1345">
        <v>0</v>
      </c>
      <c r="S46" s="1345">
        <v>0</v>
      </c>
      <c r="T46" s="1345"/>
      <c r="U46" s="1345"/>
      <c r="V46" s="1345"/>
      <c r="W46" s="1345">
        <v>0</v>
      </c>
      <c r="X46" s="1345"/>
      <c r="Y46" s="1345"/>
      <c r="Z46" s="1345"/>
      <c r="AA46" s="1345">
        <v>0</v>
      </c>
      <c r="AB46" s="1345"/>
      <c r="AC46" s="1345"/>
      <c r="AD46" s="1345"/>
      <c r="AE46" s="1345">
        <v>0</v>
      </c>
      <c r="AF46" s="1345"/>
      <c r="AG46" s="1345"/>
      <c r="AH46" s="1345"/>
      <c r="AI46" s="1345">
        <v>0</v>
      </c>
      <c r="AJ46" s="1345"/>
      <c r="AK46" s="1345"/>
      <c r="AL46" s="1345"/>
      <c r="AM46" s="1345">
        <v>0</v>
      </c>
      <c r="AN46" s="1345"/>
      <c r="AO46" s="1345"/>
      <c r="AP46" s="1345"/>
      <c r="AQ46" s="1345">
        <v>0</v>
      </c>
      <c r="AR46" s="1345"/>
      <c r="AS46" s="1345"/>
      <c r="AT46" s="1345"/>
      <c r="AU46" s="1345">
        <v>0</v>
      </c>
      <c r="AV46" s="1345"/>
      <c r="AW46" s="1345"/>
      <c r="AX46" s="1345"/>
      <c r="AY46" s="1345">
        <v>0</v>
      </c>
      <c r="AZ46" s="1345"/>
      <c r="BA46" s="1345"/>
      <c r="BB46" s="1345"/>
      <c r="BC46" s="1345">
        <v>0</v>
      </c>
      <c r="BD46" s="1345"/>
      <c r="BE46" s="1345"/>
      <c r="BF46" s="1345"/>
      <c r="BG46" s="1345">
        <v>0</v>
      </c>
      <c r="BH46" s="1345"/>
      <c r="BI46" s="1345"/>
      <c r="BJ46" s="1345"/>
      <c r="BK46" s="1345"/>
      <c r="BL46" s="1345">
        <v>0</v>
      </c>
      <c r="BM46" s="1345">
        <v>0</v>
      </c>
      <c r="BN46" s="1345"/>
      <c r="BO46" s="1345">
        <v>0</v>
      </c>
      <c r="BP46" s="1345"/>
      <c r="BQ46" s="1345"/>
      <c r="BR46" s="1345"/>
      <c r="BS46" s="1345"/>
      <c r="BT46" s="1345">
        <v>0</v>
      </c>
      <c r="BU46" s="1345"/>
      <c r="BV46" s="1345">
        <v>0</v>
      </c>
      <c r="BW46" s="1345"/>
      <c r="BX46" s="1345"/>
      <c r="BY46" s="1345"/>
      <c r="BZ46" s="1345"/>
      <c r="CA46" s="1345">
        <v>0</v>
      </c>
      <c r="CB46" s="1345"/>
      <c r="CC46" s="1345">
        <v>0</v>
      </c>
      <c r="CD46" s="1345"/>
      <c r="CE46" s="1345"/>
      <c r="CF46" s="1345"/>
      <c r="CG46" s="1345"/>
      <c r="CH46" s="1345"/>
      <c r="CI46" s="1345">
        <v>0</v>
      </c>
      <c r="CJ46" s="1345"/>
      <c r="CK46" s="1345"/>
      <c r="CL46" s="1345"/>
      <c r="CM46" s="1345"/>
      <c r="CN46" s="1345"/>
      <c r="CO46" s="1345">
        <v>0</v>
      </c>
      <c r="CP46" s="1345"/>
      <c r="CQ46" s="1345"/>
      <c r="CR46" s="1345"/>
      <c r="CS46" s="1345"/>
      <c r="CT46" s="1345">
        <v>0</v>
      </c>
      <c r="CU46" s="1345">
        <v>0</v>
      </c>
      <c r="CV46" s="1345"/>
      <c r="CW46" s="1345"/>
      <c r="CX46" s="1345">
        <v>0</v>
      </c>
      <c r="CY46" s="1345"/>
      <c r="CZ46" s="1345"/>
      <c r="DA46" s="1345">
        <v>0</v>
      </c>
      <c r="DB46" s="1345"/>
      <c r="DC46" s="1345"/>
      <c r="DD46" s="1345"/>
      <c r="DE46" s="1345">
        <v>0</v>
      </c>
      <c r="DF46" s="1345">
        <v>0</v>
      </c>
      <c r="DG46" s="1345"/>
      <c r="DH46" s="1345"/>
      <c r="DI46" s="1345">
        <v>0</v>
      </c>
      <c r="DJ46" s="1345"/>
      <c r="DK46" s="1345"/>
      <c r="DL46" s="1345">
        <v>0</v>
      </c>
      <c r="DM46" s="1345"/>
      <c r="DN46" s="1345"/>
      <c r="DO46" s="1345"/>
      <c r="DP46" s="1345"/>
      <c r="DQ46" s="1345"/>
      <c r="DR46" s="1345">
        <v>0</v>
      </c>
      <c r="DS46" s="1345"/>
      <c r="DT46" s="1345">
        <v>0</v>
      </c>
      <c r="DU46" s="1345"/>
      <c r="DV46" s="1345"/>
      <c r="DW46" s="1345">
        <v>0</v>
      </c>
      <c r="DX46" s="1345"/>
      <c r="DY46" s="1345"/>
      <c r="DZ46" s="1345"/>
      <c r="EA46" s="1345"/>
      <c r="EB46" s="1345">
        <v>0</v>
      </c>
      <c r="EC46" s="1345"/>
      <c r="ED46" s="1345"/>
      <c r="EE46" s="1345"/>
      <c r="EF46" s="1345">
        <v>0</v>
      </c>
      <c r="EG46" s="1345">
        <v>0</v>
      </c>
      <c r="EH46" s="1345"/>
      <c r="EI46" s="1345"/>
      <c r="EJ46" s="1345">
        <v>0</v>
      </c>
      <c r="EK46" s="1345"/>
      <c r="EL46" s="1345"/>
      <c r="EM46" s="1345">
        <v>0</v>
      </c>
      <c r="EN46" s="1345"/>
      <c r="EO46" s="1345"/>
      <c r="EP46" s="1345"/>
      <c r="EQ46" s="1345"/>
      <c r="ER46" s="1345"/>
      <c r="ES46" s="1345">
        <v>26846949.17558166</v>
      </c>
      <c r="ET46" s="1345">
        <v>86808326</v>
      </c>
      <c r="EU46" s="1345">
        <v>5024796.4000000004</v>
      </c>
      <c r="EV46" s="1345">
        <v>81783529.599999994</v>
      </c>
      <c r="EW46" s="1345">
        <v>0</v>
      </c>
      <c r="EX46" s="1345"/>
      <c r="EY46" s="1345"/>
      <c r="EZ46" s="1345">
        <v>-61009677.874000005</v>
      </c>
      <c r="FA46" s="1345"/>
      <c r="FB46" s="1345"/>
      <c r="FC46" s="1345">
        <v>-61009677.874000005</v>
      </c>
      <c r="FD46" s="1345">
        <v>1048301.0495816671</v>
      </c>
      <c r="FE46" s="1355"/>
      <c r="FF46" s="1355">
        <v>48001276.713777788</v>
      </c>
      <c r="FG46" s="1355"/>
      <c r="FH46" s="1355"/>
      <c r="FI46" s="1355"/>
      <c r="FJ46" s="1355"/>
      <c r="FK46" s="1355"/>
      <c r="FL46" s="1355">
        <v>74848225.749359459</v>
      </c>
      <c r="FM46" s="1349">
        <v>0</v>
      </c>
    </row>
    <row r="47" spans="1:169" s="1349" customFormat="1">
      <c r="B47" s="1342">
        <v>43132</v>
      </c>
      <c r="C47" s="1345">
        <v>0</v>
      </c>
      <c r="D47" s="1345">
        <v>0</v>
      </c>
      <c r="E47" s="1345">
        <v>0</v>
      </c>
      <c r="F47" s="1345">
        <v>0</v>
      </c>
      <c r="G47" s="1345"/>
      <c r="H47" s="1345"/>
      <c r="I47" s="1345"/>
      <c r="J47" s="1345"/>
      <c r="K47" s="1345"/>
      <c r="L47" s="1345"/>
      <c r="M47" s="1345"/>
      <c r="N47" s="1345"/>
      <c r="O47" s="1345"/>
      <c r="P47" s="1345"/>
      <c r="Q47" s="1345">
        <v>0</v>
      </c>
      <c r="R47" s="1345">
        <v>0</v>
      </c>
      <c r="S47" s="1345">
        <v>0</v>
      </c>
      <c r="T47" s="1345"/>
      <c r="U47" s="1345"/>
      <c r="V47" s="1345"/>
      <c r="W47" s="1345">
        <v>0</v>
      </c>
      <c r="X47" s="1345"/>
      <c r="Y47" s="1345"/>
      <c r="Z47" s="1345"/>
      <c r="AA47" s="1345">
        <v>0</v>
      </c>
      <c r="AB47" s="1345"/>
      <c r="AC47" s="1345"/>
      <c r="AD47" s="1345"/>
      <c r="AE47" s="1345">
        <v>0</v>
      </c>
      <c r="AF47" s="1345"/>
      <c r="AG47" s="1345"/>
      <c r="AH47" s="1345"/>
      <c r="AI47" s="1345">
        <v>0</v>
      </c>
      <c r="AJ47" s="1345"/>
      <c r="AK47" s="1345"/>
      <c r="AL47" s="1345"/>
      <c r="AM47" s="1345">
        <v>0</v>
      </c>
      <c r="AN47" s="1345"/>
      <c r="AO47" s="1345"/>
      <c r="AP47" s="1345"/>
      <c r="AQ47" s="1345">
        <v>0</v>
      </c>
      <c r="AR47" s="1345"/>
      <c r="AS47" s="1345"/>
      <c r="AT47" s="1345"/>
      <c r="AU47" s="1345">
        <v>0</v>
      </c>
      <c r="AV47" s="1345"/>
      <c r="AW47" s="1345"/>
      <c r="AX47" s="1345"/>
      <c r="AY47" s="1345">
        <v>0</v>
      </c>
      <c r="AZ47" s="1345"/>
      <c r="BA47" s="1345"/>
      <c r="BB47" s="1345"/>
      <c r="BC47" s="1345">
        <v>0</v>
      </c>
      <c r="BD47" s="1345"/>
      <c r="BE47" s="1345"/>
      <c r="BF47" s="1345"/>
      <c r="BG47" s="1345">
        <v>0</v>
      </c>
      <c r="BH47" s="1345"/>
      <c r="BI47" s="1345"/>
      <c r="BJ47" s="1345"/>
      <c r="BK47" s="1345"/>
      <c r="BL47" s="1345">
        <v>0</v>
      </c>
      <c r="BM47" s="1345">
        <v>0</v>
      </c>
      <c r="BN47" s="1345"/>
      <c r="BO47" s="1345">
        <v>0</v>
      </c>
      <c r="BP47" s="1345"/>
      <c r="BQ47" s="1345"/>
      <c r="BR47" s="1345"/>
      <c r="BS47" s="1345"/>
      <c r="BT47" s="1345">
        <v>0</v>
      </c>
      <c r="BU47" s="1345"/>
      <c r="BV47" s="1345">
        <v>0</v>
      </c>
      <c r="BW47" s="1345"/>
      <c r="BX47" s="1345"/>
      <c r="BY47" s="1345"/>
      <c r="BZ47" s="1345"/>
      <c r="CA47" s="1345">
        <v>0</v>
      </c>
      <c r="CB47" s="1345"/>
      <c r="CC47" s="1345">
        <v>0</v>
      </c>
      <c r="CD47" s="1345"/>
      <c r="CE47" s="1345"/>
      <c r="CF47" s="1345"/>
      <c r="CG47" s="1345"/>
      <c r="CH47" s="1345"/>
      <c r="CI47" s="1345">
        <v>0</v>
      </c>
      <c r="CJ47" s="1345"/>
      <c r="CK47" s="1345"/>
      <c r="CL47" s="1345"/>
      <c r="CM47" s="1345"/>
      <c r="CN47" s="1345"/>
      <c r="CO47" s="1345">
        <v>0</v>
      </c>
      <c r="CP47" s="1345"/>
      <c r="CQ47" s="1345"/>
      <c r="CR47" s="1345"/>
      <c r="CS47" s="1345"/>
      <c r="CT47" s="1345">
        <v>0</v>
      </c>
      <c r="CU47" s="1345">
        <v>0</v>
      </c>
      <c r="CV47" s="1345"/>
      <c r="CW47" s="1345"/>
      <c r="CX47" s="1345">
        <v>0</v>
      </c>
      <c r="CY47" s="1345"/>
      <c r="CZ47" s="1345"/>
      <c r="DA47" s="1345">
        <v>0</v>
      </c>
      <c r="DB47" s="1345"/>
      <c r="DC47" s="1345"/>
      <c r="DD47" s="1345"/>
      <c r="DE47" s="1345">
        <v>0</v>
      </c>
      <c r="DF47" s="1345">
        <v>0</v>
      </c>
      <c r="DG47" s="1345"/>
      <c r="DH47" s="1345"/>
      <c r="DI47" s="1345">
        <v>0</v>
      </c>
      <c r="DJ47" s="1345"/>
      <c r="DK47" s="1345"/>
      <c r="DL47" s="1345">
        <v>0</v>
      </c>
      <c r="DM47" s="1345"/>
      <c r="DN47" s="1345"/>
      <c r="DO47" s="1345"/>
      <c r="DP47" s="1345"/>
      <c r="DQ47" s="1345"/>
      <c r="DR47" s="1345">
        <v>0</v>
      </c>
      <c r="DS47" s="1345"/>
      <c r="DT47" s="1345">
        <v>0</v>
      </c>
      <c r="DU47" s="1345"/>
      <c r="DV47" s="1345"/>
      <c r="DW47" s="1345">
        <v>0</v>
      </c>
      <c r="DX47" s="1345"/>
      <c r="DY47" s="1345"/>
      <c r="DZ47" s="1345"/>
      <c r="EA47" s="1345"/>
      <c r="EB47" s="1345">
        <v>0</v>
      </c>
      <c r="EC47" s="1345"/>
      <c r="ED47" s="1345"/>
      <c r="EE47" s="1345"/>
      <c r="EF47" s="1345">
        <v>0</v>
      </c>
      <c r="EG47" s="1345">
        <v>0</v>
      </c>
      <c r="EH47" s="1345"/>
      <c r="EI47" s="1345"/>
      <c r="EJ47" s="1345">
        <v>0</v>
      </c>
      <c r="EK47" s="1345"/>
      <c r="EL47" s="1345"/>
      <c r="EM47" s="1345">
        <v>0</v>
      </c>
      <c r="EN47" s="1345"/>
      <c r="EO47" s="1345"/>
      <c r="EP47" s="1345"/>
      <c r="EQ47" s="1345"/>
      <c r="ER47" s="1345"/>
      <c r="ES47" s="1345">
        <v>27037432.654524989</v>
      </c>
      <c r="ET47" s="1345">
        <v>52181627.999999993</v>
      </c>
      <c r="EU47" s="1345">
        <v>5024796.4000000004</v>
      </c>
      <c r="EV47" s="1345">
        <v>47156831.599999994</v>
      </c>
      <c r="EW47" s="1345">
        <v>0</v>
      </c>
      <c r="EX47" s="1345"/>
      <c r="EY47" s="1345"/>
      <c r="EZ47" s="1345">
        <v>-26382979.874000005</v>
      </c>
      <c r="FA47" s="1345"/>
      <c r="FB47" s="1345"/>
      <c r="FC47" s="1345">
        <v>-26382979.874000005</v>
      </c>
      <c r="FD47" s="1345">
        <v>1238784.5285250035</v>
      </c>
      <c r="FE47" s="1355"/>
      <c r="FF47" s="1355">
        <v>48001276.094834469</v>
      </c>
      <c r="FG47" s="1355"/>
      <c r="FH47" s="1355"/>
      <c r="FI47" s="1355"/>
      <c r="FJ47" s="1355"/>
      <c r="FK47" s="1355"/>
      <c r="FL47" s="1355">
        <v>75038708.749359459</v>
      </c>
      <c r="FM47" s="1349">
        <v>0</v>
      </c>
    </row>
    <row r="48" spans="1:169" s="1349" customFormat="1">
      <c r="B48" s="1342">
        <v>43160</v>
      </c>
      <c r="C48" s="1355">
        <v>0</v>
      </c>
      <c r="D48" s="1355">
        <v>0</v>
      </c>
      <c r="E48" s="1355">
        <v>0</v>
      </c>
      <c r="F48" s="1355">
        <v>0</v>
      </c>
      <c r="G48" s="1355"/>
      <c r="H48" s="1355"/>
      <c r="I48" s="1355"/>
      <c r="J48" s="1355"/>
      <c r="K48" s="1355"/>
      <c r="L48" s="1355"/>
      <c r="M48" s="1355"/>
      <c r="N48" s="1355"/>
      <c r="O48" s="1355"/>
      <c r="P48" s="1355"/>
      <c r="Q48" s="1355">
        <v>0</v>
      </c>
      <c r="R48" s="1355">
        <v>0</v>
      </c>
      <c r="S48" s="1355">
        <v>0</v>
      </c>
      <c r="T48" s="1355"/>
      <c r="U48" s="1355"/>
      <c r="V48" s="1355"/>
      <c r="W48" s="1355">
        <v>0</v>
      </c>
      <c r="X48" s="1355"/>
      <c r="Y48" s="1355"/>
      <c r="Z48" s="1355"/>
      <c r="AA48" s="1355">
        <v>0</v>
      </c>
      <c r="AB48" s="1355"/>
      <c r="AC48" s="1355"/>
      <c r="AD48" s="1355"/>
      <c r="AE48" s="1355">
        <v>0</v>
      </c>
      <c r="AF48" s="1355"/>
      <c r="AG48" s="1355"/>
      <c r="AH48" s="1355"/>
      <c r="AI48" s="1355">
        <v>0</v>
      </c>
      <c r="AJ48" s="1355"/>
      <c r="AK48" s="1355"/>
      <c r="AL48" s="1355"/>
      <c r="AM48" s="1355">
        <v>0</v>
      </c>
      <c r="AN48" s="1355"/>
      <c r="AO48" s="1355"/>
      <c r="AP48" s="1355"/>
      <c r="AQ48" s="1355">
        <v>0</v>
      </c>
      <c r="AR48" s="1355"/>
      <c r="AS48" s="1355"/>
      <c r="AT48" s="1355"/>
      <c r="AU48" s="1355">
        <v>0</v>
      </c>
      <c r="AV48" s="1355"/>
      <c r="AW48" s="1355"/>
      <c r="AX48" s="1355"/>
      <c r="AY48" s="1355">
        <v>0</v>
      </c>
      <c r="AZ48" s="1355"/>
      <c r="BA48" s="1355"/>
      <c r="BB48" s="1355"/>
      <c r="BC48" s="1355">
        <v>0</v>
      </c>
      <c r="BD48" s="1355"/>
      <c r="BE48" s="1355"/>
      <c r="BF48" s="1355"/>
      <c r="BG48" s="1355">
        <v>0</v>
      </c>
      <c r="BH48" s="1355"/>
      <c r="BI48" s="1355"/>
      <c r="BJ48" s="1355"/>
      <c r="BK48" s="1355"/>
      <c r="BL48" s="1355">
        <v>0</v>
      </c>
      <c r="BM48" s="1355">
        <v>0</v>
      </c>
      <c r="BN48" s="1355"/>
      <c r="BO48" s="1355">
        <v>0</v>
      </c>
      <c r="BP48" s="1355"/>
      <c r="BQ48" s="1355"/>
      <c r="BR48" s="1355"/>
      <c r="BS48" s="1355"/>
      <c r="BT48" s="1355">
        <v>0</v>
      </c>
      <c r="BU48" s="1355"/>
      <c r="BV48" s="1355">
        <v>0</v>
      </c>
      <c r="BW48" s="1355"/>
      <c r="BX48" s="1355"/>
      <c r="BY48" s="1355"/>
      <c r="BZ48" s="1355"/>
      <c r="CA48" s="1355">
        <v>0</v>
      </c>
      <c r="CB48" s="1355"/>
      <c r="CC48" s="1355">
        <v>0</v>
      </c>
      <c r="CD48" s="1355"/>
      <c r="CE48" s="1355"/>
      <c r="CF48" s="1355"/>
      <c r="CG48" s="1355"/>
      <c r="CH48" s="1355"/>
      <c r="CI48" s="1355">
        <v>0</v>
      </c>
      <c r="CJ48" s="1355"/>
      <c r="CK48" s="1355"/>
      <c r="CL48" s="1355"/>
      <c r="CM48" s="1355"/>
      <c r="CN48" s="1355"/>
      <c r="CO48" s="1355">
        <v>0</v>
      </c>
      <c r="CP48" s="1355"/>
      <c r="CQ48" s="1355"/>
      <c r="CR48" s="1355"/>
      <c r="CS48" s="1355"/>
      <c r="CT48" s="1355">
        <v>0</v>
      </c>
      <c r="CU48" s="1355">
        <v>0</v>
      </c>
      <c r="CV48" s="1355"/>
      <c r="CW48" s="1355"/>
      <c r="CX48" s="1355">
        <v>0</v>
      </c>
      <c r="CY48" s="1355"/>
      <c r="CZ48" s="1355"/>
      <c r="DA48" s="1355">
        <v>0</v>
      </c>
      <c r="DB48" s="1355"/>
      <c r="DC48" s="1355"/>
      <c r="DD48" s="1355"/>
      <c r="DE48" s="1355">
        <v>0</v>
      </c>
      <c r="DF48" s="1355">
        <v>0</v>
      </c>
      <c r="DG48" s="1355"/>
      <c r="DH48" s="1355"/>
      <c r="DI48" s="1355">
        <v>0</v>
      </c>
      <c r="DJ48" s="1355"/>
      <c r="DK48" s="1355"/>
      <c r="DL48" s="1355">
        <v>0</v>
      </c>
      <c r="DM48" s="1355"/>
      <c r="DN48" s="1355"/>
      <c r="DO48" s="1355"/>
      <c r="DP48" s="1355"/>
      <c r="DQ48" s="1355"/>
      <c r="DR48" s="1355">
        <v>0</v>
      </c>
      <c r="DS48" s="1355"/>
      <c r="DT48" s="1355">
        <v>0</v>
      </c>
      <c r="DU48" s="1355"/>
      <c r="DV48" s="1355"/>
      <c r="DW48" s="1355">
        <v>0</v>
      </c>
      <c r="DX48" s="1355"/>
      <c r="DY48" s="1355"/>
      <c r="DZ48" s="1355"/>
      <c r="EA48" s="1355"/>
      <c r="EB48" s="1355">
        <v>0</v>
      </c>
      <c r="EC48" s="1355"/>
      <c r="ED48" s="1355"/>
      <c r="EE48" s="1355"/>
      <c r="EF48" s="1355">
        <v>0</v>
      </c>
      <c r="EG48" s="1355">
        <v>0</v>
      </c>
      <c r="EH48" s="1355"/>
      <c r="EI48" s="1355"/>
      <c r="EJ48" s="1355">
        <v>0</v>
      </c>
      <c r="EK48" s="1355"/>
      <c r="EL48" s="1355"/>
      <c r="EM48" s="1355">
        <v>0</v>
      </c>
      <c r="EN48" s="1355"/>
      <c r="EO48" s="1355"/>
      <c r="EP48" s="1355"/>
      <c r="EQ48" s="1355"/>
      <c r="ER48" s="1355"/>
      <c r="ES48" s="1355">
        <v>26927517.523636099</v>
      </c>
      <c r="ET48" s="1355">
        <v>52181627.999999993</v>
      </c>
      <c r="EU48" s="1355">
        <v>5024796.4000000004</v>
      </c>
      <c r="EV48" s="1355">
        <v>47156831.599999994</v>
      </c>
      <c r="EW48" s="1355">
        <v>0</v>
      </c>
      <c r="EX48" s="1355"/>
      <c r="EY48" s="1355"/>
      <c r="EZ48" s="1355">
        <v>-26382979.874000005</v>
      </c>
      <c r="FA48" s="1355"/>
      <c r="FB48" s="1355"/>
      <c r="FC48" s="1355">
        <v>-26382979.874000005</v>
      </c>
      <c r="FD48" s="1355">
        <v>1128869.3976361107</v>
      </c>
      <c r="FE48" s="1355"/>
      <c r="FF48" s="1355">
        <v>48001276.015723355</v>
      </c>
      <c r="FG48" s="1355"/>
      <c r="FH48" s="1355"/>
      <c r="FI48" s="1355"/>
      <c r="FJ48" s="1355"/>
      <c r="FK48" s="1355"/>
      <c r="FL48" s="1355">
        <v>74928793.53935945</v>
      </c>
      <c r="FM48" s="1349">
        <v>0</v>
      </c>
    </row>
    <row r="49" spans="2:169" s="1349" customFormat="1">
      <c r="B49" s="1342">
        <v>43191</v>
      </c>
      <c r="C49" s="1355">
        <v>0</v>
      </c>
      <c r="D49" s="1355">
        <v>0</v>
      </c>
      <c r="E49" s="1355">
        <v>0</v>
      </c>
      <c r="F49" s="1355">
        <v>0</v>
      </c>
      <c r="G49" s="1355"/>
      <c r="H49" s="1355"/>
      <c r="I49" s="1355"/>
      <c r="J49" s="1355"/>
      <c r="K49" s="1355"/>
      <c r="L49" s="1355"/>
      <c r="M49" s="1355"/>
      <c r="N49" s="1355"/>
      <c r="O49" s="1355"/>
      <c r="P49" s="1355"/>
      <c r="Q49" s="1355">
        <v>0</v>
      </c>
      <c r="R49" s="1355">
        <v>0</v>
      </c>
      <c r="S49" s="1355">
        <v>0</v>
      </c>
      <c r="T49" s="1355"/>
      <c r="U49" s="1355"/>
      <c r="V49" s="1355"/>
      <c r="W49" s="1355">
        <v>0</v>
      </c>
      <c r="X49" s="1355"/>
      <c r="Y49" s="1355"/>
      <c r="Z49" s="1355"/>
      <c r="AA49" s="1355">
        <v>0</v>
      </c>
      <c r="AB49" s="1355"/>
      <c r="AC49" s="1355"/>
      <c r="AD49" s="1355"/>
      <c r="AE49" s="1355">
        <v>0</v>
      </c>
      <c r="AF49" s="1355"/>
      <c r="AG49" s="1355"/>
      <c r="AH49" s="1355"/>
      <c r="AI49" s="1355">
        <v>0</v>
      </c>
      <c r="AJ49" s="1355"/>
      <c r="AK49" s="1355"/>
      <c r="AL49" s="1355"/>
      <c r="AM49" s="1355">
        <v>0</v>
      </c>
      <c r="AN49" s="1355"/>
      <c r="AO49" s="1355"/>
      <c r="AP49" s="1355"/>
      <c r="AQ49" s="1355">
        <v>0</v>
      </c>
      <c r="AR49" s="1355"/>
      <c r="AS49" s="1355"/>
      <c r="AT49" s="1355"/>
      <c r="AU49" s="1355">
        <v>0</v>
      </c>
      <c r="AV49" s="1355"/>
      <c r="AW49" s="1355"/>
      <c r="AX49" s="1355"/>
      <c r="AY49" s="1355">
        <v>0</v>
      </c>
      <c r="AZ49" s="1355"/>
      <c r="BA49" s="1355"/>
      <c r="BB49" s="1355"/>
      <c r="BC49" s="1355">
        <v>0</v>
      </c>
      <c r="BD49" s="1355"/>
      <c r="BE49" s="1355"/>
      <c r="BF49" s="1355"/>
      <c r="BG49" s="1355">
        <v>0</v>
      </c>
      <c r="BH49" s="1355"/>
      <c r="BI49" s="1355"/>
      <c r="BJ49" s="1355"/>
      <c r="BK49" s="1355"/>
      <c r="BL49" s="1355">
        <v>0</v>
      </c>
      <c r="BM49" s="1355">
        <v>0</v>
      </c>
      <c r="BN49" s="1355"/>
      <c r="BO49" s="1355">
        <v>0</v>
      </c>
      <c r="BP49" s="1355"/>
      <c r="BQ49" s="1355"/>
      <c r="BR49" s="1355"/>
      <c r="BS49" s="1355"/>
      <c r="BT49" s="1355">
        <v>0</v>
      </c>
      <c r="BU49" s="1355"/>
      <c r="BV49" s="1355">
        <v>0</v>
      </c>
      <c r="BW49" s="1355"/>
      <c r="BX49" s="1355"/>
      <c r="BY49" s="1355"/>
      <c r="BZ49" s="1355"/>
      <c r="CA49" s="1355">
        <v>0</v>
      </c>
      <c r="CB49" s="1355"/>
      <c r="CC49" s="1355">
        <v>0</v>
      </c>
      <c r="CD49" s="1355"/>
      <c r="CE49" s="1355"/>
      <c r="CF49" s="1355"/>
      <c r="CG49" s="1355"/>
      <c r="CH49" s="1355"/>
      <c r="CI49" s="1355">
        <v>0</v>
      </c>
      <c r="CJ49" s="1355"/>
      <c r="CK49" s="1355"/>
      <c r="CL49" s="1355"/>
      <c r="CM49" s="1355"/>
      <c r="CN49" s="1355"/>
      <c r="CO49" s="1355">
        <v>0</v>
      </c>
      <c r="CP49" s="1355"/>
      <c r="CQ49" s="1355"/>
      <c r="CR49" s="1355"/>
      <c r="CS49" s="1355"/>
      <c r="CT49" s="1355">
        <v>0</v>
      </c>
      <c r="CU49" s="1355">
        <v>0</v>
      </c>
      <c r="CV49" s="1355"/>
      <c r="CW49" s="1355"/>
      <c r="CX49" s="1355">
        <v>0</v>
      </c>
      <c r="CY49" s="1355"/>
      <c r="CZ49" s="1355"/>
      <c r="DA49" s="1355">
        <v>0</v>
      </c>
      <c r="DB49" s="1355"/>
      <c r="DC49" s="1355"/>
      <c r="DD49" s="1355"/>
      <c r="DE49" s="1355">
        <v>0</v>
      </c>
      <c r="DF49" s="1355">
        <v>0</v>
      </c>
      <c r="DG49" s="1355"/>
      <c r="DH49" s="1355"/>
      <c r="DI49" s="1355">
        <v>0</v>
      </c>
      <c r="DJ49" s="1355"/>
      <c r="DK49" s="1355"/>
      <c r="DL49" s="1355">
        <v>0</v>
      </c>
      <c r="DM49" s="1355"/>
      <c r="DN49" s="1355"/>
      <c r="DO49" s="1355"/>
      <c r="DP49" s="1355"/>
      <c r="DQ49" s="1355"/>
      <c r="DR49" s="1355">
        <v>0</v>
      </c>
      <c r="DS49" s="1355"/>
      <c r="DT49" s="1355">
        <v>0</v>
      </c>
      <c r="DU49" s="1355"/>
      <c r="DV49" s="1355"/>
      <c r="DW49" s="1355">
        <v>0</v>
      </c>
      <c r="DX49" s="1355"/>
      <c r="DY49" s="1355"/>
      <c r="DZ49" s="1355"/>
      <c r="EA49" s="1355"/>
      <c r="EB49" s="1355">
        <v>0</v>
      </c>
      <c r="EC49" s="1355"/>
      <c r="ED49" s="1355"/>
      <c r="EE49" s="1355"/>
      <c r="EF49" s="1355">
        <v>0</v>
      </c>
      <c r="EG49" s="1355">
        <v>0</v>
      </c>
      <c r="EH49" s="1355"/>
      <c r="EI49" s="1355"/>
      <c r="EJ49" s="1355">
        <v>0</v>
      </c>
      <c r="EK49" s="1355"/>
      <c r="EL49" s="1355"/>
      <c r="EM49" s="1355">
        <v>0</v>
      </c>
      <c r="EN49" s="1355"/>
      <c r="EO49" s="1355"/>
      <c r="EP49" s="1355"/>
      <c r="EQ49" s="1355"/>
      <c r="ER49" s="1355"/>
      <c r="ES49" s="1355">
        <v>26960523.551690541</v>
      </c>
      <c r="ET49" s="1355">
        <v>52181627.999999993</v>
      </c>
      <c r="EU49" s="1355">
        <v>5024796.4000000004</v>
      </c>
      <c r="EV49" s="1355">
        <v>47156831.599999994</v>
      </c>
      <c r="EW49" s="1355">
        <v>0</v>
      </c>
      <c r="EX49" s="1355"/>
      <c r="EY49" s="1355"/>
      <c r="EZ49" s="1355">
        <v>-26382979.874000005</v>
      </c>
      <c r="FA49" s="1355"/>
      <c r="FB49" s="1355"/>
      <c r="FC49" s="1355">
        <v>-26382979.874000005</v>
      </c>
      <c r="FD49" s="1355">
        <v>1161875.425690555</v>
      </c>
      <c r="FE49" s="1355"/>
      <c r="FF49" s="1355">
        <v>48001276.037668906</v>
      </c>
      <c r="FG49" s="1355"/>
      <c r="FH49" s="1355"/>
      <c r="FI49" s="1355"/>
      <c r="FJ49" s="1355"/>
      <c r="FK49" s="1355"/>
      <c r="FL49" s="1355">
        <v>74961799.589359447</v>
      </c>
      <c r="FM49" s="1349">
        <v>0</v>
      </c>
    </row>
    <row r="50" spans="2:169" s="1349" customFormat="1">
      <c r="B50" s="1342">
        <v>43221</v>
      </c>
      <c r="C50" s="1345">
        <v>0</v>
      </c>
      <c r="D50" s="1345">
        <v>0</v>
      </c>
      <c r="E50" s="1345">
        <v>0</v>
      </c>
      <c r="F50" s="1345">
        <v>0</v>
      </c>
      <c r="G50" s="1345"/>
      <c r="H50" s="1345"/>
      <c r="I50" s="1345"/>
      <c r="J50" s="1345"/>
      <c r="K50" s="1345"/>
      <c r="L50" s="1345"/>
      <c r="M50" s="1345"/>
      <c r="N50" s="1345"/>
      <c r="O50" s="1345"/>
      <c r="P50" s="1345"/>
      <c r="Q50" s="1345">
        <v>0</v>
      </c>
      <c r="R50" s="1345">
        <v>0</v>
      </c>
      <c r="S50" s="1345">
        <v>0</v>
      </c>
      <c r="T50" s="1345"/>
      <c r="U50" s="1345"/>
      <c r="V50" s="1345"/>
      <c r="W50" s="1345">
        <v>0</v>
      </c>
      <c r="X50" s="1345"/>
      <c r="Y50" s="1345"/>
      <c r="Z50" s="1345"/>
      <c r="AA50" s="1345">
        <v>0</v>
      </c>
      <c r="AB50" s="1345"/>
      <c r="AC50" s="1345"/>
      <c r="AD50" s="1345"/>
      <c r="AE50" s="1345">
        <v>0</v>
      </c>
      <c r="AF50" s="1345"/>
      <c r="AG50" s="1345"/>
      <c r="AH50" s="1345"/>
      <c r="AI50" s="1345">
        <v>0</v>
      </c>
      <c r="AJ50" s="1345"/>
      <c r="AK50" s="1345"/>
      <c r="AL50" s="1345"/>
      <c r="AM50" s="1345">
        <v>0</v>
      </c>
      <c r="AN50" s="1345"/>
      <c r="AO50" s="1345"/>
      <c r="AP50" s="1345"/>
      <c r="AQ50" s="1345">
        <v>0</v>
      </c>
      <c r="AR50" s="1345"/>
      <c r="AS50" s="1345"/>
      <c r="AT50" s="1345"/>
      <c r="AU50" s="1345">
        <v>0</v>
      </c>
      <c r="AV50" s="1345"/>
      <c r="AW50" s="1345"/>
      <c r="AX50" s="1345"/>
      <c r="AY50" s="1345">
        <v>0</v>
      </c>
      <c r="AZ50" s="1345"/>
      <c r="BA50" s="1345"/>
      <c r="BB50" s="1345"/>
      <c r="BC50" s="1345">
        <v>0</v>
      </c>
      <c r="BD50" s="1345"/>
      <c r="BE50" s="1345"/>
      <c r="BF50" s="1345"/>
      <c r="BG50" s="1345">
        <v>0</v>
      </c>
      <c r="BH50" s="1345"/>
      <c r="BI50" s="1345"/>
      <c r="BJ50" s="1345"/>
      <c r="BK50" s="1345"/>
      <c r="BL50" s="1345">
        <v>0</v>
      </c>
      <c r="BM50" s="1345">
        <v>0</v>
      </c>
      <c r="BN50" s="1345"/>
      <c r="BO50" s="1345">
        <v>0</v>
      </c>
      <c r="BP50" s="1345"/>
      <c r="BQ50" s="1345"/>
      <c r="BR50" s="1345"/>
      <c r="BS50" s="1345"/>
      <c r="BT50" s="1345">
        <v>0</v>
      </c>
      <c r="BU50" s="1345"/>
      <c r="BV50" s="1345">
        <v>0</v>
      </c>
      <c r="BW50" s="1345"/>
      <c r="BX50" s="1345"/>
      <c r="BY50" s="1345"/>
      <c r="BZ50" s="1345"/>
      <c r="CA50" s="1345">
        <v>0</v>
      </c>
      <c r="CB50" s="1345"/>
      <c r="CC50" s="1345">
        <v>0</v>
      </c>
      <c r="CD50" s="1345"/>
      <c r="CE50" s="1345"/>
      <c r="CF50" s="1345"/>
      <c r="CG50" s="1345"/>
      <c r="CH50" s="1345"/>
      <c r="CI50" s="1345">
        <v>0</v>
      </c>
      <c r="CJ50" s="1345"/>
      <c r="CK50" s="1345"/>
      <c r="CL50" s="1345"/>
      <c r="CM50" s="1345"/>
      <c r="CN50" s="1345"/>
      <c r="CO50" s="1345">
        <v>0</v>
      </c>
      <c r="CP50" s="1345"/>
      <c r="CQ50" s="1345"/>
      <c r="CR50" s="1345"/>
      <c r="CS50" s="1345"/>
      <c r="CT50" s="1345">
        <v>0</v>
      </c>
      <c r="CU50" s="1345">
        <v>0</v>
      </c>
      <c r="CV50" s="1345"/>
      <c r="CW50" s="1345"/>
      <c r="CX50" s="1345">
        <v>0</v>
      </c>
      <c r="CY50" s="1345"/>
      <c r="CZ50" s="1345"/>
      <c r="DA50" s="1345">
        <v>0</v>
      </c>
      <c r="DB50" s="1345"/>
      <c r="DC50" s="1345"/>
      <c r="DD50" s="1345"/>
      <c r="DE50" s="1345">
        <v>0</v>
      </c>
      <c r="DF50" s="1345">
        <v>0</v>
      </c>
      <c r="DG50" s="1345"/>
      <c r="DH50" s="1345"/>
      <c r="DI50" s="1345">
        <v>0</v>
      </c>
      <c r="DJ50" s="1345"/>
      <c r="DK50" s="1345"/>
      <c r="DL50" s="1345">
        <v>0</v>
      </c>
      <c r="DM50" s="1345"/>
      <c r="DN50" s="1345"/>
      <c r="DO50" s="1345"/>
      <c r="DP50" s="1345"/>
      <c r="DQ50" s="1345"/>
      <c r="DR50" s="1345">
        <v>0</v>
      </c>
      <c r="DS50" s="1345"/>
      <c r="DT50" s="1345">
        <v>0</v>
      </c>
      <c r="DU50" s="1345"/>
      <c r="DV50" s="1345"/>
      <c r="DW50" s="1345">
        <v>0</v>
      </c>
      <c r="DX50" s="1345"/>
      <c r="DY50" s="1345"/>
      <c r="DZ50" s="1345"/>
      <c r="EA50" s="1345"/>
      <c r="EB50" s="1345">
        <v>0</v>
      </c>
      <c r="EC50" s="1345"/>
      <c r="ED50" s="1345"/>
      <c r="EE50" s="1345"/>
      <c r="EF50" s="1345">
        <v>0</v>
      </c>
      <c r="EG50" s="1345">
        <v>0</v>
      </c>
      <c r="EH50" s="1345"/>
      <c r="EI50" s="1345"/>
      <c r="EJ50" s="1345">
        <v>0</v>
      </c>
      <c r="EK50" s="1345"/>
      <c r="EL50" s="1345"/>
      <c r="EM50" s="1345">
        <v>0</v>
      </c>
      <c r="EN50" s="1345"/>
      <c r="EO50" s="1345"/>
      <c r="EP50" s="1345"/>
      <c r="EQ50" s="1345"/>
      <c r="ER50" s="1345"/>
      <c r="ES50" s="1345">
        <v>27041973.499744985</v>
      </c>
      <c r="ET50" s="1345">
        <v>52181627.999999993</v>
      </c>
      <c r="EU50" s="1345">
        <v>5024796.4000000004</v>
      </c>
      <c r="EV50" s="1345">
        <v>47156831.599999994</v>
      </c>
      <c r="EW50" s="1345">
        <v>0</v>
      </c>
      <c r="EX50" s="1345"/>
      <c r="EY50" s="1345"/>
      <c r="EZ50" s="1345">
        <v>-26382979.874000005</v>
      </c>
      <c r="FA50" s="1345"/>
      <c r="FB50" s="1345"/>
      <c r="FC50" s="1345">
        <v>-26382979.874000005</v>
      </c>
      <c r="FD50" s="1345">
        <v>1243325.3737449995</v>
      </c>
      <c r="FE50" s="1345"/>
      <c r="FF50" s="1345">
        <v>48001276.473503344</v>
      </c>
      <c r="FG50" s="1345"/>
      <c r="FH50" s="1345"/>
      <c r="FI50" s="1345"/>
      <c r="FJ50" s="1345"/>
      <c r="FK50" s="1345"/>
      <c r="FL50" s="1345">
        <v>75043249.973248333</v>
      </c>
      <c r="FM50" s="1345">
        <v>0</v>
      </c>
    </row>
    <row r="51" spans="2:169">
      <c r="B51" s="1342">
        <v>43252</v>
      </c>
      <c r="C51" s="1192">
        <v>0</v>
      </c>
      <c r="D51" s="1192">
        <v>0</v>
      </c>
      <c r="E51" s="1192">
        <v>0</v>
      </c>
      <c r="F51" s="1192">
        <v>0</v>
      </c>
      <c r="G51" s="1192"/>
      <c r="H51" s="1192"/>
      <c r="I51" s="1192"/>
      <c r="J51" s="1192"/>
      <c r="K51" s="1192"/>
      <c r="L51" s="1192"/>
      <c r="M51" s="1192"/>
      <c r="N51" s="1192"/>
      <c r="O51" s="1192"/>
      <c r="P51" s="1192"/>
      <c r="Q51" s="1192">
        <v>0</v>
      </c>
      <c r="R51" s="1192">
        <v>0</v>
      </c>
      <c r="S51" s="1192">
        <v>0</v>
      </c>
      <c r="T51" s="1192"/>
      <c r="U51" s="1192"/>
      <c r="V51" s="1192"/>
      <c r="W51" s="1192">
        <v>0</v>
      </c>
      <c r="X51" s="1192"/>
      <c r="Y51" s="1192"/>
      <c r="Z51" s="1192"/>
      <c r="AA51" s="1192">
        <v>0</v>
      </c>
      <c r="AB51" s="1192"/>
      <c r="AC51" s="1192"/>
      <c r="AD51" s="1192"/>
      <c r="AE51" s="1192">
        <v>0</v>
      </c>
      <c r="AF51" s="1192"/>
      <c r="AG51" s="1192"/>
      <c r="AH51" s="1192"/>
      <c r="AI51" s="1192">
        <v>0</v>
      </c>
      <c r="AJ51" s="1192"/>
      <c r="AK51" s="1192"/>
      <c r="AL51" s="1192"/>
      <c r="AM51" s="1192">
        <v>0</v>
      </c>
      <c r="AN51" s="1192"/>
      <c r="AO51" s="1192"/>
      <c r="AP51" s="1192"/>
      <c r="AQ51" s="1192">
        <v>0</v>
      </c>
      <c r="AR51" s="1192"/>
      <c r="AS51" s="1192"/>
      <c r="AT51" s="1192"/>
      <c r="AU51" s="1192">
        <v>0</v>
      </c>
      <c r="AV51" s="1192"/>
      <c r="AW51" s="1192"/>
      <c r="AX51" s="1192"/>
      <c r="AY51" s="1192">
        <v>0</v>
      </c>
      <c r="AZ51" s="1192"/>
      <c r="BA51" s="1192"/>
      <c r="BB51" s="1192"/>
      <c r="BC51" s="1192">
        <v>0</v>
      </c>
      <c r="BD51" s="1192"/>
      <c r="BE51" s="1192"/>
      <c r="BF51" s="1192"/>
      <c r="BG51" s="1192">
        <v>0</v>
      </c>
      <c r="BH51" s="1192"/>
      <c r="BI51" s="1192"/>
      <c r="BJ51" s="1192"/>
      <c r="BK51" s="1192"/>
      <c r="BL51" s="1192">
        <v>0</v>
      </c>
      <c r="BM51" s="1192">
        <v>0</v>
      </c>
      <c r="BN51" s="1192"/>
      <c r="BO51" s="1192">
        <v>0</v>
      </c>
      <c r="BP51" s="1192"/>
      <c r="BQ51" s="1192"/>
      <c r="BR51" s="1192"/>
      <c r="BS51" s="1192"/>
      <c r="BT51" s="1192">
        <v>0</v>
      </c>
      <c r="BU51" s="1192"/>
      <c r="BV51" s="1192">
        <v>0</v>
      </c>
      <c r="BW51" s="1192"/>
      <c r="BX51" s="1192"/>
      <c r="BY51" s="1192"/>
      <c r="BZ51" s="1192"/>
      <c r="CA51" s="1192">
        <v>0</v>
      </c>
      <c r="CB51" s="1192"/>
      <c r="CC51" s="1192">
        <v>0</v>
      </c>
      <c r="CD51" s="1192"/>
      <c r="CE51" s="1192"/>
      <c r="CF51" s="1192"/>
      <c r="CG51" s="1192"/>
      <c r="CH51" s="1192"/>
      <c r="CI51" s="1192">
        <v>0</v>
      </c>
      <c r="CJ51" s="1192"/>
      <c r="CK51" s="1192"/>
      <c r="CL51" s="1192"/>
      <c r="CM51" s="1192"/>
      <c r="CN51" s="1192"/>
      <c r="CO51" s="1192">
        <v>0</v>
      </c>
      <c r="CP51" s="1192"/>
      <c r="CQ51" s="1192"/>
      <c r="CR51" s="1192"/>
      <c r="CS51" s="1192"/>
      <c r="CT51" s="1192">
        <v>0</v>
      </c>
      <c r="CU51" s="1192">
        <v>0</v>
      </c>
      <c r="CV51" s="1192"/>
      <c r="CW51" s="1192"/>
      <c r="CX51" s="1192">
        <v>0</v>
      </c>
      <c r="CY51" s="1192"/>
      <c r="CZ51" s="1192"/>
      <c r="DA51" s="1192">
        <v>0</v>
      </c>
      <c r="DB51" s="1192"/>
      <c r="DC51" s="1192"/>
      <c r="DD51" s="1192"/>
      <c r="DE51" s="1192">
        <v>0</v>
      </c>
      <c r="DF51" s="1192">
        <v>0</v>
      </c>
      <c r="DG51" s="1192"/>
      <c r="DH51" s="1192"/>
      <c r="DI51" s="1192">
        <v>0</v>
      </c>
      <c r="DJ51" s="1192"/>
      <c r="DK51" s="1192"/>
      <c r="DL51" s="1192">
        <v>0</v>
      </c>
      <c r="DM51" s="1192"/>
      <c r="DN51" s="1192"/>
      <c r="DO51" s="1192"/>
      <c r="DP51" s="1192"/>
      <c r="DQ51" s="1192"/>
      <c r="DR51" s="1192">
        <v>0</v>
      </c>
      <c r="DS51" s="1192"/>
      <c r="DT51" s="1192">
        <v>0</v>
      </c>
      <c r="DU51" s="1192"/>
      <c r="DV51" s="1192"/>
      <c r="DW51" s="1192">
        <v>0</v>
      </c>
      <c r="DX51" s="1192"/>
      <c r="DY51" s="1192"/>
      <c r="DZ51" s="1192"/>
      <c r="EA51" s="1192"/>
      <c r="EB51" s="1192">
        <v>0</v>
      </c>
      <c r="EC51" s="1192"/>
      <c r="ED51" s="1192"/>
      <c r="EE51" s="1192"/>
      <c r="EF51" s="1192">
        <v>0</v>
      </c>
      <c r="EG51" s="1192">
        <v>0</v>
      </c>
      <c r="EH51" s="1192"/>
      <c r="EI51" s="1192"/>
      <c r="EJ51" s="1192">
        <v>0</v>
      </c>
      <c r="EK51" s="1192"/>
      <c r="EL51" s="1192"/>
      <c r="EM51" s="1192">
        <v>0</v>
      </c>
      <c r="EN51" s="1192"/>
      <c r="EO51" s="1192"/>
      <c r="EP51" s="1192"/>
      <c r="EQ51" s="1192"/>
      <c r="ER51" s="1192"/>
      <c r="ES51" s="1192">
        <v>27264354.789744988</v>
      </c>
      <c r="ET51" s="1192">
        <v>52181627.999999993</v>
      </c>
      <c r="EU51" s="1192">
        <v>5024796.4000000004</v>
      </c>
      <c r="EV51" s="1192">
        <v>47156831.599999994</v>
      </c>
      <c r="EW51" s="1192">
        <v>0</v>
      </c>
      <c r="EX51" s="1192"/>
      <c r="EY51" s="1192"/>
      <c r="EZ51" s="1192">
        <v>-26620206.874000005</v>
      </c>
      <c r="FA51" s="1192"/>
      <c r="FB51" s="1192"/>
      <c r="FC51" s="1192">
        <v>-26620206.874000005</v>
      </c>
      <c r="FD51" s="1192">
        <v>1702933.6637449996</v>
      </c>
      <c r="FE51" s="1192"/>
      <c r="FF51" s="1192">
        <v>46485887.173999995</v>
      </c>
      <c r="FG51" s="1192"/>
      <c r="FH51" s="1192"/>
      <c r="FI51" s="1192"/>
      <c r="FJ51" s="1192"/>
      <c r="FK51" s="1192"/>
      <c r="FL51" s="1192">
        <v>73750241.963744983</v>
      </c>
      <c r="FM51" s="1026">
        <v>-4.9665570259094238E-4</v>
      </c>
    </row>
    <row r="52" spans="2:169">
      <c r="B52" s="1342">
        <v>43282</v>
      </c>
      <c r="C52" s="1192">
        <v>0</v>
      </c>
      <c r="D52" s="1192">
        <v>0</v>
      </c>
      <c r="E52" s="1192">
        <v>0</v>
      </c>
      <c r="F52" s="1192">
        <v>0</v>
      </c>
      <c r="G52" s="1192"/>
      <c r="H52" s="1192"/>
      <c r="I52" s="1192"/>
      <c r="J52" s="1192"/>
      <c r="K52" s="1192"/>
      <c r="L52" s="1192"/>
      <c r="M52" s="1192"/>
      <c r="N52" s="1192"/>
      <c r="O52" s="1192"/>
      <c r="P52" s="1192"/>
      <c r="Q52" s="1192">
        <v>0</v>
      </c>
      <c r="R52" s="1192">
        <v>0</v>
      </c>
      <c r="S52" s="1192">
        <v>0</v>
      </c>
      <c r="T52" s="1192"/>
      <c r="U52" s="1192"/>
      <c r="V52" s="1192"/>
      <c r="W52" s="1192">
        <v>0</v>
      </c>
      <c r="X52" s="1192"/>
      <c r="Y52" s="1192"/>
      <c r="Z52" s="1192"/>
      <c r="AA52" s="1192">
        <v>0</v>
      </c>
      <c r="AB52" s="1192"/>
      <c r="AC52" s="1192"/>
      <c r="AD52" s="1192"/>
      <c r="AE52" s="1192">
        <v>0</v>
      </c>
      <c r="AF52" s="1192"/>
      <c r="AG52" s="1192"/>
      <c r="AH52" s="1192"/>
      <c r="AI52" s="1192">
        <v>0</v>
      </c>
      <c r="AJ52" s="1192"/>
      <c r="AK52" s="1192"/>
      <c r="AL52" s="1192"/>
      <c r="AM52" s="1192">
        <v>0</v>
      </c>
      <c r="AN52" s="1192"/>
      <c r="AO52" s="1192"/>
      <c r="AP52" s="1192"/>
      <c r="AQ52" s="1192">
        <v>0</v>
      </c>
      <c r="AR52" s="1192"/>
      <c r="AS52" s="1192"/>
      <c r="AT52" s="1192"/>
      <c r="AU52" s="1192">
        <v>0</v>
      </c>
      <c r="AV52" s="1192"/>
      <c r="AW52" s="1192"/>
      <c r="AX52" s="1192"/>
      <c r="AY52" s="1192">
        <v>0</v>
      </c>
      <c r="AZ52" s="1192"/>
      <c r="BA52" s="1192"/>
      <c r="BB52" s="1192"/>
      <c r="BC52" s="1192">
        <v>0</v>
      </c>
      <c r="BD52" s="1192"/>
      <c r="BE52" s="1192"/>
      <c r="BF52" s="1192"/>
      <c r="BG52" s="1192">
        <v>0</v>
      </c>
      <c r="BH52" s="1192"/>
      <c r="BI52" s="1192"/>
      <c r="BJ52" s="1192"/>
      <c r="BK52" s="1192"/>
      <c r="BL52" s="1192">
        <v>0</v>
      </c>
      <c r="BM52" s="1192">
        <v>0</v>
      </c>
      <c r="BN52" s="1192"/>
      <c r="BO52" s="1192">
        <v>0</v>
      </c>
      <c r="BP52" s="1192"/>
      <c r="BQ52" s="1192"/>
      <c r="BR52" s="1192"/>
      <c r="BS52" s="1192"/>
      <c r="BT52" s="1192">
        <v>0</v>
      </c>
      <c r="BU52" s="1192"/>
      <c r="BV52" s="1192">
        <v>0</v>
      </c>
      <c r="BW52" s="1192"/>
      <c r="BX52" s="1192"/>
      <c r="BY52" s="1192"/>
      <c r="BZ52" s="1192"/>
      <c r="CA52" s="1192">
        <v>0</v>
      </c>
      <c r="CB52" s="1192"/>
      <c r="CC52" s="1192">
        <v>0</v>
      </c>
      <c r="CD52" s="1192"/>
      <c r="CE52" s="1192"/>
      <c r="CF52" s="1192"/>
      <c r="CG52" s="1192"/>
      <c r="CH52" s="1192"/>
      <c r="CI52" s="1192">
        <v>0</v>
      </c>
      <c r="CJ52" s="1192"/>
      <c r="CK52" s="1192"/>
      <c r="CL52" s="1192"/>
      <c r="CM52" s="1192"/>
      <c r="CN52" s="1192"/>
      <c r="CO52" s="1192">
        <v>0</v>
      </c>
      <c r="CP52" s="1192"/>
      <c r="CQ52" s="1192"/>
      <c r="CR52" s="1192"/>
      <c r="CS52" s="1192"/>
      <c r="CT52" s="1192">
        <v>0</v>
      </c>
      <c r="CU52" s="1192">
        <v>0</v>
      </c>
      <c r="CV52" s="1192"/>
      <c r="CW52" s="1192"/>
      <c r="CX52" s="1192">
        <v>0</v>
      </c>
      <c r="CY52" s="1192"/>
      <c r="CZ52" s="1192"/>
      <c r="DA52" s="1192">
        <v>0</v>
      </c>
      <c r="DB52" s="1192"/>
      <c r="DC52" s="1192"/>
      <c r="DD52" s="1192"/>
      <c r="DE52" s="1192">
        <v>0</v>
      </c>
      <c r="DF52" s="1192">
        <v>0</v>
      </c>
      <c r="DG52" s="1192"/>
      <c r="DH52" s="1192"/>
      <c r="DI52" s="1192">
        <v>0</v>
      </c>
      <c r="DJ52" s="1192"/>
      <c r="DK52" s="1192"/>
      <c r="DL52" s="1192">
        <v>0</v>
      </c>
      <c r="DM52" s="1192"/>
      <c r="DN52" s="1192"/>
      <c r="DO52" s="1192"/>
      <c r="DP52" s="1192"/>
      <c r="DQ52" s="1192"/>
      <c r="DR52" s="1192">
        <v>0</v>
      </c>
      <c r="DS52" s="1192"/>
      <c r="DT52" s="1192">
        <v>0</v>
      </c>
      <c r="DU52" s="1192"/>
      <c r="DV52" s="1192"/>
      <c r="DW52" s="1192">
        <v>0</v>
      </c>
      <c r="DX52" s="1192"/>
      <c r="DY52" s="1192"/>
      <c r="DZ52" s="1192"/>
      <c r="EA52" s="1192"/>
      <c r="EB52" s="1192">
        <v>0</v>
      </c>
      <c r="EC52" s="1192"/>
      <c r="ED52" s="1192"/>
      <c r="EE52" s="1192"/>
      <c r="EF52" s="1192">
        <v>0</v>
      </c>
      <c r="EG52" s="1192">
        <v>0</v>
      </c>
      <c r="EH52" s="1192"/>
      <c r="EI52" s="1192"/>
      <c r="EJ52" s="1192">
        <v>0</v>
      </c>
      <c r="EK52" s="1192"/>
      <c r="EL52" s="1192"/>
      <c r="EM52" s="1192">
        <v>0</v>
      </c>
      <c r="EN52" s="1192"/>
      <c r="EO52" s="1192"/>
      <c r="EP52" s="1192"/>
      <c r="EQ52" s="1192"/>
      <c r="ER52" s="1192"/>
      <c r="ES52" s="1192">
        <v>27534859.999999993</v>
      </c>
      <c r="ET52" s="1192">
        <v>52181627.999999993</v>
      </c>
      <c r="EU52" s="1192">
        <v>5024796.4000000004</v>
      </c>
      <c r="EV52" s="1192">
        <v>47156831.599999994</v>
      </c>
      <c r="EW52" s="1192">
        <v>0</v>
      </c>
      <c r="EX52" s="1192"/>
      <c r="EY52" s="1192"/>
      <c r="EZ52" s="1192">
        <v>-26620207</v>
      </c>
      <c r="FA52" s="1192"/>
      <c r="FB52" s="1192"/>
      <c r="FC52" s="1192">
        <v>-26620207</v>
      </c>
      <c r="FD52" s="1192">
        <v>1973439</v>
      </c>
      <c r="FE52" s="1192"/>
      <c r="FF52" s="1192">
        <v>46464242.813248336</v>
      </c>
      <c r="FG52" s="1192"/>
      <c r="FH52" s="1192"/>
      <c r="FI52" s="1192"/>
      <c r="FJ52" s="1192"/>
      <c r="FK52" s="1192"/>
      <c r="FL52" s="1192">
        <v>73999102.813248336</v>
      </c>
      <c r="FM52" s="1026">
        <v>0</v>
      </c>
    </row>
    <row r="53" spans="2:169">
      <c r="B53" s="1342">
        <v>43313</v>
      </c>
      <c r="C53" s="1192">
        <v>0</v>
      </c>
      <c r="D53" s="1192">
        <v>0</v>
      </c>
      <c r="E53" s="1192">
        <v>0</v>
      </c>
      <c r="F53" s="1192">
        <v>0</v>
      </c>
      <c r="G53" s="1192"/>
      <c r="H53" s="1192"/>
      <c r="I53" s="1192"/>
      <c r="J53" s="1192"/>
      <c r="K53" s="1192"/>
      <c r="L53" s="1192"/>
      <c r="M53" s="1192"/>
      <c r="N53" s="1192"/>
      <c r="O53" s="1192"/>
      <c r="P53" s="1192"/>
      <c r="Q53" s="1192">
        <v>0</v>
      </c>
      <c r="R53" s="1192">
        <v>0</v>
      </c>
      <c r="S53" s="1192">
        <v>0</v>
      </c>
      <c r="T53" s="1192"/>
      <c r="U53" s="1192"/>
      <c r="V53" s="1192"/>
      <c r="W53" s="1192">
        <v>0</v>
      </c>
      <c r="X53" s="1192"/>
      <c r="Y53" s="1192"/>
      <c r="Z53" s="1192"/>
      <c r="AA53" s="1192">
        <v>0</v>
      </c>
      <c r="AB53" s="1192"/>
      <c r="AC53" s="1192"/>
      <c r="AD53" s="1192"/>
      <c r="AE53" s="1192">
        <v>0</v>
      </c>
      <c r="AF53" s="1192"/>
      <c r="AG53" s="1192"/>
      <c r="AH53" s="1192"/>
      <c r="AI53" s="1192">
        <v>0</v>
      </c>
      <c r="AJ53" s="1192"/>
      <c r="AK53" s="1192"/>
      <c r="AL53" s="1192"/>
      <c r="AM53" s="1192">
        <v>0</v>
      </c>
      <c r="AN53" s="1192"/>
      <c r="AO53" s="1192"/>
      <c r="AP53" s="1192"/>
      <c r="AQ53" s="1192">
        <v>0</v>
      </c>
      <c r="AR53" s="1192"/>
      <c r="AS53" s="1192"/>
      <c r="AT53" s="1192"/>
      <c r="AU53" s="1192">
        <v>0</v>
      </c>
      <c r="AV53" s="1192"/>
      <c r="AW53" s="1192"/>
      <c r="AX53" s="1192"/>
      <c r="AY53" s="1192">
        <v>0</v>
      </c>
      <c r="AZ53" s="1192"/>
      <c r="BA53" s="1192"/>
      <c r="BB53" s="1192"/>
      <c r="BC53" s="1192">
        <v>0</v>
      </c>
      <c r="BD53" s="1192"/>
      <c r="BE53" s="1192"/>
      <c r="BF53" s="1192"/>
      <c r="BG53" s="1192">
        <v>0</v>
      </c>
      <c r="BH53" s="1192"/>
      <c r="BI53" s="1192"/>
      <c r="BJ53" s="1192"/>
      <c r="BK53" s="1192"/>
      <c r="BL53" s="1192">
        <v>0</v>
      </c>
      <c r="BM53" s="1192">
        <v>0</v>
      </c>
      <c r="BN53" s="1192"/>
      <c r="BO53" s="1192">
        <v>0</v>
      </c>
      <c r="BP53" s="1192"/>
      <c r="BQ53" s="1192"/>
      <c r="BR53" s="1192"/>
      <c r="BS53" s="1192"/>
      <c r="BT53" s="1192">
        <v>0</v>
      </c>
      <c r="BU53" s="1192"/>
      <c r="BV53" s="1192">
        <v>0</v>
      </c>
      <c r="BW53" s="1192"/>
      <c r="BX53" s="1192"/>
      <c r="BY53" s="1192"/>
      <c r="BZ53" s="1192"/>
      <c r="CA53" s="1192">
        <v>0</v>
      </c>
      <c r="CB53" s="1192"/>
      <c r="CC53" s="1192">
        <v>0</v>
      </c>
      <c r="CD53" s="1192"/>
      <c r="CE53" s="1192"/>
      <c r="CF53" s="1192"/>
      <c r="CG53" s="1192"/>
      <c r="CH53" s="1192"/>
      <c r="CI53" s="1192">
        <v>0</v>
      </c>
      <c r="CJ53" s="1192"/>
      <c r="CK53" s="1192"/>
      <c r="CL53" s="1192"/>
      <c r="CM53" s="1192"/>
      <c r="CN53" s="1192"/>
      <c r="CO53" s="1192">
        <v>0</v>
      </c>
      <c r="CP53" s="1192"/>
      <c r="CQ53" s="1192"/>
      <c r="CR53" s="1192"/>
      <c r="CS53" s="1192"/>
      <c r="CT53" s="1192">
        <v>0</v>
      </c>
      <c r="CU53" s="1192">
        <v>0</v>
      </c>
      <c r="CV53" s="1192"/>
      <c r="CW53" s="1192"/>
      <c r="CX53" s="1192">
        <v>0</v>
      </c>
      <c r="CY53" s="1192"/>
      <c r="CZ53" s="1192"/>
      <c r="DA53" s="1192">
        <v>0</v>
      </c>
      <c r="DB53" s="1192"/>
      <c r="DC53" s="1192"/>
      <c r="DD53" s="1192"/>
      <c r="DE53" s="1192">
        <v>0</v>
      </c>
      <c r="DF53" s="1192">
        <v>0</v>
      </c>
      <c r="DG53" s="1192"/>
      <c r="DH53" s="1192"/>
      <c r="DI53" s="1192">
        <v>0</v>
      </c>
      <c r="DJ53" s="1192"/>
      <c r="DK53" s="1192"/>
      <c r="DL53" s="1192">
        <v>0</v>
      </c>
      <c r="DM53" s="1192"/>
      <c r="DN53" s="1192"/>
      <c r="DO53" s="1192"/>
      <c r="DP53" s="1192"/>
      <c r="DQ53" s="1192"/>
      <c r="DR53" s="1192">
        <v>0</v>
      </c>
      <c r="DS53" s="1192"/>
      <c r="DT53" s="1192">
        <v>0</v>
      </c>
      <c r="DU53" s="1192"/>
      <c r="DV53" s="1192"/>
      <c r="DW53" s="1192">
        <v>0</v>
      </c>
      <c r="DX53" s="1192"/>
      <c r="DY53" s="1192"/>
      <c r="DZ53" s="1192"/>
      <c r="EA53" s="1192"/>
      <c r="EB53" s="1192">
        <v>0</v>
      </c>
      <c r="EC53" s="1192"/>
      <c r="ED53" s="1192"/>
      <c r="EE53" s="1192"/>
      <c r="EF53" s="1192">
        <v>0</v>
      </c>
      <c r="EG53" s="1192">
        <v>0</v>
      </c>
      <c r="EH53" s="1192"/>
      <c r="EI53" s="1192"/>
      <c r="EJ53" s="1192">
        <v>0</v>
      </c>
      <c r="EK53" s="1192"/>
      <c r="EL53" s="1192"/>
      <c r="EM53" s="1192">
        <v>0</v>
      </c>
      <c r="EN53" s="1192"/>
      <c r="EO53" s="1192"/>
      <c r="EP53" s="1192"/>
      <c r="EQ53" s="1192"/>
      <c r="ER53" s="1192"/>
      <c r="ES53" s="1192">
        <v>27520952.999999993</v>
      </c>
      <c r="ET53" s="1192">
        <v>52181627.999999993</v>
      </c>
      <c r="EU53" s="1192">
        <v>5024796.4000000004</v>
      </c>
      <c r="EV53" s="1192">
        <v>47156831.599999994</v>
      </c>
      <c r="EW53" s="1192">
        <v>0</v>
      </c>
      <c r="EX53" s="1192"/>
      <c r="EY53" s="1192"/>
      <c r="EZ53" s="1192">
        <v>-26620207</v>
      </c>
      <c r="FA53" s="1192"/>
      <c r="FB53" s="1192"/>
      <c r="FC53" s="1192">
        <v>-26620207</v>
      </c>
      <c r="FD53" s="1192">
        <v>1959532</v>
      </c>
      <c r="FE53" s="1192"/>
      <c r="FF53" s="1192">
        <v>46464243.5</v>
      </c>
      <c r="FG53" s="1192"/>
      <c r="FH53" s="1192"/>
      <c r="FI53" s="1192"/>
      <c r="FJ53" s="1192"/>
      <c r="FK53" s="1192"/>
      <c r="FL53" s="1192">
        <v>73985196.5</v>
      </c>
      <c r="FM53" s="1026">
        <v>0</v>
      </c>
    </row>
    <row r="54" spans="2:169">
      <c r="B54" s="1342">
        <v>43344</v>
      </c>
      <c r="C54" s="1192">
        <v>0</v>
      </c>
      <c r="D54" s="1192">
        <v>0</v>
      </c>
      <c r="E54" s="1192">
        <v>0</v>
      </c>
      <c r="F54" s="1192">
        <v>0</v>
      </c>
      <c r="G54" s="1192"/>
      <c r="H54" s="1192"/>
      <c r="I54" s="1192"/>
      <c r="J54" s="1192"/>
      <c r="K54" s="1192"/>
      <c r="L54" s="1192"/>
      <c r="M54" s="1192"/>
      <c r="N54" s="1192"/>
      <c r="O54" s="1192"/>
      <c r="P54" s="1192"/>
      <c r="Q54" s="1192">
        <v>0</v>
      </c>
      <c r="R54" s="1192">
        <v>0</v>
      </c>
      <c r="S54" s="1192">
        <v>0</v>
      </c>
      <c r="T54" s="1192"/>
      <c r="U54" s="1192"/>
      <c r="V54" s="1192"/>
      <c r="W54" s="1192">
        <v>0</v>
      </c>
      <c r="X54" s="1192"/>
      <c r="Y54" s="1192"/>
      <c r="Z54" s="1192"/>
      <c r="AA54" s="1192">
        <v>0</v>
      </c>
      <c r="AB54" s="1192"/>
      <c r="AC54" s="1192"/>
      <c r="AD54" s="1192"/>
      <c r="AE54" s="1192">
        <v>0</v>
      </c>
      <c r="AF54" s="1192"/>
      <c r="AG54" s="1192"/>
      <c r="AH54" s="1192"/>
      <c r="AI54" s="1192">
        <v>0</v>
      </c>
      <c r="AJ54" s="1192"/>
      <c r="AK54" s="1192"/>
      <c r="AL54" s="1192"/>
      <c r="AM54" s="1192">
        <v>0</v>
      </c>
      <c r="AN54" s="1192"/>
      <c r="AO54" s="1192"/>
      <c r="AP54" s="1192"/>
      <c r="AQ54" s="1192">
        <v>0</v>
      </c>
      <c r="AR54" s="1192"/>
      <c r="AS54" s="1192"/>
      <c r="AT54" s="1192"/>
      <c r="AU54" s="1192">
        <v>0</v>
      </c>
      <c r="AV54" s="1192"/>
      <c r="AW54" s="1192"/>
      <c r="AX54" s="1192"/>
      <c r="AY54" s="1192">
        <v>0</v>
      </c>
      <c r="AZ54" s="1192"/>
      <c r="BA54" s="1192"/>
      <c r="BB54" s="1192"/>
      <c r="BC54" s="1192">
        <v>0</v>
      </c>
      <c r="BD54" s="1192"/>
      <c r="BE54" s="1192"/>
      <c r="BF54" s="1192"/>
      <c r="BG54" s="1192">
        <v>0</v>
      </c>
      <c r="BH54" s="1192"/>
      <c r="BI54" s="1192"/>
      <c r="BJ54" s="1192"/>
      <c r="BK54" s="1192"/>
      <c r="BL54" s="1192">
        <v>0</v>
      </c>
      <c r="BM54" s="1192">
        <v>0</v>
      </c>
      <c r="BN54" s="1192"/>
      <c r="BO54" s="1192">
        <v>0</v>
      </c>
      <c r="BP54" s="1192"/>
      <c r="BQ54" s="1192"/>
      <c r="BR54" s="1192"/>
      <c r="BS54" s="1192"/>
      <c r="BT54" s="1192">
        <v>0</v>
      </c>
      <c r="BU54" s="1192"/>
      <c r="BV54" s="1192">
        <v>0</v>
      </c>
      <c r="BW54" s="1192"/>
      <c r="BX54" s="1192"/>
      <c r="BY54" s="1192"/>
      <c r="BZ54" s="1192"/>
      <c r="CA54" s="1192">
        <v>0</v>
      </c>
      <c r="CB54" s="1192"/>
      <c r="CC54" s="1192">
        <v>0</v>
      </c>
      <c r="CD54" s="1192"/>
      <c r="CE54" s="1192"/>
      <c r="CF54" s="1192"/>
      <c r="CG54" s="1192"/>
      <c r="CH54" s="1192"/>
      <c r="CI54" s="1192">
        <v>0</v>
      </c>
      <c r="CJ54" s="1192"/>
      <c r="CK54" s="1192"/>
      <c r="CL54" s="1192"/>
      <c r="CM54" s="1192"/>
      <c r="CN54" s="1192"/>
      <c r="CO54" s="1192">
        <v>0</v>
      </c>
      <c r="CP54" s="1192"/>
      <c r="CQ54" s="1192"/>
      <c r="CR54" s="1192"/>
      <c r="CS54" s="1192"/>
      <c r="CT54" s="1192">
        <v>0</v>
      </c>
      <c r="CU54" s="1192">
        <v>0</v>
      </c>
      <c r="CV54" s="1192"/>
      <c r="CW54" s="1192"/>
      <c r="CX54" s="1192">
        <v>0</v>
      </c>
      <c r="CY54" s="1192"/>
      <c r="CZ54" s="1192"/>
      <c r="DA54" s="1192">
        <v>0</v>
      </c>
      <c r="DB54" s="1192"/>
      <c r="DC54" s="1192"/>
      <c r="DD54" s="1192"/>
      <c r="DE54" s="1192">
        <v>0</v>
      </c>
      <c r="DF54" s="1192">
        <v>0</v>
      </c>
      <c r="DG54" s="1192"/>
      <c r="DH54" s="1192"/>
      <c r="DI54" s="1192">
        <v>0</v>
      </c>
      <c r="DJ54" s="1192"/>
      <c r="DK54" s="1192"/>
      <c r="DL54" s="1192">
        <v>0</v>
      </c>
      <c r="DM54" s="1192"/>
      <c r="DN54" s="1192"/>
      <c r="DO54" s="1192"/>
      <c r="DP54" s="1192"/>
      <c r="DQ54" s="1192"/>
      <c r="DR54" s="1192">
        <v>0</v>
      </c>
      <c r="DS54" s="1192"/>
      <c r="DT54" s="1192">
        <v>0</v>
      </c>
      <c r="DU54" s="1192"/>
      <c r="DV54" s="1192"/>
      <c r="DW54" s="1192">
        <v>0</v>
      </c>
      <c r="DX54" s="1192"/>
      <c r="DY54" s="1192"/>
      <c r="DZ54" s="1192"/>
      <c r="EA54" s="1192"/>
      <c r="EB54" s="1192">
        <v>0</v>
      </c>
      <c r="EC54" s="1192"/>
      <c r="ED54" s="1192"/>
      <c r="EE54" s="1192"/>
      <c r="EF54" s="1192">
        <v>0</v>
      </c>
      <c r="EG54" s="1192">
        <v>0</v>
      </c>
      <c r="EH54" s="1192"/>
      <c r="EI54" s="1192"/>
      <c r="EJ54" s="1192">
        <v>0</v>
      </c>
      <c r="EK54" s="1192"/>
      <c r="EL54" s="1192"/>
      <c r="EM54" s="1192">
        <v>0</v>
      </c>
      <c r="EN54" s="1192"/>
      <c r="EO54" s="1192"/>
      <c r="EP54" s="1192"/>
      <c r="EQ54" s="1192"/>
      <c r="ER54" s="1192"/>
      <c r="ES54" s="1192">
        <v>27633106.68529832</v>
      </c>
      <c r="ET54" s="1192">
        <v>52181627.999999993</v>
      </c>
      <c r="EU54" s="1192">
        <v>5024796.4000000004</v>
      </c>
      <c r="EV54" s="1192">
        <v>47156831.599999994</v>
      </c>
      <c r="EW54" s="1192">
        <v>0</v>
      </c>
      <c r="EX54" s="1192"/>
      <c r="EY54" s="1192"/>
      <c r="EZ54" s="1192">
        <v>-26620206.874000005</v>
      </c>
      <c r="FA54" s="1192"/>
      <c r="FB54" s="1192"/>
      <c r="FC54" s="1192">
        <v>-26620206.874000005</v>
      </c>
      <c r="FD54" s="1192">
        <v>2071685.5592983328</v>
      </c>
      <c r="FE54" s="1192"/>
      <c r="FF54" s="1192">
        <v>46464242.3426167</v>
      </c>
      <c r="FG54" s="1192"/>
      <c r="FH54" s="1192"/>
      <c r="FI54" s="1192"/>
      <c r="FJ54" s="1192"/>
      <c r="FK54" s="1192"/>
      <c r="FL54" s="1192">
        <v>74097349.027915016</v>
      </c>
      <c r="FM54" s="1026">
        <v>0</v>
      </c>
    </row>
    <row r="55" spans="2:169" s="1" customFormat="1">
      <c r="B55" s="1391">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1">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1">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47" customFormat="1" ht="15.75">
      <c r="B60" s="1391">
        <v>43466</v>
      </c>
      <c r="C60" s="1347">
        <v>0</v>
      </c>
      <c r="D60" s="1347">
        <v>0</v>
      </c>
      <c r="E60" s="1347">
        <v>0</v>
      </c>
      <c r="F60" s="1347">
        <v>0</v>
      </c>
      <c r="Q60" s="1347">
        <v>0</v>
      </c>
      <c r="R60" s="1347">
        <v>0</v>
      </c>
      <c r="S60" s="1347">
        <v>0</v>
      </c>
      <c r="W60" s="1347">
        <v>0</v>
      </c>
      <c r="AA60" s="1347">
        <v>0</v>
      </c>
      <c r="AE60" s="1347">
        <v>0</v>
      </c>
      <c r="AI60" s="1347">
        <v>0</v>
      </c>
      <c r="AM60" s="1347">
        <v>0</v>
      </c>
      <c r="AQ60" s="1347">
        <v>0</v>
      </c>
      <c r="AU60" s="1347">
        <v>0</v>
      </c>
      <c r="AY60" s="1347">
        <v>0</v>
      </c>
      <c r="BC60" s="1347">
        <v>0</v>
      </c>
      <c r="BG60" s="1347">
        <v>0</v>
      </c>
      <c r="BL60" s="1347">
        <v>0</v>
      </c>
      <c r="BM60" s="1347">
        <v>0</v>
      </c>
      <c r="BO60" s="1347">
        <v>0</v>
      </c>
      <c r="BT60" s="1347">
        <v>0</v>
      </c>
      <c r="BV60" s="1347">
        <v>0</v>
      </c>
      <c r="CA60" s="1347">
        <v>0</v>
      </c>
      <c r="CC60" s="1347">
        <v>0</v>
      </c>
      <c r="CI60" s="1347">
        <v>0</v>
      </c>
      <c r="CO60" s="1347">
        <v>0</v>
      </c>
      <c r="CT60" s="1347">
        <v>0</v>
      </c>
      <c r="CU60" s="1347">
        <v>0</v>
      </c>
      <c r="CX60" s="1347">
        <v>0</v>
      </c>
      <c r="DA60" s="1347">
        <v>0</v>
      </c>
      <c r="DE60" s="1347">
        <v>0</v>
      </c>
      <c r="DF60" s="1347">
        <v>0</v>
      </c>
      <c r="DI60" s="1347">
        <v>0</v>
      </c>
      <c r="DL60" s="1347">
        <v>0</v>
      </c>
      <c r="DR60" s="1347">
        <v>0</v>
      </c>
      <c r="DT60" s="1347">
        <v>0</v>
      </c>
      <c r="DW60" s="1347">
        <v>0</v>
      </c>
      <c r="EB60" s="1347">
        <v>0</v>
      </c>
      <c r="EF60" s="1347">
        <v>0</v>
      </c>
      <c r="EG60" s="1347">
        <v>0</v>
      </c>
      <c r="EJ60" s="1347">
        <v>0</v>
      </c>
      <c r="EM60" s="1347">
        <v>0</v>
      </c>
      <c r="ES60" s="1347">
        <v>37471910.779999994</v>
      </c>
      <c r="ET60" s="1347">
        <v>50248230</v>
      </c>
      <c r="EU60" s="1347">
        <v>5024823.0000000009</v>
      </c>
      <c r="EV60" s="1347">
        <v>45223407</v>
      </c>
      <c r="EW60" s="1347">
        <v>0</v>
      </c>
      <c r="EZ60" s="1347">
        <v>-15345408.857499994</v>
      </c>
      <c r="FC60" s="1347">
        <v>-15345408.857499994</v>
      </c>
      <c r="FD60" s="1347">
        <v>2569089.6374999862</v>
      </c>
      <c r="FF60" s="1347">
        <v>44860954.130000003</v>
      </c>
      <c r="FL60" s="1347">
        <v>82332864.909999996</v>
      </c>
    </row>
    <row r="61" spans="2:169" ht="15.75">
      <c r="B61" s="1391">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1">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1">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1">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1">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1">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1">
        <v>43678</v>
      </c>
    </row>
    <row r="68" spans="2:188" ht="15.75">
      <c r="B68" s="1391">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1">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1">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1">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55">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55">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55">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55">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55">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55">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55">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55">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55">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55">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55">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55">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55">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55">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55">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55">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55">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55">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55">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55">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55">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55">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55">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55">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55">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55">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55">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55">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55">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55">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55">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55">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55">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55">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55">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55">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47"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3"/>
      <c r="E3" s="1193" t="s">
        <v>1424</v>
      </c>
      <c r="F3" s="1193"/>
      <c r="G3" s="1346" t="s">
        <v>1462</v>
      </c>
      <c r="H3" s="1193"/>
      <c r="I3" s="1193" t="s">
        <v>1611</v>
      </c>
      <c r="J3" s="1193"/>
      <c r="K3" s="1193"/>
      <c r="L3" s="1193"/>
      <c r="M3" s="1193" t="s">
        <v>1612</v>
      </c>
      <c r="N3" s="1193"/>
      <c r="O3" s="1193"/>
      <c r="P3" s="1193"/>
      <c r="Q3" s="1193"/>
      <c r="R3" s="1193"/>
      <c r="S3" s="1193"/>
      <c r="T3" s="1193"/>
      <c r="U3" s="1193"/>
      <c r="V3" s="1193"/>
      <c r="W3" s="1193"/>
      <c r="X3" s="1193" t="s">
        <v>1613</v>
      </c>
      <c r="Y3" s="1193"/>
      <c r="Z3" s="1193"/>
      <c r="AA3" s="1193"/>
      <c r="AB3" s="1193"/>
      <c r="AC3" s="1193"/>
      <c r="AD3" s="1193"/>
      <c r="AE3" s="1193"/>
      <c r="AF3" s="1193" t="s">
        <v>1614</v>
      </c>
      <c r="AG3" s="1193"/>
      <c r="AH3" s="1193"/>
      <c r="AI3" s="1193"/>
      <c r="AJ3" s="1193"/>
      <c r="AK3" s="1193" t="s">
        <v>1615</v>
      </c>
      <c r="AL3" s="1193"/>
      <c r="AM3" s="1193"/>
      <c r="AN3" s="1193"/>
      <c r="AO3" s="1193" t="s">
        <v>1616</v>
      </c>
      <c r="AP3" s="1193"/>
      <c r="AQ3" s="1193"/>
      <c r="AR3" s="1193"/>
      <c r="AS3" s="1193"/>
      <c r="AT3" s="1193"/>
      <c r="AU3" s="1193"/>
      <c r="AV3" s="1193"/>
      <c r="AW3" s="1193"/>
      <c r="AX3" s="1193"/>
      <c r="AY3" s="1193" t="s">
        <v>1617</v>
      </c>
      <c r="AZ3" s="1193"/>
      <c r="BA3" s="1193"/>
      <c r="BB3" s="1193"/>
      <c r="BC3" s="1193"/>
      <c r="BD3" s="1193"/>
      <c r="BE3" s="1193"/>
      <c r="BF3" s="1193"/>
      <c r="BG3" s="1193"/>
      <c r="BH3" s="1193"/>
      <c r="BI3" s="1193"/>
      <c r="BJ3" s="1193"/>
      <c r="BK3" s="1193"/>
      <c r="BL3" s="1193" t="s">
        <v>1618</v>
      </c>
      <c r="BM3" s="1193"/>
      <c r="BN3" s="1193"/>
      <c r="BO3" s="1193"/>
      <c r="BP3" s="1193"/>
      <c r="BQ3" s="1193"/>
      <c r="BR3" s="1193"/>
      <c r="BS3" s="1193"/>
      <c r="BT3" s="1193" t="s">
        <v>1619</v>
      </c>
      <c r="BU3" s="1193"/>
      <c r="BV3" s="1193"/>
      <c r="BW3" s="1193"/>
      <c r="BX3" s="1193"/>
      <c r="BY3" s="1193"/>
      <c r="BZ3" s="1193"/>
      <c r="CA3" s="1193"/>
      <c r="CB3" s="1193"/>
      <c r="CC3" s="1193" t="s">
        <v>1620</v>
      </c>
      <c r="CD3" s="1193"/>
      <c r="CE3" s="1193"/>
      <c r="CF3" s="1193"/>
      <c r="CG3" s="1193"/>
      <c r="CH3" s="1193"/>
      <c r="CI3" s="1193"/>
      <c r="CJ3" s="1193"/>
      <c r="CK3" s="1193"/>
      <c r="CL3" s="1193"/>
      <c r="CM3" s="1193"/>
      <c r="CN3" s="1193"/>
      <c r="CO3" s="1193"/>
      <c r="CP3" s="1193"/>
      <c r="CQ3" s="1193" t="s">
        <v>1621</v>
      </c>
      <c r="CR3" s="1193"/>
      <c r="CS3" s="1193"/>
      <c r="CT3" s="1193"/>
      <c r="CU3" s="1193" t="s">
        <v>1622</v>
      </c>
      <c r="CV3" s="1193"/>
      <c r="CW3" s="1193"/>
      <c r="CX3" s="1193"/>
      <c r="CY3" s="1193" t="s">
        <v>1623</v>
      </c>
      <c r="CZ3" s="1193"/>
      <c r="DA3" s="1193"/>
      <c r="DB3" s="1193"/>
      <c r="DC3" s="1193"/>
      <c r="DD3" s="1193"/>
      <c r="DE3" s="1193"/>
      <c r="DF3" s="1193"/>
      <c r="DG3" s="1193"/>
      <c r="DH3" s="1193"/>
      <c r="DI3" s="1193"/>
      <c r="DJ3" s="1193"/>
      <c r="DK3" s="1193"/>
      <c r="DL3" s="1193"/>
      <c r="DM3" s="1193"/>
      <c r="DN3" s="1193" t="s">
        <v>1624</v>
      </c>
      <c r="DO3" s="1193"/>
      <c r="DP3" s="1193"/>
      <c r="DQ3" s="1193"/>
      <c r="DR3" s="1193"/>
      <c r="DS3" s="1193"/>
      <c r="DT3" s="1193"/>
      <c r="DU3" s="1193"/>
      <c r="DV3" s="1193"/>
      <c r="DW3" s="1193"/>
      <c r="DX3" s="1193"/>
      <c r="DY3" s="1193">
        <v>16</v>
      </c>
      <c r="DZ3" s="1193"/>
      <c r="EA3" s="1193"/>
      <c r="EB3" s="1193"/>
      <c r="EC3" s="1193"/>
      <c r="ED3" s="1193"/>
      <c r="EE3" s="1193"/>
      <c r="EF3" s="1193"/>
      <c r="EG3" s="1193"/>
      <c r="EH3" s="1193">
        <v>17</v>
      </c>
      <c r="EI3" s="1193"/>
      <c r="EJ3" s="1193"/>
      <c r="EK3" s="1193" t="s">
        <v>296</v>
      </c>
      <c r="EL3" s="1193"/>
      <c r="EM3" s="1193">
        <v>18</v>
      </c>
      <c r="EN3" s="1193"/>
      <c r="EO3" s="1193"/>
      <c r="EP3" s="1193"/>
      <c r="EQ3" s="1193" t="s">
        <v>1424</v>
      </c>
      <c r="ER3" s="1193" t="s">
        <v>1625</v>
      </c>
      <c r="ES3" s="1194" t="s">
        <v>1424</v>
      </c>
    </row>
    <row r="4" spans="4:149" ht="15">
      <c r="D4" s="1193" t="s">
        <v>1460</v>
      </c>
      <c r="E4" s="1193" t="s">
        <v>1424</v>
      </c>
      <c r="F4" s="1193"/>
      <c r="G4" s="1346" t="s">
        <v>1626</v>
      </c>
      <c r="H4" s="1193"/>
      <c r="I4" s="1193" t="s">
        <v>1627</v>
      </c>
      <c r="J4" s="1193" t="s">
        <v>1364</v>
      </c>
      <c r="K4" s="1193" t="s">
        <v>1365</v>
      </c>
      <c r="L4" s="1193"/>
      <c r="M4" s="1193" t="s">
        <v>1628</v>
      </c>
      <c r="N4" s="1193" t="s">
        <v>1629</v>
      </c>
      <c r="O4" s="1193" t="s">
        <v>1364</v>
      </c>
      <c r="P4" s="1193" t="s">
        <v>1365</v>
      </c>
      <c r="Q4" s="1193" t="s">
        <v>1630</v>
      </c>
      <c r="R4" s="1193" t="s">
        <v>1364</v>
      </c>
      <c r="S4" s="1193" t="s">
        <v>1365</v>
      </c>
      <c r="T4" s="1193" t="s">
        <v>1631</v>
      </c>
      <c r="U4" s="1193" t="s">
        <v>1364</v>
      </c>
      <c r="V4" s="1193" t="s">
        <v>1365</v>
      </c>
      <c r="W4" s="1193"/>
      <c r="X4" s="1193" t="s">
        <v>1632</v>
      </c>
      <c r="Y4" s="1193" t="s">
        <v>1633</v>
      </c>
      <c r="Z4" s="1193" t="s">
        <v>1364</v>
      </c>
      <c r="AA4" s="1193" t="s">
        <v>1365</v>
      </c>
      <c r="AB4" s="1193" t="s">
        <v>1634</v>
      </c>
      <c r="AC4" s="1193" t="s">
        <v>1364</v>
      </c>
      <c r="AD4" s="1193" t="s">
        <v>1365</v>
      </c>
      <c r="AE4" s="1193"/>
      <c r="AF4" s="1193" t="s">
        <v>1635</v>
      </c>
      <c r="AG4" s="1193" t="s">
        <v>1629</v>
      </c>
      <c r="AH4" s="1193" t="s">
        <v>1630</v>
      </c>
      <c r="AI4" s="1193" t="s">
        <v>1631</v>
      </c>
      <c r="AJ4" s="1193" t="s">
        <v>296</v>
      </c>
      <c r="AK4" s="1193" t="s">
        <v>1636</v>
      </c>
      <c r="AL4" s="1193" t="s">
        <v>1633</v>
      </c>
      <c r="AM4" s="1193" t="s">
        <v>1634</v>
      </c>
      <c r="AN4" s="1193"/>
      <c r="AO4" s="1193" t="s">
        <v>1463</v>
      </c>
      <c r="AP4" s="1193" t="s">
        <v>1464</v>
      </c>
      <c r="AQ4" s="1193" t="s">
        <v>1637</v>
      </c>
      <c r="AR4" s="1193" t="s">
        <v>1364</v>
      </c>
      <c r="AS4" s="1193" t="s">
        <v>1365</v>
      </c>
      <c r="AT4" s="1193" t="s">
        <v>1638</v>
      </c>
      <c r="AU4" s="1193" t="s">
        <v>1639</v>
      </c>
      <c r="AV4" s="1193" t="s">
        <v>1640</v>
      </c>
      <c r="AW4" s="1193" t="s">
        <v>1641</v>
      </c>
      <c r="AX4" s="1193"/>
      <c r="AY4" s="1193" t="s">
        <v>1465</v>
      </c>
      <c r="AZ4" s="1193" t="s">
        <v>1371</v>
      </c>
      <c r="BA4" s="1193" t="s">
        <v>1372</v>
      </c>
      <c r="BB4" s="1193" t="s">
        <v>1373</v>
      </c>
      <c r="BC4" s="1193" t="s">
        <v>1374</v>
      </c>
      <c r="BD4" s="1193" t="s">
        <v>1375</v>
      </c>
      <c r="BE4" s="1193" t="s">
        <v>1376</v>
      </c>
      <c r="BF4" s="1193" t="s">
        <v>1377</v>
      </c>
      <c r="BG4" s="1193" t="s">
        <v>1378</v>
      </c>
      <c r="BH4" s="1193" t="s">
        <v>1379</v>
      </c>
      <c r="BI4" s="1193" t="s">
        <v>1380</v>
      </c>
      <c r="BJ4" s="1193" t="s">
        <v>1466</v>
      </c>
      <c r="BK4" s="1193"/>
      <c r="BL4" s="1193" t="s">
        <v>1467</v>
      </c>
      <c r="BM4" s="1193" t="s">
        <v>1642</v>
      </c>
      <c r="BN4" s="1193" t="s">
        <v>1643</v>
      </c>
      <c r="BO4" s="1193" t="s">
        <v>1644</v>
      </c>
      <c r="BP4" s="1193" t="s">
        <v>1645</v>
      </c>
      <c r="BQ4" s="1193" t="s">
        <v>1646</v>
      </c>
      <c r="BR4" s="1193" t="s">
        <v>1647</v>
      </c>
      <c r="BS4" s="1193"/>
      <c r="BT4" s="1193" t="s">
        <v>1468</v>
      </c>
      <c r="BU4" s="1193" t="s">
        <v>1648</v>
      </c>
      <c r="BV4" s="1193" t="s">
        <v>1649</v>
      </c>
      <c r="BW4" s="1193" t="s">
        <v>1650</v>
      </c>
      <c r="BX4" s="1193" t="s">
        <v>1651</v>
      </c>
      <c r="BY4" s="1193" t="s">
        <v>1652</v>
      </c>
      <c r="BZ4" s="1193" t="s">
        <v>1653</v>
      </c>
      <c r="CA4" s="1193" t="s">
        <v>1654</v>
      </c>
      <c r="CB4" s="1193"/>
      <c r="CC4" s="1193" t="s">
        <v>1470</v>
      </c>
      <c r="CD4" s="1193" t="s">
        <v>1387</v>
      </c>
      <c r="CE4" s="1193" t="s">
        <v>1388</v>
      </c>
      <c r="CF4" s="1193" t="s">
        <v>1389</v>
      </c>
      <c r="CG4" s="1193" t="s">
        <v>1390</v>
      </c>
      <c r="CH4" s="1193" t="s">
        <v>1391</v>
      </c>
      <c r="CI4" s="1193" t="s">
        <v>1392</v>
      </c>
      <c r="CJ4" s="1193" t="s">
        <v>1393</v>
      </c>
      <c r="CK4" s="1193" t="s">
        <v>1388</v>
      </c>
      <c r="CL4" s="1193" t="s">
        <v>1389</v>
      </c>
      <c r="CM4" s="1193" t="s">
        <v>1390</v>
      </c>
      <c r="CN4" s="1193" t="s">
        <v>1391</v>
      </c>
      <c r="CO4" s="1193" t="s">
        <v>1392</v>
      </c>
      <c r="CP4" s="1193"/>
      <c r="CQ4" s="1193" t="s">
        <v>1471</v>
      </c>
      <c r="CR4" s="1193" t="s">
        <v>1655</v>
      </c>
      <c r="CS4" s="1193" t="s">
        <v>1656</v>
      </c>
      <c r="CT4" s="1193"/>
      <c r="CU4" s="1193" t="s">
        <v>1657</v>
      </c>
      <c r="CV4" s="1193" t="s">
        <v>1658</v>
      </c>
      <c r="CW4" s="1193" t="s">
        <v>1659</v>
      </c>
      <c r="CX4" s="1193"/>
      <c r="CY4" s="1193" t="s">
        <v>1472</v>
      </c>
      <c r="CZ4" s="1193" t="s">
        <v>1473</v>
      </c>
      <c r="DA4" s="1193" t="s">
        <v>1629</v>
      </c>
      <c r="DB4" s="1193" t="s">
        <v>1474</v>
      </c>
      <c r="DC4" s="1193" t="s">
        <v>1475</v>
      </c>
      <c r="DD4" s="1193" t="s">
        <v>1476</v>
      </c>
      <c r="DE4" s="1193" t="s">
        <v>1630</v>
      </c>
      <c r="DF4" s="1193" t="s">
        <v>1474</v>
      </c>
      <c r="DG4" s="1193" t="s">
        <v>1475</v>
      </c>
      <c r="DH4" s="1193" t="s">
        <v>1476</v>
      </c>
      <c r="DI4" s="1193" t="s">
        <v>1631</v>
      </c>
      <c r="DJ4" s="1193" t="s">
        <v>1474</v>
      </c>
      <c r="DK4" s="1193" t="s">
        <v>1475</v>
      </c>
      <c r="DL4" s="1193" t="s">
        <v>1476</v>
      </c>
      <c r="DM4" s="1193"/>
      <c r="DN4" s="1193" t="s">
        <v>1472</v>
      </c>
      <c r="DO4" s="1193" t="s">
        <v>1477</v>
      </c>
      <c r="DP4" s="1193" t="s">
        <v>1633</v>
      </c>
      <c r="DQ4" s="1193" t="s">
        <v>1474</v>
      </c>
      <c r="DR4" s="1193" t="s">
        <v>1475</v>
      </c>
      <c r="DS4" s="1193" t="s">
        <v>1476</v>
      </c>
      <c r="DT4" s="1193" t="s">
        <v>1634</v>
      </c>
      <c r="DU4" s="1193" t="s">
        <v>1474</v>
      </c>
      <c r="DV4" s="1193" t="s">
        <v>1475</v>
      </c>
      <c r="DW4" s="1193" t="s">
        <v>1476</v>
      </c>
      <c r="DX4" s="1193"/>
      <c r="DY4" s="1193" t="s">
        <v>1478</v>
      </c>
      <c r="DZ4" s="1193" t="s">
        <v>1418</v>
      </c>
      <c r="EA4" s="1193" t="s">
        <v>1419</v>
      </c>
      <c r="EB4" s="1193" t="s">
        <v>1420</v>
      </c>
      <c r="EC4" s="1193" t="s">
        <v>1421</v>
      </c>
      <c r="ED4" s="1193" t="s">
        <v>1422</v>
      </c>
      <c r="EE4" s="1193" t="s">
        <v>1423</v>
      </c>
      <c r="EF4" s="1193"/>
      <c r="EG4" s="1193"/>
      <c r="EH4" s="1193" t="s">
        <v>1660</v>
      </c>
      <c r="EI4" s="1193" t="s">
        <v>1661</v>
      </c>
      <c r="EJ4" s="1193" t="s">
        <v>1662</v>
      </c>
      <c r="EK4" s="1193" t="s">
        <v>1663</v>
      </c>
      <c r="EL4" s="1193" t="s">
        <v>296</v>
      </c>
      <c r="EM4" s="1193" t="s">
        <v>1479</v>
      </c>
      <c r="EN4" s="1193" t="s">
        <v>1480</v>
      </c>
      <c r="EO4" s="1193" t="s">
        <v>296</v>
      </c>
      <c r="EP4" s="1193" t="s">
        <v>296</v>
      </c>
      <c r="EQ4" s="1193" t="s">
        <v>1424</v>
      </c>
      <c r="ER4" s="1193"/>
      <c r="ES4" s="1194" t="s">
        <v>1425</v>
      </c>
    </row>
    <row r="5" spans="4:149" ht="15">
      <c r="D5" s="1193"/>
      <c r="E5" s="1193" t="s">
        <v>1424</v>
      </c>
      <c r="F5" s="1193"/>
      <c r="G5" s="1346"/>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193"/>
      <c r="CY5" s="1193"/>
      <c r="CZ5" s="1193"/>
      <c r="DA5" s="1193"/>
      <c r="DB5" s="1193"/>
      <c r="DC5" s="1193"/>
      <c r="DD5" s="1193"/>
      <c r="DE5" s="1193"/>
      <c r="DF5" s="1193"/>
      <c r="DG5" s="1193"/>
      <c r="DH5" s="1193"/>
      <c r="DI5" s="1193"/>
      <c r="DJ5" s="1193"/>
      <c r="DK5" s="1193"/>
      <c r="DL5" s="1193"/>
      <c r="DM5" s="1193"/>
      <c r="DN5" s="1193"/>
      <c r="DO5" s="1193"/>
      <c r="DP5" s="1193"/>
      <c r="DQ5" s="1193"/>
      <c r="DR5" s="1193"/>
      <c r="DS5" s="1193"/>
      <c r="DT5" s="1193"/>
      <c r="DU5" s="1193"/>
      <c r="DV5" s="1193"/>
      <c r="DW5" s="1193"/>
      <c r="DX5" s="1193"/>
      <c r="DY5" s="1193"/>
      <c r="DZ5" s="1193"/>
      <c r="EA5" s="1193"/>
      <c r="EB5" s="1193"/>
      <c r="EC5" s="1193"/>
      <c r="ED5" s="1193"/>
      <c r="EE5" s="1193"/>
      <c r="EF5" s="1193"/>
      <c r="EG5" s="1193"/>
      <c r="EH5" s="1193"/>
      <c r="EI5" s="1193"/>
      <c r="EJ5" s="1193"/>
      <c r="EK5" s="1193"/>
      <c r="EL5" s="1193"/>
      <c r="EM5" s="1193"/>
      <c r="EN5" s="1193"/>
      <c r="EO5" s="1193"/>
      <c r="EP5" s="1193" t="s">
        <v>296</v>
      </c>
      <c r="EQ5" s="1193" t="s">
        <v>1424</v>
      </c>
      <c r="ER5" s="1193"/>
      <c r="ES5" s="1194" t="s">
        <v>1424</v>
      </c>
    </row>
    <row r="6" spans="4:149" ht="15">
      <c r="D6" s="1193"/>
      <c r="E6" s="1195">
        <v>42005</v>
      </c>
      <c r="F6" s="1395"/>
      <c r="G6" s="1346">
        <v>19077</v>
      </c>
      <c r="H6" s="1395"/>
      <c r="I6" s="1395">
        <v>7015480</v>
      </c>
      <c r="J6" s="1395">
        <v>7015480</v>
      </c>
      <c r="K6" s="1395"/>
      <c r="L6" s="1395"/>
      <c r="M6" s="1395">
        <v>344713</v>
      </c>
      <c r="N6" s="1395">
        <v>344713</v>
      </c>
      <c r="O6" s="1395">
        <v>344713</v>
      </c>
      <c r="P6" s="1395"/>
      <c r="Q6" s="1395">
        <v>0</v>
      </c>
      <c r="R6" s="1395"/>
      <c r="S6" s="1395"/>
      <c r="T6" s="1395">
        <v>0</v>
      </c>
      <c r="U6" s="1395"/>
      <c r="V6" s="1395"/>
      <c r="W6" s="1395"/>
      <c r="X6" s="1395">
        <v>0</v>
      </c>
      <c r="Y6" s="1395">
        <v>0</v>
      </c>
      <c r="Z6" s="1395"/>
      <c r="AA6" s="1395"/>
      <c r="AB6" s="1395">
        <v>0</v>
      </c>
      <c r="AC6" s="1395"/>
      <c r="AD6" s="1395"/>
      <c r="AE6" s="1395"/>
      <c r="AF6" s="1395">
        <v>0</v>
      </c>
      <c r="AG6" s="1395"/>
      <c r="AH6" s="1395"/>
      <c r="AI6" s="1395"/>
      <c r="AJ6" s="1395"/>
      <c r="AK6" s="1395">
        <v>0</v>
      </c>
      <c r="AL6" s="1395"/>
      <c r="AM6" s="1395"/>
      <c r="AN6" s="1395"/>
      <c r="AO6" s="1395">
        <v>10269277</v>
      </c>
      <c r="AP6" s="1395">
        <v>9345223</v>
      </c>
      <c r="AQ6" s="1395">
        <v>924054</v>
      </c>
      <c r="AR6" s="1395">
        <v>924054</v>
      </c>
      <c r="AS6" s="1395"/>
      <c r="AT6" s="1395"/>
      <c r="AU6" s="1395"/>
      <c r="AV6" s="1395"/>
      <c r="AW6" s="1395"/>
      <c r="AX6" s="1395"/>
      <c r="AY6" s="1395">
        <v>0</v>
      </c>
      <c r="AZ6" s="1395">
        <v>0</v>
      </c>
      <c r="BA6" s="1395"/>
      <c r="BB6" s="1395"/>
      <c r="BC6" s="1395"/>
      <c r="BD6" s="1395"/>
      <c r="BE6" s="1395">
        <v>0</v>
      </c>
      <c r="BF6" s="1395"/>
      <c r="BG6" s="1395"/>
      <c r="BH6" s="1395"/>
      <c r="BI6" s="1395"/>
      <c r="BJ6" s="1395"/>
      <c r="BK6" s="1395"/>
      <c r="BL6" s="1395">
        <v>0</v>
      </c>
      <c r="BM6" s="1395">
        <v>0</v>
      </c>
      <c r="BN6" s="1395"/>
      <c r="BO6" s="1395"/>
      <c r="BP6" s="1395"/>
      <c r="BQ6" s="1395"/>
      <c r="BR6" s="1395"/>
      <c r="BS6" s="1395"/>
      <c r="BT6" s="1395">
        <v>352573.39</v>
      </c>
      <c r="BU6" s="1395">
        <v>0</v>
      </c>
      <c r="BV6" s="1395"/>
      <c r="BW6" s="1395"/>
      <c r="BX6" s="1395"/>
      <c r="BY6" s="1395"/>
      <c r="BZ6" s="1395">
        <v>352573.39</v>
      </c>
      <c r="CA6" s="1395"/>
      <c r="CB6" s="1395"/>
      <c r="CC6" s="1395">
        <v>14008.13</v>
      </c>
      <c r="CD6" s="1395">
        <v>14008.13</v>
      </c>
      <c r="CE6" s="1395"/>
      <c r="CF6" s="1395">
        <v>14008.13</v>
      </c>
      <c r="CG6" s="1395"/>
      <c r="CH6" s="1395"/>
      <c r="CI6" s="1395"/>
      <c r="CJ6" s="1395">
        <v>0</v>
      </c>
      <c r="CK6" s="1395"/>
      <c r="CL6" s="1395"/>
      <c r="CM6" s="1395"/>
      <c r="CN6" s="1395"/>
      <c r="CO6" s="1395"/>
      <c r="CP6" s="1395"/>
      <c r="CQ6" s="1395">
        <v>10000000</v>
      </c>
      <c r="CR6" s="1395"/>
      <c r="CS6" s="1395">
        <v>10000000</v>
      </c>
      <c r="CT6" s="1395"/>
      <c r="CU6" s="1395">
        <v>55684051</v>
      </c>
      <c r="CV6" s="1395">
        <v>44685758</v>
      </c>
      <c r="CW6" s="1395">
        <v>10998293</v>
      </c>
      <c r="CX6" s="1395"/>
      <c r="CY6" s="1395">
        <v>0</v>
      </c>
      <c r="CZ6" s="1395"/>
      <c r="DA6" s="1395">
        <v>0</v>
      </c>
      <c r="DB6" s="1395"/>
      <c r="DC6" s="1395"/>
      <c r="DD6" s="1395"/>
      <c r="DE6" s="1395">
        <v>0</v>
      </c>
      <c r="DF6" s="1395"/>
      <c r="DG6" s="1395"/>
      <c r="DH6" s="1395"/>
      <c r="DI6" s="1395">
        <v>0</v>
      </c>
      <c r="DJ6" s="1395"/>
      <c r="DK6" s="1395"/>
      <c r="DL6" s="1395"/>
      <c r="DM6" s="1395"/>
      <c r="DN6" s="1395">
        <v>0</v>
      </c>
      <c r="DO6" s="1395"/>
      <c r="DP6" s="1395">
        <v>0</v>
      </c>
      <c r="DQ6" s="1395"/>
      <c r="DR6" s="1395"/>
      <c r="DS6" s="1395"/>
      <c r="DT6" s="1395">
        <v>0</v>
      </c>
      <c r="DU6" s="1395"/>
      <c r="DV6" s="1395"/>
      <c r="DW6" s="1395"/>
      <c r="DX6" s="1395"/>
      <c r="DY6" s="1395">
        <v>2783862</v>
      </c>
      <c r="DZ6" s="1395"/>
      <c r="EA6" s="1395">
        <v>12250</v>
      </c>
      <c r="EB6" s="1395">
        <v>237727</v>
      </c>
      <c r="EC6" s="1395"/>
      <c r="ED6" s="1395">
        <v>2533885</v>
      </c>
      <c r="EE6" s="1395"/>
      <c r="EF6" s="1395"/>
      <c r="EG6" s="1395"/>
      <c r="EH6" s="1395">
        <v>7629127</v>
      </c>
      <c r="EI6" s="1395">
        <v>1026246</v>
      </c>
      <c r="EJ6" s="1395">
        <v>5714364</v>
      </c>
      <c r="EK6" s="1395">
        <v>888517</v>
      </c>
      <c r="EL6" s="1395"/>
      <c r="EM6" s="1395">
        <v>13849378</v>
      </c>
      <c r="EN6" s="1395"/>
      <c r="EO6" s="1395"/>
      <c r="EP6" s="1395"/>
      <c r="EQ6" s="1395"/>
      <c r="ER6" s="1395"/>
      <c r="ES6" s="1395">
        <v>107961546.52</v>
      </c>
    </row>
    <row r="7" spans="4:149" ht="15">
      <c r="D7" s="1193"/>
      <c r="E7" s="1195">
        <v>42036</v>
      </c>
      <c r="F7" s="1395"/>
      <c r="G7" s="1346">
        <v>9036</v>
      </c>
      <c r="H7" s="1395"/>
      <c r="I7" s="1395">
        <v>9962904</v>
      </c>
      <c r="J7" s="1395">
        <v>9962904</v>
      </c>
      <c r="K7" s="1395"/>
      <c r="L7" s="1395"/>
      <c r="M7" s="1395">
        <v>3855911</v>
      </c>
      <c r="N7" s="1395">
        <v>3855911</v>
      </c>
      <c r="O7" s="1395">
        <v>3855911</v>
      </c>
      <c r="P7" s="1395"/>
      <c r="Q7" s="1395">
        <v>0</v>
      </c>
      <c r="R7" s="1395"/>
      <c r="S7" s="1395"/>
      <c r="T7" s="1395">
        <v>0</v>
      </c>
      <c r="U7" s="1395"/>
      <c r="V7" s="1395"/>
      <c r="W7" s="1395"/>
      <c r="X7" s="1395">
        <v>0</v>
      </c>
      <c r="Y7" s="1395">
        <v>0</v>
      </c>
      <c r="Z7" s="1395"/>
      <c r="AA7" s="1395"/>
      <c r="AB7" s="1395">
        <v>0</v>
      </c>
      <c r="AC7" s="1395"/>
      <c r="AD7" s="1395"/>
      <c r="AE7" s="1395"/>
      <c r="AF7" s="1395">
        <v>0</v>
      </c>
      <c r="AG7" s="1395"/>
      <c r="AH7" s="1395"/>
      <c r="AI7" s="1395"/>
      <c r="AJ7" s="1395"/>
      <c r="AK7" s="1395">
        <v>0</v>
      </c>
      <c r="AL7" s="1395"/>
      <c r="AM7" s="1395"/>
      <c r="AN7" s="1395"/>
      <c r="AO7" s="1395">
        <v>4185554</v>
      </c>
      <c r="AP7" s="1395">
        <v>3352160</v>
      </c>
      <c r="AQ7" s="1395">
        <v>833394</v>
      </c>
      <c r="AR7" s="1395">
        <v>833394</v>
      </c>
      <c r="AS7" s="1395"/>
      <c r="AT7" s="1395"/>
      <c r="AU7" s="1395"/>
      <c r="AV7" s="1395"/>
      <c r="AW7" s="1395"/>
      <c r="AX7" s="1395"/>
      <c r="AY7" s="1395">
        <v>0</v>
      </c>
      <c r="AZ7" s="1395">
        <v>0</v>
      </c>
      <c r="BA7" s="1395"/>
      <c r="BB7" s="1395"/>
      <c r="BC7" s="1395"/>
      <c r="BD7" s="1395"/>
      <c r="BE7" s="1395">
        <v>0</v>
      </c>
      <c r="BF7" s="1395"/>
      <c r="BG7" s="1395"/>
      <c r="BH7" s="1395"/>
      <c r="BI7" s="1395"/>
      <c r="BJ7" s="1395"/>
      <c r="BK7" s="1395"/>
      <c r="BL7" s="1395">
        <v>0</v>
      </c>
      <c r="BM7" s="1395">
        <v>0</v>
      </c>
      <c r="BN7" s="1395"/>
      <c r="BO7" s="1395"/>
      <c r="BP7" s="1395"/>
      <c r="BQ7" s="1395"/>
      <c r="BR7" s="1395"/>
      <c r="BS7" s="1395"/>
      <c r="BT7" s="1395">
        <v>266163.88</v>
      </c>
      <c r="BU7" s="1395">
        <v>0</v>
      </c>
      <c r="BV7" s="1395"/>
      <c r="BW7" s="1395"/>
      <c r="BX7" s="1395"/>
      <c r="BY7" s="1395"/>
      <c r="BZ7" s="1395">
        <v>266163.88</v>
      </c>
      <c r="CA7" s="1395"/>
      <c r="CB7" s="1395"/>
      <c r="CC7" s="1395">
        <v>61720.27</v>
      </c>
      <c r="CD7" s="1395">
        <v>61720.27</v>
      </c>
      <c r="CE7" s="1395"/>
      <c r="CF7" s="1395">
        <v>61720.27</v>
      </c>
      <c r="CG7" s="1395"/>
      <c r="CH7" s="1395"/>
      <c r="CI7" s="1395"/>
      <c r="CJ7" s="1395">
        <v>0</v>
      </c>
      <c r="CK7" s="1395"/>
      <c r="CL7" s="1395"/>
      <c r="CM7" s="1395"/>
      <c r="CN7" s="1395"/>
      <c r="CO7" s="1395"/>
      <c r="CP7" s="1395"/>
      <c r="CQ7" s="1395">
        <v>13000000</v>
      </c>
      <c r="CR7" s="1395"/>
      <c r="CS7" s="1395">
        <v>13000000</v>
      </c>
      <c r="CT7" s="1395"/>
      <c r="CU7" s="1395">
        <v>56230707</v>
      </c>
      <c r="CV7" s="1395">
        <v>45475877</v>
      </c>
      <c r="CW7" s="1395">
        <v>10754830</v>
      </c>
      <c r="CX7" s="1395"/>
      <c r="CY7" s="1395">
        <v>0</v>
      </c>
      <c r="CZ7" s="1395"/>
      <c r="DA7" s="1395">
        <v>0</v>
      </c>
      <c r="DB7" s="1395"/>
      <c r="DC7" s="1395"/>
      <c r="DD7" s="1395"/>
      <c r="DE7" s="1395">
        <v>0</v>
      </c>
      <c r="DF7" s="1395"/>
      <c r="DG7" s="1395"/>
      <c r="DH7" s="1395"/>
      <c r="DI7" s="1395">
        <v>0</v>
      </c>
      <c r="DJ7" s="1395"/>
      <c r="DK7" s="1395"/>
      <c r="DL7" s="1395"/>
      <c r="DM7" s="1395"/>
      <c r="DN7" s="1395">
        <v>0</v>
      </c>
      <c r="DO7" s="1395"/>
      <c r="DP7" s="1395">
        <v>0</v>
      </c>
      <c r="DQ7" s="1395"/>
      <c r="DR7" s="1395"/>
      <c r="DS7" s="1395"/>
      <c r="DT7" s="1395">
        <v>0</v>
      </c>
      <c r="DU7" s="1395"/>
      <c r="DV7" s="1395"/>
      <c r="DW7" s="1395"/>
      <c r="DX7" s="1395"/>
      <c r="DY7" s="1395">
        <v>2809130</v>
      </c>
      <c r="DZ7" s="1395"/>
      <c r="EA7" s="1395">
        <v>12858</v>
      </c>
      <c r="EB7" s="1395">
        <v>234756</v>
      </c>
      <c r="EC7" s="1395"/>
      <c r="ED7" s="1395">
        <v>2561516</v>
      </c>
      <c r="EE7" s="1395"/>
      <c r="EF7" s="1395"/>
      <c r="EG7" s="1395"/>
      <c r="EH7" s="1395">
        <v>7527364</v>
      </c>
      <c r="EI7" s="1395">
        <v>1024572</v>
      </c>
      <c r="EJ7" s="1395">
        <v>5638886</v>
      </c>
      <c r="EK7" s="1395">
        <v>863906</v>
      </c>
      <c r="EL7" s="1395"/>
      <c r="EM7" s="1395">
        <v>15214446</v>
      </c>
      <c r="EN7" s="1395"/>
      <c r="EO7" s="1395"/>
      <c r="EP7" s="1395"/>
      <c r="EQ7" s="1395"/>
      <c r="ER7" s="1395"/>
      <c r="ES7" s="1395">
        <v>113122936.15000001</v>
      </c>
    </row>
    <row r="8" spans="4:149" ht="15">
      <c r="D8" s="1193"/>
      <c r="E8" s="1195">
        <v>42064</v>
      </c>
      <c r="F8" s="1395"/>
      <c r="G8" s="1346">
        <v>6105</v>
      </c>
      <c r="H8" s="1395"/>
      <c r="I8" s="1395">
        <v>10793016</v>
      </c>
      <c r="J8" s="1395">
        <v>10793016</v>
      </c>
      <c r="K8" s="1395"/>
      <c r="L8" s="1395"/>
      <c r="M8" s="1395">
        <v>5113908</v>
      </c>
      <c r="N8" s="1395">
        <v>5113908</v>
      </c>
      <c r="O8" s="1395">
        <v>5113908</v>
      </c>
      <c r="P8" s="1395"/>
      <c r="Q8" s="1395">
        <v>0</v>
      </c>
      <c r="R8" s="1395"/>
      <c r="S8" s="1395"/>
      <c r="T8" s="1395">
        <v>0</v>
      </c>
      <c r="U8" s="1395"/>
      <c r="V8" s="1395"/>
      <c r="W8" s="1395"/>
      <c r="X8" s="1395">
        <v>0</v>
      </c>
      <c r="Y8" s="1395">
        <v>0</v>
      </c>
      <c r="Z8" s="1395"/>
      <c r="AA8" s="1395"/>
      <c r="AB8" s="1395">
        <v>0</v>
      </c>
      <c r="AC8" s="1395"/>
      <c r="AD8" s="1395"/>
      <c r="AE8" s="1395"/>
      <c r="AF8" s="1395">
        <v>0</v>
      </c>
      <c r="AG8" s="1395"/>
      <c r="AH8" s="1395"/>
      <c r="AI8" s="1395"/>
      <c r="AJ8" s="1395"/>
      <c r="AK8" s="1395">
        <v>0</v>
      </c>
      <c r="AL8" s="1395"/>
      <c r="AM8" s="1395"/>
      <c r="AN8" s="1395"/>
      <c r="AO8" s="1395">
        <v>3064824</v>
      </c>
      <c r="AP8" s="1395">
        <v>1771838</v>
      </c>
      <c r="AQ8" s="1395">
        <v>1292986</v>
      </c>
      <c r="AR8" s="1395">
        <v>1292986</v>
      </c>
      <c r="AS8" s="1395"/>
      <c r="AT8" s="1395"/>
      <c r="AU8" s="1395"/>
      <c r="AV8" s="1395"/>
      <c r="AW8" s="1395"/>
      <c r="AX8" s="1395"/>
      <c r="AY8" s="1395">
        <v>7516043</v>
      </c>
      <c r="AZ8" s="1395">
        <v>0</v>
      </c>
      <c r="BA8" s="1395"/>
      <c r="BB8" s="1395"/>
      <c r="BC8" s="1395"/>
      <c r="BD8" s="1395">
        <v>7516043</v>
      </c>
      <c r="BE8" s="1395">
        <v>0</v>
      </c>
      <c r="BF8" s="1395"/>
      <c r="BG8" s="1395"/>
      <c r="BH8" s="1395"/>
      <c r="BI8" s="1395"/>
      <c r="BJ8" s="1395"/>
      <c r="BK8" s="1395"/>
      <c r="BL8" s="1395">
        <v>0</v>
      </c>
      <c r="BM8" s="1395">
        <v>0</v>
      </c>
      <c r="BN8" s="1395"/>
      <c r="BO8" s="1395"/>
      <c r="BP8" s="1395"/>
      <c r="BQ8" s="1395"/>
      <c r="BR8" s="1395"/>
      <c r="BS8" s="1395"/>
      <c r="BT8" s="1395">
        <v>178899.51</v>
      </c>
      <c r="BU8" s="1395">
        <v>0</v>
      </c>
      <c r="BV8" s="1395"/>
      <c r="BW8" s="1395"/>
      <c r="BX8" s="1395"/>
      <c r="BY8" s="1395"/>
      <c r="BZ8" s="1395">
        <v>178899.51</v>
      </c>
      <c r="CA8" s="1395"/>
      <c r="CB8" s="1395"/>
      <c r="CC8" s="1395">
        <v>177173.39</v>
      </c>
      <c r="CD8" s="1395">
        <v>177173.39</v>
      </c>
      <c r="CE8" s="1395"/>
      <c r="CF8" s="1395">
        <v>177173.39</v>
      </c>
      <c r="CG8" s="1395"/>
      <c r="CH8" s="1395"/>
      <c r="CI8" s="1395"/>
      <c r="CJ8" s="1395">
        <v>0</v>
      </c>
      <c r="CK8" s="1395"/>
      <c r="CL8" s="1395"/>
      <c r="CM8" s="1395"/>
      <c r="CN8" s="1395"/>
      <c r="CO8" s="1395"/>
      <c r="CP8" s="1395"/>
      <c r="CQ8" s="1395">
        <v>10000000</v>
      </c>
      <c r="CR8" s="1395"/>
      <c r="CS8" s="1395">
        <v>10000000</v>
      </c>
      <c r="CT8" s="1395"/>
      <c r="CU8" s="1395">
        <v>58235143</v>
      </c>
      <c r="CV8" s="1395">
        <v>46946046</v>
      </c>
      <c r="CW8" s="1395">
        <v>11289097</v>
      </c>
      <c r="CX8" s="1395"/>
      <c r="CY8" s="1395">
        <v>0</v>
      </c>
      <c r="CZ8" s="1395"/>
      <c r="DA8" s="1395">
        <v>0</v>
      </c>
      <c r="DB8" s="1395"/>
      <c r="DC8" s="1395"/>
      <c r="DD8" s="1395"/>
      <c r="DE8" s="1395">
        <v>0</v>
      </c>
      <c r="DF8" s="1395"/>
      <c r="DG8" s="1395"/>
      <c r="DH8" s="1395"/>
      <c r="DI8" s="1395">
        <v>0</v>
      </c>
      <c r="DJ8" s="1395"/>
      <c r="DK8" s="1395"/>
      <c r="DL8" s="1395"/>
      <c r="DM8" s="1395"/>
      <c r="DN8" s="1395">
        <v>0</v>
      </c>
      <c r="DO8" s="1395"/>
      <c r="DP8" s="1395">
        <v>0</v>
      </c>
      <c r="DQ8" s="1395"/>
      <c r="DR8" s="1395"/>
      <c r="DS8" s="1395"/>
      <c r="DT8" s="1395">
        <v>0</v>
      </c>
      <c r="DU8" s="1395"/>
      <c r="DV8" s="1395"/>
      <c r="DW8" s="1395"/>
      <c r="DX8" s="1395"/>
      <c r="DY8" s="1395">
        <v>2144582</v>
      </c>
      <c r="DZ8" s="1395"/>
      <c r="EA8" s="1395">
        <v>11034</v>
      </c>
      <c r="EB8" s="1395">
        <v>249614</v>
      </c>
      <c r="EC8" s="1395"/>
      <c r="ED8" s="1395">
        <v>1883934</v>
      </c>
      <c r="EE8" s="1395"/>
      <c r="EF8" s="1395"/>
      <c r="EG8" s="1395"/>
      <c r="EH8" s="1395">
        <v>7420019</v>
      </c>
      <c r="EI8" s="1395">
        <v>1022898</v>
      </c>
      <c r="EJ8" s="1395">
        <v>5557826</v>
      </c>
      <c r="EK8" s="1395">
        <v>839295</v>
      </c>
      <c r="EL8" s="1395"/>
      <c r="EM8" s="1395">
        <v>15332310</v>
      </c>
      <c r="EN8" s="1395"/>
      <c r="EO8" s="1395"/>
      <c r="EP8" s="1395"/>
      <c r="EQ8" s="1395"/>
      <c r="ER8" s="1395"/>
      <c r="ES8" s="1395">
        <v>119982022.90000001</v>
      </c>
    </row>
    <row r="9" spans="4:149" ht="15">
      <c r="D9" s="1193"/>
      <c r="E9" s="1195">
        <v>42095</v>
      </c>
      <c r="F9" s="1395"/>
      <c r="G9" s="1346">
        <v>48919</v>
      </c>
      <c r="H9" s="1395"/>
      <c r="I9" s="1395">
        <v>11965850</v>
      </c>
      <c r="J9" s="1395">
        <v>11965850</v>
      </c>
      <c r="K9" s="1395"/>
      <c r="L9" s="1395"/>
      <c r="M9" s="1395">
        <v>125195</v>
      </c>
      <c r="N9" s="1395">
        <v>125195</v>
      </c>
      <c r="O9" s="1395">
        <v>125195</v>
      </c>
      <c r="P9" s="1395"/>
      <c r="Q9" s="1395">
        <v>0</v>
      </c>
      <c r="R9" s="1395"/>
      <c r="S9" s="1395"/>
      <c r="T9" s="1395">
        <v>0</v>
      </c>
      <c r="U9" s="1395"/>
      <c r="V9" s="1395"/>
      <c r="W9" s="1395"/>
      <c r="X9" s="1395">
        <v>0</v>
      </c>
      <c r="Y9" s="1395">
        <v>0</v>
      </c>
      <c r="Z9" s="1395"/>
      <c r="AA9" s="1395"/>
      <c r="AB9" s="1395">
        <v>0</v>
      </c>
      <c r="AC9" s="1395"/>
      <c r="AD9" s="1395"/>
      <c r="AE9" s="1395"/>
      <c r="AF9" s="1395">
        <v>0</v>
      </c>
      <c r="AG9" s="1395"/>
      <c r="AH9" s="1395"/>
      <c r="AI9" s="1395"/>
      <c r="AJ9" s="1395"/>
      <c r="AK9" s="1395">
        <v>0</v>
      </c>
      <c r="AL9" s="1395"/>
      <c r="AM9" s="1395"/>
      <c r="AN9" s="1395"/>
      <c r="AO9" s="1395">
        <v>4689375</v>
      </c>
      <c r="AP9" s="1395">
        <v>4112071</v>
      </c>
      <c r="AQ9" s="1395">
        <v>577304</v>
      </c>
      <c r="AR9" s="1395">
        <v>577304</v>
      </c>
      <c r="AS9" s="1395"/>
      <c r="AT9" s="1395"/>
      <c r="AU9" s="1395"/>
      <c r="AV9" s="1395"/>
      <c r="AW9" s="1395"/>
      <c r="AX9" s="1395"/>
      <c r="AY9" s="1395">
        <v>7516043</v>
      </c>
      <c r="AZ9" s="1395">
        <v>0</v>
      </c>
      <c r="BA9" s="1395"/>
      <c r="BB9" s="1395"/>
      <c r="BC9" s="1395"/>
      <c r="BD9" s="1395">
        <v>7516043</v>
      </c>
      <c r="BE9" s="1395">
        <v>0</v>
      </c>
      <c r="BF9" s="1395"/>
      <c r="BG9" s="1395"/>
      <c r="BH9" s="1395"/>
      <c r="BI9" s="1395"/>
      <c r="BJ9" s="1395"/>
      <c r="BK9" s="1395"/>
      <c r="BL9" s="1395">
        <v>0</v>
      </c>
      <c r="BM9" s="1395">
        <v>0</v>
      </c>
      <c r="BN9" s="1395"/>
      <c r="BO9" s="1395"/>
      <c r="BP9" s="1395"/>
      <c r="BQ9" s="1395"/>
      <c r="BR9" s="1395"/>
      <c r="BS9" s="1395"/>
      <c r="BT9" s="1395">
        <v>90331.3</v>
      </c>
      <c r="BU9" s="1395">
        <v>0</v>
      </c>
      <c r="BV9" s="1395"/>
      <c r="BW9" s="1395"/>
      <c r="BX9" s="1395"/>
      <c r="BY9" s="1395"/>
      <c r="BZ9" s="1395">
        <v>90331.3</v>
      </c>
      <c r="CA9" s="1395"/>
      <c r="CB9" s="1395"/>
      <c r="CC9" s="1395">
        <v>198310.07</v>
      </c>
      <c r="CD9" s="1395">
        <v>198310.07</v>
      </c>
      <c r="CE9" s="1395"/>
      <c r="CF9" s="1395">
        <v>198310.07</v>
      </c>
      <c r="CG9" s="1395"/>
      <c r="CH9" s="1395"/>
      <c r="CI9" s="1395"/>
      <c r="CJ9" s="1395">
        <v>0</v>
      </c>
      <c r="CK9" s="1395"/>
      <c r="CL9" s="1395"/>
      <c r="CM9" s="1395"/>
      <c r="CN9" s="1395"/>
      <c r="CO9" s="1395"/>
      <c r="CP9" s="1395"/>
      <c r="CQ9" s="1395">
        <v>7000000</v>
      </c>
      <c r="CR9" s="1395"/>
      <c r="CS9" s="1395">
        <v>7000000</v>
      </c>
      <c r="CT9" s="1395"/>
      <c r="CU9" s="1395">
        <v>59171970</v>
      </c>
      <c r="CV9" s="1395">
        <v>48995881</v>
      </c>
      <c r="CW9" s="1395">
        <v>10176089</v>
      </c>
      <c r="CX9" s="1395"/>
      <c r="CY9" s="1395">
        <v>0</v>
      </c>
      <c r="CZ9" s="1395"/>
      <c r="DA9" s="1395">
        <v>0</v>
      </c>
      <c r="DB9" s="1395"/>
      <c r="DC9" s="1395"/>
      <c r="DD9" s="1395"/>
      <c r="DE9" s="1395">
        <v>0</v>
      </c>
      <c r="DF9" s="1395"/>
      <c r="DG9" s="1395"/>
      <c r="DH9" s="1395"/>
      <c r="DI9" s="1395">
        <v>0</v>
      </c>
      <c r="DJ9" s="1395"/>
      <c r="DK9" s="1395"/>
      <c r="DL9" s="1395"/>
      <c r="DM9" s="1395"/>
      <c r="DN9" s="1395">
        <v>0</v>
      </c>
      <c r="DO9" s="1395"/>
      <c r="DP9" s="1395">
        <v>0</v>
      </c>
      <c r="DQ9" s="1395"/>
      <c r="DR9" s="1395"/>
      <c r="DS9" s="1395"/>
      <c r="DT9" s="1395">
        <v>0</v>
      </c>
      <c r="DU9" s="1395"/>
      <c r="DV9" s="1395"/>
      <c r="DW9" s="1395"/>
      <c r="DX9" s="1395"/>
      <c r="DY9" s="1395">
        <v>2229083</v>
      </c>
      <c r="DZ9" s="1395"/>
      <c r="EA9" s="1395">
        <v>11338</v>
      </c>
      <c r="EB9" s="1395">
        <v>248623</v>
      </c>
      <c r="EC9" s="1395"/>
      <c r="ED9" s="1395">
        <v>1969122</v>
      </c>
      <c r="EE9" s="1395"/>
      <c r="EF9" s="1395"/>
      <c r="EG9" s="1395"/>
      <c r="EH9" s="1395">
        <v>7333522</v>
      </c>
      <c r="EI9" s="1395">
        <v>1021224</v>
      </c>
      <c r="EJ9" s="1395">
        <v>5497614</v>
      </c>
      <c r="EK9" s="1395">
        <v>814684</v>
      </c>
      <c r="EL9" s="1395"/>
      <c r="EM9" s="1395">
        <v>16060760</v>
      </c>
      <c r="EN9" s="1395"/>
      <c r="EO9" s="1395"/>
      <c r="EP9" s="1395"/>
      <c r="EQ9" s="1395"/>
      <c r="ER9" s="1395"/>
      <c r="ES9" s="1395">
        <v>116429358.37</v>
      </c>
    </row>
    <row r="10" spans="4:149" ht="15">
      <c r="D10" s="1193"/>
      <c r="E10" s="1195">
        <v>42125</v>
      </c>
      <c r="F10" s="1395"/>
      <c r="G10" s="1346">
        <v>17480</v>
      </c>
      <c r="H10" s="1395"/>
      <c r="I10" s="1395">
        <v>5731487</v>
      </c>
      <c r="J10" s="1395">
        <v>5731487</v>
      </c>
      <c r="K10" s="1395"/>
      <c r="L10" s="1395"/>
      <c r="M10" s="1395">
        <v>242270</v>
      </c>
      <c r="N10" s="1395">
        <v>242270</v>
      </c>
      <c r="O10" s="1395">
        <v>242270</v>
      </c>
      <c r="P10" s="1395"/>
      <c r="Q10" s="1395">
        <v>0</v>
      </c>
      <c r="R10" s="1395"/>
      <c r="S10" s="1395"/>
      <c r="T10" s="1395">
        <v>0</v>
      </c>
      <c r="U10" s="1395"/>
      <c r="V10" s="1395"/>
      <c r="W10" s="1395"/>
      <c r="X10" s="1395">
        <v>0</v>
      </c>
      <c r="Y10" s="1395">
        <v>0</v>
      </c>
      <c r="Z10" s="1395"/>
      <c r="AA10" s="1395"/>
      <c r="AB10" s="1395">
        <v>0</v>
      </c>
      <c r="AC10" s="1395"/>
      <c r="AD10" s="1395"/>
      <c r="AE10" s="1395"/>
      <c r="AF10" s="1395">
        <v>0</v>
      </c>
      <c r="AG10" s="1395"/>
      <c r="AH10" s="1395"/>
      <c r="AI10" s="1395"/>
      <c r="AJ10" s="1395"/>
      <c r="AK10" s="1395">
        <v>0</v>
      </c>
      <c r="AL10" s="1395"/>
      <c r="AM10" s="1395"/>
      <c r="AN10" s="1395"/>
      <c r="AO10" s="1395">
        <v>8425789</v>
      </c>
      <c r="AP10" s="1395">
        <v>7670996</v>
      </c>
      <c r="AQ10" s="1395">
        <v>754793</v>
      </c>
      <c r="AR10" s="1395">
        <v>754793</v>
      </c>
      <c r="AS10" s="1395"/>
      <c r="AT10" s="1395"/>
      <c r="AU10" s="1395"/>
      <c r="AV10" s="1395"/>
      <c r="AW10" s="1395"/>
      <c r="AX10" s="1395"/>
      <c r="AY10" s="1395">
        <v>8116043</v>
      </c>
      <c r="AZ10" s="1395">
        <v>0</v>
      </c>
      <c r="BA10" s="1395"/>
      <c r="BB10" s="1395"/>
      <c r="BC10" s="1395"/>
      <c r="BD10" s="1395">
        <v>8116043</v>
      </c>
      <c r="BE10" s="1395">
        <v>0</v>
      </c>
      <c r="BF10" s="1395"/>
      <c r="BG10" s="1395"/>
      <c r="BH10" s="1395"/>
      <c r="BI10" s="1395"/>
      <c r="BJ10" s="1395"/>
      <c r="BK10" s="1395"/>
      <c r="BL10" s="1395">
        <v>0</v>
      </c>
      <c r="BM10" s="1395">
        <v>0</v>
      </c>
      <c r="BN10" s="1395"/>
      <c r="BO10" s="1395"/>
      <c r="BP10" s="1395"/>
      <c r="BQ10" s="1395"/>
      <c r="BR10" s="1395"/>
      <c r="BS10" s="1395"/>
      <c r="BT10" s="1395">
        <v>0</v>
      </c>
      <c r="BU10" s="1395">
        <v>0</v>
      </c>
      <c r="BV10" s="1395"/>
      <c r="BW10" s="1395"/>
      <c r="BX10" s="1395"/>
      <c r="BY10" s="1395"/>
      <c r="BZ10" s="1395">
        <v>0</v>
      </c>
      <c r="CA10" s="1395"/>
      <c r="CB10" s="1395"/>
      <c r="CC10" s="1395">
        <v>199090.14</v>
      </c>
      <c r="CD10" s="1395">
        <v>199090.14</v>
      </c>
      <c r="CE10" s="1395"/>
      <c r="CF10" s="1395">
        <v>199090.14</v>
      </c>
      <c r="CG10" s="1395"/>
      <c r="CH10" s="1395"/>
      <c r="CI10" s="1395"/>
      <c r="CJ10" s="1395">
        <v>0</v>
      </c>
      <c r="CK10" s="1395"/>
      <c r="CL10" s="1395"/>
      <c r="CM10" s="1395"/>
      <c r="CN10" s="1395"/>
      <c r="CO10" s="1395"/>
      <c r="CP10" s="1395"/>
      <c r="CQ10" s="1395">
        <v>7000143</v>
      </c>
      <c r="CR10" s="1395"/>
      <c r="CS10" s="1395">
        <v>7000143</v>
      </c>
      <c r="CT10" s="1395"/>
      <c r="CU10" s="1395">
        <v>60637440</v>
      </c>
      <c r="CV10" s="1395">
        <v>50728453</v>
      </c>
      <c r="CW10" s="1395">
        <v>9908987</v>
      </c>
      <c r="CX10" s="1395"/>
      <c r="CY10" s="1395">
        <v>0</v>
      </c>
      <c r="CZ10" s="1395"/>
      <c r="DA10" s="1395">
        <v>0</v>
      </c>
      <c r="DB10" s="1395"/>
      <c r="DC10" s="1395"/>
      <c r="DD10" s="1395"/>
      <c r="DE10" s="1395">
        <v>0</v>
      </c>
      <c r="DF10" s="1395"/>
      <c r="DG10" s="1395"/>
      <c r="DH10" s="1395"/>
      <c r="DI10" s="1395">
        <v>0</v>
      </c>
      <c r="DJ10" s="1395"/>
      <c r="DK10" s="1395"/>
      <c r="DL10" s="1395"/>
      <c r="DM10" s="1395"/>
      <c r="DN10" s="1395">
        <v>0</v>
      </c>
      <c r="DO10" s="1395"/>
      <c r="DP10" s="1395">
        <v>0</v>
      </c>
      <c r="DQ10" s="1395"/>
      <c r="DR10" s="1395"/>
      <c r="DS10" s="1395"/>
      <c r="DT10" s="1395">
        <v>0</v>
      </c>
      <c r="DU10" s="1395"/>
      <c r="DV10" s="1395"/>
      <c r="DW10" s="1395"/>
      <c r="DX10" s="1395"/>
      <c r="DY10" s="1395">
        <v>2243984</v>
      </c>
      <c r="DZ10" s="1395"/>
      <c r="EA10" s="1395">
        <v>11338</v>
      </c>
      <c r="EB10" s="1395">
        <v>254200</v>
      </c>
      <c r="EC10" s="1395"/>
      <c r="ED10" s="1395">
        <v>1952179</v>
      </c>
      <c r="EE10" s="1395">
        <v>26267</v>
      </c>
      <c r="EF10" s="1395"/>
      <c r="EG10" s="1395"/>
      <c r="EH10" s="1395">
        <v>7269059</v>
      </c>
      <c r="EI10" s="1395">
        <v>1019550</v>
      </c>
      <c r="EJ10" s="1395">
        <v>5459436</v>
      </c>
      <c r="EK10" s="1395">
        <v>790073</v>
      </c>
      <c r="EL10" s="1395"/>
      <c r="EM10" s="1395">
        <v>7682238</v>
      </c>
      <c r="EN10" s="1395"/>
      <c r="EO10" s="1395"/>
      <c r="EP10" s="1395"/>
      <c r="EQ10" s="1395"/>
      <c r="ER10" s="1395"/>
      <c r="ES10" s="1395">
        <v>107565023.14</v>
      </c>
    </row>
    <row r="11" spans="4:149" ht="15">
      <c r="D11" s="1193"/>
      <c r="E11" s="1195">
        <v>42156</v>
      </c>
      <c r="F11" s="1395"/>
      <c r="G11" s="1346">
        <v>56311</v>
      </c>
      <c r="H11" s="1395"/>
      <c r="I11" s="1395">
        <v>9629797</v>
      </c>
      <c r="J11" s="1395">
        <v>9629797</v>
      </c>
      <c r="K11" s="1395"/>
      <c r="L11" s="1395"/>
      <c r="M11" s="1395">
        <v>187011</v>
      </c>
      <c r="N11" s="1395">
        <v>187011</v>
      </c>
      <c r="O11" s="1395">
        <v>187011</v>
      </c>
      <c r="P11" s="1395"/>
      <c r="Q11" s="1395">
        <v>0</v>
      </c>
      <c r="R11" s="1395"/>
      <c r="S11" s="1395"/>
      <c r="T11" s="1395">
        <v>0</v>
      </c>
      <c r="U11" s="1395"/>
      <c r="V11" s="1395"/>
      <c r="W11" s="1395"/>
      <c r="X11" s="1395">
        <v>0</v>
      </c>
      <c r="Y11" s="1395">
        <v>0</v>
      </c>
      <c r="Z11" s="1395"/>
      <c r="AA11" s="1395"/>
      <c r="AB11" s="1395">
        <v>0</v>
      </c>
      <c r="AC11" s="1395"/>
      <c r="AD11" s="1395"/>
      <c r="AE11" s="1395"/>
      <c r="AF11" s="1395">
        <v>0</v>
      </c>
      <c r="AG11" s="1395"/>
      <c r="AH11" s="1395"/>
      <c r="AI11" s="1395"/>
      <c r="AJ11" s="1395"/>
      <c r="AK11" s="1395">
        <v>0</v>
      </c>
      <c r="AL11" s="1395"/>
      <c r="AM11" s="1395"/>
      <c r="AN11" s="1395"/>
      <c r="AO11" s="1395">
        <v>7940677</v>
      </c>
      <c r="AP11" s="1395">
        <v>7307135</v>
      </c>
      <c r="AQ11" s="1395">
        <v>633542</v>
      </c>
      <c r="AR11" s="1395">
        <v>633542</v>
      </c>
      <c r="AS11" s="1395"/>
      <c r="AT11" s="1395"/>
      <c r="AU11" s="1395"/>
      <c r="AV11" s="1395"/>
      <c r="AW11" s="1395"/>
      <c r="AX11" s="1395"/>
      <c r="AY11" s="1395">
        <v>8116043</v>
      </c>
      <c r="AZ11" s="1395">
        <v>0</v>
      </c>
      <c r="BA11" s="1395"/>
      <c r="BB11" s="1395"/>
      <c r="BC11" s="1395"/>
      <c r="BD11" s="1395">
        <v>8116043</v>
      </c>
      <c r="BE11" s="1395">
        <v>0</v>
      </c>
      <c r="BF11" s="1395"/>
      <c r="BG11" s="1395"/>
      <c r="BH11" s="1395"/>
      <c r="BI11" s="1395"/>
      <c r="BJ11" s="1395"/>
      <c r="BK11" s="1395"/>
      <c r="BL11" s="1395">
        <v>0</v>
      </c>
      <c r="BM11" s="1395">
        <v>0</v>
      </c>
      <c r="BN11" s="1395"/>
      <c r="BO11" s="1395"/>
      <c r="BP11" s="1395"/>
      <c r="BQ11" s="1395"/>
      <c r="BR11" s="1395"/>
      <c r="BS11" s="1395"/>
      <c r="BT11" s="1395">
        <v>0</v>
      </c>
      <c r="BU11" s="1395">
        <v>0</v>
      </c>
      <c r="BV11" s="1395"/>
      <c r="BW11" s="1395"/>
      <c r="BX11" s="1395"/>
      <c r="BY11" s="1395"/>
      <c r="BZ11" s="1395">
        <v>0</v>
      </c>
      <c r="CA11" s="1395"/>
      <c r="CB11" s="1395"/>
      <c r="CC11" s="1395">
        <v>200128</v>
      </c>
      <c r="CD11" s="1395">
        <v>200128</v>
      </c>
      <c r="CE11" s="1395"/>
      <c r="CF11" s="1395">
        <v>200128</v>
      </c>
      <c r="CG11" s="1395"/>
      <c r="CH11" s="1395"/>
      <c r="CI11" s="1395"/>
      <c r="CJ11" s="1395">
        <v>0</v>
      </c>
      <c r="CK11" s="1395"/>
      <c r="CL11" s="1395"/>
      <c r="CM11" s="1395"/>
      <c r="CN11" s="1395"/>
      <c r="CO11" s="1395"/>
      <c r="CP11" s="1395"/>
      <c r="CQ11" s="1395">
        <v>9000000</v>
      </c>
      <c r="CR11" s="1395"/>
      <c r="CS11" s="1395">
        <v>9000000</v>
      </c>
      <c r="CT11" s="1395"/>
      <c r="CU11" s="1395">
        <v>61527239</v>
      </c>
      <c r="CV11" s="1395">
        <v>51717672</v>
      </c>
      <c r="CW11" s="1395">
        <v>9809567</v>
      </c>
      <c r="CX11" s="1395"/>
      <c r="CY11" s="1395">
        <v>0</v>
      </c>
      <c r="CZ11" s="1395"/>
      <c r="DA11" s="1395">
        <v>0</v>
      </c>
      <c r="DB11" s="1395"/>
      <c r="DC11" s="1395"/>
      <c r="DD11" s="1395"/>
      <c r="DE11" s="1395">
        <v>0</v>
      </c>
      <c r="DF11" s="1395"/>
      <c r="DG11" s="1395"/>
      <c r="DH11" s="1395"/>
      <c r="DI11" s="1395">
        <v>0</v>
      </c>
      <c r="DJ11" s="1395"/>
      <c r="DK11" s="1395"/>
      <c r="DL11" s="1395"/>
      <c r="DM11" s="1395"/>
      <c r="DN11" s="1395">
        <v>0</v>
      </c>
      <c r="DO11" s="1395"/>
      <c r="DP11" s="1395">
        <v>0</v>
      </c>
      <c r="DQ11" s="1395"/>
      <c r="DR11" s="1395"/>
      <c r="DS11" s="1395"/>
      <c r="DT11" s="1395">
        <v>0</v>
      </c>
      <c r="DU11" s="1395"/>
      <c r="DV11" s="1395"/>
      <c r="DW11" s="1395"/>
      <c r="DX11" s="1395"/>
      <c r="DY11" s="1395">
        <v>2207014</v>
      </c>
      <c r="DZ11" s="1395"/>
      <c r="EA11" s="1395">
        <v>11338</v>
      </c>
      <c r="EB11" s="1395">
        <v>267443</v>
      </c>
      <c r="EC11" s="1395"/>
      <c r="ED11" s="1395">
        <v>1901399</v>
      </c>
      <c r="EE11" s="1395">
        <v>26834</v>
      </c>
      <c r="EF11" s="1395"/>
      <c r="EG11" s="1395"/>
      <c r="EH11" s="1395">
        <v>7669788</v>
      </c>
      <c r="EI11" s="1395">
        <v>1316219</v>
      </c>
      <c r="EJ11" s="1395">
        <v>5535160</v>
      </c>
      <c r="EK11" s="1395">
        <v>818409</v>
      </c>
      <c r="EL11" s="1395"/>
      <c r="EM11" s="1395">
        <v>16075465</v>
      </c>
      <c r="EN11" s="1395"/>
      <c r="EO11" s="1395"/>
      <c r="EP11" s="1395"/>
      <c r="EQ11" s="1395"/>
      <c r="ER11" s="1395"/>
      <c r="ES11" s="1395">
        <v>122609473</v>
      </c>
    </row>
    <row r="12" spans="4:149" ht="15">
      <c r="D12" s="1193"/>
      <c r="E12" s="1195">
        <v>42186</v>
      </c>
      <c r="F12" s="1395"/>
      <c r="G12" s="1346">
        <v>19803</v>
      </c>
      <c r="H12" s="1395"/>
      <c r="I12" s="1395">
        <v>3991073</v>
      </c>
      <c r="J12" s="1395">
        <v>3991073</v>
      </c>
      <c r="K12" s="1395"/>
      <c r="L12" s="1395"/>
      <c r="M12" s="1395">
        <v>101479</v>
      </c>
      <c r="N12" s="1395">
        <v>101479</v>
      </c>
      <c r="O12" s="1395">
        <v>101479</v>
      </c>
      <c r="P12" s="1395"/>
      <c r="Q12" s="1395">
        <v>0</v>
      </c>
      <c r="R12" s="1395"/>
      <c r="S12" s="1395"/>
      <c r="T12" s="1395">
        <v>0</v>
      </c>
      <c r="U12" s="1395"/>
      <c r="V12" s="1395"/>
      <c r="W12" s="1395"/>
      <c r="X12" s="1395">
        <v>0</v>
      </c>
      <c r="Y12" s="1395">
        <v>0</v>
      </c>
      <c r="Z12" s="1395"/>
      <c r="AA12" s="1395"/>
      <c r="AB12" s="1395">
        <v>0</v>
      </c>
      <c r="AC12" s="1395"/>
      <c r="AD12" s="1395"/>
      <c r="AE12" s="1395"/>
      <c r="AF12" s="1395">
        <v>0</v>
      </c>
      <c r="AG12" s="1395"/>
      <c r="AH12" s="1395"/>
      <c r="AI12" s="1395"/>
      <c r="AJ12" s="1395"/>
      <c r="AK12" s="1395">
        <v>0</v>
      </c>
      <c r="AL12" s="1395"/>
      <c r="AM12" s="1395"/>
      <c r="AN12" s="1395"/>
      <c r="AO12" s="1395">
        <v>6624672</v>
      </c>
      <c r="AP12" s="1395">
        <v>5959426</v>
      </c>
      <c r="AQ12" s="1395">
        <v>665246</v>
      </c>
      <c r="AR12" s="1395">
        <v>665246</v>
      </c>
      <c r="AS12" s="1395"/>
      <c r="AT12" s="1395"/>
      <c r="AU12" s="1395"/>
      <c r="AV12" s="1395"/>
      <c r="AW12" s="1395"/>
      <c r="AX12" s="1395"/>
      <c r="AY12" s="1395">
        <v>8116043</v>
      </c>
      <c r="AZ12" s="1395">
        <v>0</v>
      </c>
      <c r="BA12" s="1395"/>
      <c r="BB12" s="1395"/>
      <c r="BC12" s="1395"/>
      <c r="BD12" s="1395">
        <v>8116043</v>
      </c>
      <c r="BE12" s="1395">
        <v>0</v>
      </c>
      <c r="BF12" s="1395"/>
      <c r="BG12" s="1395"/>
      <c r="BH12" s="1395"/>
      <c r="BI12" s="1395"/>
      <c r="BJ12" s="1395"/>
      <c r="BK12" s="1395"/>
      <c r="BL12" s="1395">
        <v>0</v>
      </c>
      <c r="BM12" s="1395">
        <v>0</v>
      </c>
      <c r="BN12" s="1395"/>
      <c r="BO12" s="1395"/>
      <c r="BP12" s="1395"/>
      <c r="BQ12" s="1395"/>
      <c r="BR12" s="1395"/>
      <c r="BS12" s="1395"/>
      <c r="BT12" s="1395">
        <v>0</v>
      </c>
      <c r="BU12" s="1395">
        <v>0</v>
      </c>
      <c r="BV12" s="1395"/>
      <c r="BW12" s="1395"/>
      <c r="BX12" s="1395"/>
      <c r="BY12" s="1395"/>
      <c r="BZ12" s="1395"/>
      <c r="CA12" s="1395"/>
      <c r="CB12" s="1395"/>
      <c r="CC12" s="1395">
        <v>199970</v>
      </c>
      <c r="CD12" s="1395">
        <v>199970</v>
      </c>
      <c r="CE12" s="1395"/>
      <c r="CF12" s="1395">
        <v>199970</v>
      </c>
      <c r="CG12" s="1395"/>
      <c r="CH12" s="1395"/>
      <c r="CI12" s="1395"/>
      <c r="CJ12" s="1395">
        <v>0</v>
      </c>
      <c r="CK12" s="1395"/>
      <c r="CL12" s="1395"/>
      <c r="CM12" s="1395"/>
      <c r="CN12" s="1395"/>
      <c r="CO12" s="1395"/>
      <c r="CP12" s="1395"/>
      <c r="CQ12" s="1395">
        <v>9000000</v>
      </c>
      <c r="CR12" s="1395"/>
      <c r="CS12" s="1395">
        <v>9000000</v>
      </c>
      <c r="CT12" s="1395"/>
      <c r="CU12" s="1395">
        <v>63821698</v>
      </c>
      <c r="CV12" s="1395">
        <v>54750337</v>
      </c>
      <c r="CW12" s="1395">
        <v>9071361</v>
      </c>
      <c r="CX12" s="1395"/>
      <c r="CY12" s="1395">
        <v>0</v>
      </c>
      <c r="CZ12" s="1395"/>
      <c r="DA12" s="1395">
        <v>0</v>
      </c>
      <c r="DB12" s="1395"/>
      <c r="DC12" s="1395"/>
      <c r="DD12" s="1395"/>
      <c r="DE12" s="1395">
        <v>0</v>
      </c>
      <c r="DF12" s="1395"/>
      <c r="DG12" s="1395"/>
      <c r="DH12" s="1395"/>
      <c r="DI12" s="1395">
        <v>0</v>
      </c>
      <c r="DJ12" s="1395"/>
      <c r="DK12" s="1395"/>
      <c r="DL12" s="1395"/>
      <c r="DM12" s="1395"/>
      <c r="DN12" s="1395">
        <v>0</v>
      </c>
      <c r="DO12" s="1395"/>
      <c r="DP12" s="1395">
        <v>0</v>
      </c>
      <c r="DQ12" s="1395"/>
      <c r="DR12" s="1395"/>
      <c r="DS12" s="1395"/>
      <c r="DT12" s="1395">
        <v>0</v>
      </c>
      <c r="DU12" s="1395"/>
      <c r="DV12" s="1395"/>
      <c r="DW12" s="1395"/>
      <c r="DX12" s="1395"/>
      <c r="DY12" s="1395">
        <v>1936313</v>
      </c>
      <c r="DZ12" s="1395"/>
      <c r="EA12" s="1395">
        <v>11946</v>
      </c>
      <c r="EB12" s="1395">
        <v>271900</v>
      </c>
      <c r="EC12" s="1395"/>
      <c r="ED12" s="1395">
        <v>1626176</v>
      </c>
      <c r="EE12" s="1395">
        <v>26291</v>
      </c>
      <c r="EF12" s="1395"/>
      <c r="EG12" s="1395"/>
      <c r="EH12" s="1395">
        <v>7841687</v>
      </c>
      <c r="EI12" s="1395">
        <v>1313984</v>
      </c>
      <c r="EJ12" s="1395">
        <v>5605715</v>
      </c>
      <c r="EK12" s="1395">
        <v>921988</v>
      </c>
      <c r="EL12" s="1395"/>
      <c r="EM12" s="1395">
        <v>16374311.84</v>
      </c>
      <c r="EN12" s="1395"/>
      <c r="EO12" s="1395"/>
      <c r="EP12" s="1395"/>
      <c r="EQ12" s="1395"/>
      <c r="ER12" s="1395"/>
      <c r="ES12" s="1395">
        <v>118027049.84</v>
      </c>
    </row>
    <row r="13" spans="4:149" ht="15">
      <c r="D13" s="1193"/>
      <c r="E13" s="1195">
        <v>42217</v>
      </c>
      <c r="F13" s="1395"/>
      <c r="G13" s="1346">
        <v>16276</v>
      </c>
      <c r="H13" s="1395"/>
      <c r="I13" s="1395">
        <v>6245677</v>
      </c>
      <c r="J13" s="1395">
        <v>6245677</v>
      </c>
      <c r="K13" s="1395"/>
      <c r="L13" s="1395"/>
      <c r="M13" s="1395">
        <v>446883</v>
      </c>
      <c r="N13" s="1395">
        <v>446883</v>
      </c>
      <c r="O13" s="1395">
        <v>446883</v>
      </c>
      <c r="P13" s="1395"/>
      <c r="Q13" s="1395">
        <v>0</v>
      </c>
      <c r="R13" s="1395"/>
      <c r="S13" s="1395"/>
      <c r="T13" s="1395">
        <v>0</v>
      </c>
      <c r="U13" s="1395"/>
      <c r="V13" s="1395"/>
      <c r="W13" s="1395"/>
      <c r="X13" s="1395">
        <v>0</v>
      </c>
      <c r="Y13" s="1395">
        <v>0</v>
      </c>
      <c r="Z13" s="1395"/>
      <c r="AA13" s="1395"/>
      <c r="AB13" s="1395">
        <v>0</v>
      </c>
      <c r="AC13" s="1395"/>
      <c r="AD13" s="1395"/>
      <c r="AE13" s="1395"/>
      <c r="AF13" s="1395">
        <v>0</v>
      </c>
      <c r="AG13" s="1395"/>
      <c r="AH13" s="1395"/>
      <c r="AI13" s="1395"/>
      <c r="AJ13" s="1395"/>
      <c r="AK13" s="1395">
        <v>0</v>
      </c>
      <c r="AL13" s="1395"/>
      <c r="AM13" s="1395"/>
      <c r="AN13" s="1395"/>
      <c r="AO13" s="1395">
        <v>5716181</v>
      </c>
      <c r="AP13" s="1395">
        <v>4853416</v>
      </c>
      <c r="AQ13" s="1395">
        <v>862765</v>
      </c>
      <c r="AR13" s="1395">
        <v>862765</v>
      </c>
      <c r="AS13" s="1395"/>
      <c r="AT13" s="1395"/>
      <c r="AU13" s="1395"/>
      <c r="AV13" s="1395"/>
      <c r="AW13" s="1395"/>
      <c r="AX13" s="1395"/>
      <c r="AY13" s="1395">
        <v>10983634</v>
      </c>
      <c r="AZ13" s="1395">
        <v>0</v>
      </c>
      <c r="BA13" s="1395"/>
      <c r="BB13" s="1395"/>
      <c r="BC13" s="1395"/>
      <c r="BD13" s="1395">
        <v>10983634</v>
      </c>
      <c r="BE13" s="1395">
        <v>0</v>
      </c>
      <c r="BF13" s="1395"/>
      <c r="BG13" s="1395"/>
      <c r="BH13" s="1395"/>
      <c r="BI13" s="1395"/>
      <c r="BJ13" s="1395"/>
      <c r="BK13" s="1395"/>
      <c r="BL13" s="1395">
        <v>0</v>
      </c>
      <c r="BM13" s="1395">
        <v>0</v>
      </c>
      <c r="BN13" s="1395"/>
      <c r="BO13" s="1395"/>
      <c r="BP13" s="1395"/>
      <c r="BQ13" s="1395"/>
      <c r="BR13" s="1395"/>
      <c r="BS13" s="1395"/>
      <c r="BT13" s="1395">
        <v>0</v>
      </c>
      <c r="BU13" s="1395">
        <v>0</v>
      </c>
      <c r="BV13" s="1395"/>
      <c r="BW13" s="1395"/>
      <c r="BX13" s="1395"/>
      <c r="BY13" s="1395"/>
      <c r="BZ13" s="1395"/>
      <c r="CA13" s="1395"/>
      <c r="CB13" s="1395"/>
      <c r="CC13" s="1395">
        <v>202602</v>
      </c>
      <c r="CD13" s="1395">
        <v>202602</v>
      </c>
      <c r="CE13" s="1395"/>
      <c r="CF13" s="1395">
        <v>202602</v>
      </c>
      <c r="CG13" s="1395"/>
      <c r="CH13" s="1395"/>
      <c r="CI13" s="1395"/>
      <c r="CJ13" s="1395">
        <v>0</v>
      </c>
      <c r="CK13" s="1395"/>
      <c r="CL13" s="1395"/>
      <c r="CM13" s="1395"/>
      <c r="CN13" s="1395"/>
      <c r="CO13" s="1395"/>
      <c r="CP13" s="1395"/>
      <c r="CQ13" s="1395">
        <v>5000000</v>
      </c>
      <c r="CR13" s="1395"/>
      <c r="CS13" s="1395">
        <v>5000000</v>
      </c>
      <c r="CT13" s="1395"/>
      <c r="CU13" s="1395">
        <v>65693904</v>
      </c>
      <c r="CV13" s="1395">
        <v>57152393</v>
      </c>
      <c r="CW13" s="1395">
        <v>8541511</v>
      </c>
      <c r="CX13" s="1395"/>
      <c r="CY13" s="1395">
        <v>0</v>
      </c>
      <c r="CZ13" s="1395"/>
      <c r="DA13" s="1395">
        <v>0</v>
      </c>
      <c r="DB13" s="1395"/>
      <c r="DC13" s="1395"/>
      <c r="DD13" s="1395"/>
      <c r="DE13" s="1395">
        <v>0</v>
      </c>
      <c r="DF13" s="1395"/>
      <c r="DG13" s="1395"/>
      <c r="DH13" s="1395"/>
      <c r="DI13" s="1395">
        <v>0</v>
      </c>
      <c r="DJ13" s="1395"/>
      <c r="DK13" s="1395"/>
      <c r="DL13" s="1395"/>
      <c r="DM13" s="1395"/>
      <c r="DN13" s="1395">
        <v>0</v>
      </c>
      <c r="DO13" s="1395"/>
      <c r="DP13" s="1395">
        <v>0</v>
      </c>
      <c r="DQ13" s="1395"/>
      <c r="DR13" s="1395"/>
      <c r="DS13" s="1395"/>
      <c r="DT13" s="1395">
        <v>0</v>
      </c>
      <c r="DU13" s="1395"/>
      <c r="DV13" s="1395"/>
      <c r="DW13" s="1395"/>
      <c r="DX13" s="1395"/>
      <c r="DY13" s="1395">
        <v>1849272</v>
      </c>
      <c r="DZ13" s="1395"/>
      <c r="EA13" s="1395">
        <v>11946</v>
      </c>
      <c r="EB13" s="1395">
        <v>277348</v>
      </c>
      <c r="EC13" s="1395"/>
      <c r="ED13" s="1395">
        <v>1532988</v>
      </c>
      <c r="EE13" s="1395">
        <v>26990</v>
      </c>
      <c r="EF13" s="1395"/>
      <c r="EG13" s="1395"/>
      <c r="EH13" s="1395">
        <v>8168296</v>
      </c>
      <c r="EI13" s="1395">
        <v>1630215</v>
      </c>
      <c r="EJ13" s="1395">
        <v>5568189</v>
      </c>
      <c r="EK13" s="1395">
        <v>969892</v>
      </c>
      <c r="EL13" s="1395"/>
      <c r="EM13" s="1395">
        <v>15468861</v>
      </c>
      <c r="EN13" s="1395"/>
      <c r="EO13" s="1395"/>
      <c r="EP13" s="1395"/>
      <c r="EQ13" s="1395"/>
      <c r="ER13" s="1395"/>
      <c r="ES13" s="1395">
        <v>119791586</v>
      </c>
    </row>
    <row r="14" spans="4:149" ht="15">
      <c r="D14" s="1193"/>
      <c r="E14" s="1195">
        <v>42248</v>
      </c>
      <c r="F14" s="1395"/>
      <c r="G14" s="1346">
        <v>21170</v>
      </c>
      <c r="H14" s="1395"/>
      <c r="I14" s="1395">
        <v>9341450</v>
      </c>
      <c r="J14" s="1395">
        <v>9341450</v>
      </c>
      <c r="K14" s="1395"/>
      <c r="L14" s="1395"/>
      <c r="M14" s="1395">
        <v>321181</v>
      </c>
      <c r="N14" s="1395">
        <v>321181</v>
      </c>
      <c r="O14" s="1395">
        <v>321181</v>
      </c>
      <c r="P14" s="1395"/>
      <c r="Q14" s="1395">
        <v>0</v>
      </c>
      <c r="R14" s="1395"/>
      <c r="S14" s="1395"/>
      <c r="T14" s="1395">
        <v>0</v>
      </c>
      <c r="U14" s="1395"/>
      <c r="V14" s="1395"/>
      <c r="W14" s="1395"/>
      <c r="X14" s="1395">
        <v>0</v>
      </c>
      <c r="Y14" s="1395">
        <v>0</v>
      </c>
      <c r="Z14" s="1395"/>
      <c r="AA14" s="1395"/>
      <c r="AB14" s="1395">
        <v>0</v>
      </c>
      <c r="AC14" s="1395"/>
      <c r="AD14" s="1395"/>
      <c r="AE14" s="1395"/>
      <c r="AF14" s="1395">
        <v>0</v>
      </c>
      <c r="AG14" s="1395"/>
      <c r="AH14" s="1395"/>
      <c r="AI14" s="1395"/>
      <c r="AJ14" s="1395"/>
      <c r="AK14" s="1395">
        <v>0</v>
      </c>
      <c r="AL14" s="1395"/>
      <c r="AM14" s="1395"/>
      <c r="AN14" s="1395"/>
      <c r="AO14" s="1395">
        <v>7746162</v>
      </c>
      <c r="AP14" s="1395">
        <v>6683472</v>
      </c>
      <c r="AQ14" s="1395">
        <v>1062690</v>
      </c>
      <c r="AR14" s="1395">
        <v>1062690</v>
      </c>
      <c r="AS14" s="1395"/>
      <c r="AT14" s="1395"/>
      <c r="AU14" s="1395"/>
      <c r="AV14" s="1395"/>
      <c r="AW14" s="1395"/>
      <c r="AX14" s="1395"/>
      <c r="AY14" s="1395">
        <v>12983634</v>
      </c>
      <c r="AZ14" s="1395">
        <v>0</v>
      </c>
      <c r="BA14" s="1395"/>
      <c r="BB14" s="1395"/>
      <c r="BC14" s="1395"/>
      <c r="BD14" s="1395">
        <v>12983634</v>
      </c>
      <c r="BE14" s="1395">
        <v>0</v>
      </c>
      <c r="BF14" s="1395"/>
      <c r="BG14" s="1395"/>
      <c r="BH14" s="1395"/>
      <c r="BI14" s="1395"/>
      <c r="BJ14" s="1395"/>
      <c r="BK14" s="1395"/>
      <c r="BL14" s="1395">
        <v>0</v>
      </c>
      <c r="BM14" s="1395">
        <v>0</v>
      </c>
      <c r="BN14" s="1395"/>
      <c r="BO14" s="1395"/>
      <c r="BP14" s="1395"/>
      <c r="BQ14" s="1395"/>
      <c r="BR14" s="1395"/>
      <c r="BS14" s="1395"/>
      <c r="BT14" s="1395">
        <v>0</v>
      </c>
      <c r="BU14" s="1395">
        <v>0</v>
      </c>
      <c r="BV14" s="1395"/>
      <c r="BW14" s="1395"/>
      <c r="BX14" s="1395"/>
      <c r="BY14" s="1395"/>
      <c r="BZ14" s="1395"/>
      <c r="CA14" s="1395"/>
      <c r="CB14" s="1395"/>
      <c r="CC14" s="1395">
        <v>197866</v>
      </c>
      <c r="CD14" s="1395">
        <v>197866</v>
      </c>
      <c r="CE14" s="1395"/>
      <c r="CF14" s="1395">
        <v>197866</v>
      </c>
      <c r="CG14" s="1395"/>
      <c r="CH14" s="1395"/>
      <c r="CI14" s="1395"/>
      <c r="CJ14" s="1395">
        <v>0</v>
      </c>
      <c r="CK14" s="1395"/>
      <c r="CL14" s="1395"/>
      <c r="CM14" s="1395"/>
      <c r="CN14" s="1395"/>
      <c r="CO14" s="1395"/>
      <c r="CP14" s="1395"/>
      <c r="CQ14" s="1395">
        <v>5000000</v>
      </c>
      <c r="CR14" s="1395"/>
      <c r="CS14" s="1395">
        <v>5000000</v>
      </c>
      <c r="CT14" s="1395"/>
      <c r="CU14" s="1395">
        <v>68046120</v>
      </c>
      <c r="CV14" s="1395">
        <v>59950125</v>
      </c>
      <c r="CW14" s="1395">
        <v>8095995</v>
      </c>
      <c r="CX14" s="1395"/>
      <c r="CY14" s="1395">
        <v>0</v>
      </c>
      <c r="CZ14" s="1395"/>
      <c r="DA14" s="1395">
        <v>0</v>
      </c>
      <c r="DB14" s="1395"/>
      <c r="DC14" s="1395"/>
      <c r="DD14" s="1395"/>
      <c r="DE14" s="1395">
        <v>0</v>
      </c>
      <c r="DF14" s="1395"/>
      <c r="DG14" s="1395"/>
      <c r="DH14" s="1395"/>
      <c r="DI14" s="1395">
        <v>0</v>
      </c>
      <c r="DJ14" s="1395"/>
      <c r="DK14" s="1395"/>
      <c r="DL14" s="1395"/>
      <c r="DM14" s="1395"/>
      <c r="DN14" s="1395">
        <v>0</v>
      </c>
      <c r="DO14" s="1395"/>
      <c r="DP14" s="1395">
        <v>0</v>
      </c>
      <c r="DQ14" s="1395"/>
      <c r="DR14" s="1395"/>
      <c r="DS14" s="1395"/>
      <c r="DT14" s="1395">
        <v>0</v>
      </c>
      <c r="DU14" s="1395"/>
      <c r="DV14" s="1395"/>
      <c r="DW14" s="1395"/>
      <c r="DX14" s="1395"/>
      <c r="DY14" s="1395">
        <v>1817317</v>
      </c>
      <c r="DZ14" s="1395"/>
      <c r="EA14" s="1395">
        <v>11946</v>
      </c>
      <c r="EB14" s="1395">
        <v>246642</v>
      </c>
      <c r="EC14" s="1395"/>
      <c r="ED14" s="1395">
        <v>1531768</v>
      </c>
      <c r="EE14" s="1395">
        <v>26961</v>
      </c>
      <c r="EF14" s="1395"/>
      <c r="EG14" s="1395"/>
      <c r="EH14" s="1395">
        <v>8142340</v>
      </c>
      <c r="EI14" s="1395">
        <v>1627382</v>
      </c>
      <c r="EJ14" s="1395">
        <v>5505786</v>
      </c>
      <c r="EK14" s="1395">
        <v>1009172</v>
      </c>
      <c r="EL14" s="1395"/>
      <c r="EM14" s="1395">
        <v>15469153</v>
      </c>
      <c r="EN14" s="1395"/>
      <c r="EO14" s="1395"/>
      <c r="EP14" s="1395"/>
      <c r="EQ14" s="1395"/>
      <c r="ER14" s="1395"/>
      <c r="ES14" s="1395">
        <v>129086393</v>
      </c>
    </row>
    <row r="15" spans="4:149" ht="15">
      <c r="D15" s="1193"/>
      <c r="E15" s="1195">
        <v>42278</v>
      </c>
      <c r="F15" s="1395"/>
      <c r="G15" s="1346">
        <v>42328</v>
      </c>
      <c r="H15" s="1395"/>
      <c r="I15" s="1395">
        <v>8408150</v>
      </c>
      <c r="J15" s="1395">
        <v>8408150</v>
      </c>
      <c r="K15" s="1395"/>
      <c r="L15" s="1395"/>
      <c r="M15" s="1395">
        <v>137187</v>
      </c>
      <c r="N15" s="1395">
        <v>137187</v>
      </c>
      <c r="O15" s="1395">
        <v>137187</v>
      </c>
      <c r="P15" s="1395"/>
      <c r="Q15" s="1395">
        <v>0</v>
      </c>
      <c r="R15" s="1395"/>
      <c r="S15" s="1395"/>
      <c r="T15" s="1395">
        <v>0</v>
      </c>
      <c r="U15" s="1395"/>
      <c r="V15" s="1395"/>
      <c r="W15" s="1395"/>
      <c r="X15" s="1395">
        <v>0</v>
      </c>
      <c r="Y15" s="1395">
        <v>0</v>
      </c>
      <c r="Z15" s="1395"/>
      <c r="AA15" s="1395"/>
      <c r="AB15" s="1395">
        <v>0</v>
      </c>
      <c r="AC15" s="1395"/>
      <c r="AD15" s="1395"/>
      <c r="AE15" s="1395"/>
      <c r="AF15" s="1395">
        <v>0</v>
      </c>
      <c r="AG15" s="1395"/>
      <c r="AH15" s="1395"/>
      <c r="AI15" s="1395"/>
      <c r="AJ15" s="1395"/>
      <c r="AK15" s="1395">
        <v>0</v>
      </c>
      <c r="AL15" s="1395"/>
      <c r="AM15" s="1395"/>
      <c r="AN15" s="1395"/>
      <c r="AO15" s="1395">
        <v>6016603</v>
      </c>
      <c r="AP15" s="1395">
        <v>5424760</v>
      </c>
      <c r="AQ15" s="1395">
        <v>591843</v>
      </c>
      <c r="AR15" s="1395">
        <v>591843</v>
      </c>
      <c r="AS15" s="1395"/>
      <c r="AT15" s="1395"/>
      <c r="AU15" s="1395"/>
      <c r="AV15" s="1395"/>
      <c r="AW15" s="1395"/>
      <c r="AX15" s="1395"/>
      <c r="AY15" s="1395">
        <v>14983634</v>
      </c>
      <c r="AZ15" s="1395">
        <v>0</v>
      </c>
      <c r="BA15" s="1395"/>
      <c r="BB15" s="1395"/>
      <c r="BC15" s="1395"/>
      <c r="BD15" s="1395">
        <v>14983634</v>
      </c>
      <c r="BE15" s="1395">
        <v>0</v>
      </c>
      <c r="BF15" s="1395"/>
      <c r="BG15" s="1395"/>
      <c r="BH15" s="1395"/>
      <c r="BI15" s="1395"/>
      <c r="BJ15" s="1395"/>
      <c r="BK15" s="1395"/>
      <c r="BL15" s="1395">
        <v>0</v>
      </c>
      <c r="BM15" s="1395">
        <v>0</v>
      </c>
      <c r="BN15" s="1395"/>
      <c r="BO15" s="1395"/>
      <c r="BP15" s="1395"/>
      <c r="BQ15" s="1395"/>
      <c r="BR15" s="1395"/>
      <c r="BS15" s="1395"/>
      <c r="BT15" s="1395">
        <v>0</v>
      </c>
      <c r="BU15" s="1395">
        <v>0</v>
      </c>
      <c r="BV15" s="1395"/>
      <c r="BW15" s="1395"/>
      <c r="BX15" s="1395"/>
      <c r="BY15" s="1395"/>
      <c r="BZ15" s="1395"/>
      <c r="CA15" s="1395"/>
      <c r="CB15" s="1395"/>
      <c r="CC15" s="1395">
        <v>198874</v>
      </c>
      <c r="CD15" s="1395">
        <v>198874</v>
      </c>
      <c r="CE15" s="1395"/>
      <c r="CF15" s="1395">
        <v>198874</v>
      </c>
      <c r="CG15" s="1395"/>
      <c r="CH15" s="1395"/>
      <c r="CI15" s="1395"/>
      <c r="CJ15" s="1395">
        <v>0</v>
      </c>
      <c r="CK15" s="1395"/>
      <c r="CL15" s="1395"/>
      <c r="CM15" s="1395"/>
      <c r="CN15" s="1395"/>
      <c r="CO15" s="1395"/>
      <c r="CP15" s="1395"/>
      <c r="CQ15" s="1395">
        <v>2000000</v>
      </c>
      <c r="CR15" s="1395"/>
      <c r="CS15" s="1395">
        <v>2000000</v>
      </c>
      <c r="CT15" s="1395"/>
      <c r="CU15" s="1395">
        <v>68928070</v>
      </c>
      <c r="CV15" s="1395">
        <v>61024280</v>
      </c>
      <c r="CW15" s="1395">
        <v>7903790</v>
      </c>
      <c r="CX15" s="1395"/>
      <c r="CY15" s="1395">
        <v>0</v>
      </c>
      <c r="CZ15" s="1395"/>
      <c r="DA15" s="1395">
        <v>0</v>
      </c>
      <c r="DB15" s="1395"/>
      <c r="DC15" s="1395"/>
      <c r="DD15" s="1395"/>
      <c r="DE15" s="1395">
        <v>0</v>
      </c>
      <c r="DF15" s="1395"/>
      <c r="DG15" s="1395"/>
      <c r="DH15" s="1395"/>
      <c r="DI15" s="1395">
        <v>0</v>
      </c>
      <c r="DJ15" s="1395"/>
      <c r="DK15" s="1395"/>
      <c r="DL15" s="1395"/>
      <c r="DM15" s="1395"/>
      <c r="DN15" s="1395">
        <v>0</v>
      </c>
      <c r="DO15" s="1395"/>
      <c r="DP15" s="1395">
        <v>0</v>
      </c>
      <c r="DQ15" s="1395"/>
      <c r="DR15" s="1395"/>
      <c r="DS15" s="1395"/>
      <c r="DT15" s="1395">
        <v>0</v>
      </c>
      <c r="DU15" s="1395"/>
      <c r="DV15" s="1395"/>
      <c r="DW15" s="1395"/>
      <c r="DX15" s="1395"/>
      <c r="DY15" s="1395">
        <v>1788340</v>
      </c>
      <c r="DZ15" s="1395"/>
      <c r="EA15" s="1395">
        <v>11946</v>
      </c>
      <c r="EB15" s="1395">
        <v>217917</v>
      </c>
      <c r="EC15" s="1395"/>
      <c r="ED15" s="1395">
        <v>1532119</v>
      </c>
      <c r="EE15" s="1395">
        <v>26358</v>
      </c>
      <c r="EF15" s="1395"/>
      <c r="EG15" s="1395"/>
      <c r="EH15" s="1395">
        <v>8044790</v>
      </c>
      <c r="EI15" s="1395">
        <v>1624550</v>
      </c>
      <c r="EJ15" s="1395">
        <v>5437653</v>
      </c>
      <c r="EK15" s="1395">
        <v>982587</v>
      </c>
      <c r="EL15" s="1395"/>
      <c r="EM15" s="1395">
        <v>16130487</v>
      </c>
      <c r="EN15" s="1395"/>
      <c r="EO15" s="1395"/>
      <c r="EP15" s="1395"/>
      <c r="EQ15" s="1395"/>
      <c r="ER15" s="1395"/>
      <c r="ES15" s="1395">
        <v>126678463</v>
      </c>
    </row>
    <row r="16" spans="4:149" ht="15">
      <c r="D16" s="1193"/>
      <c r="E16" s="1195">
        <v>42309</v>
      </c>
      <c r="F16" s="1395"/>
      <c r="G16" s="1346">
        <v>19653</v>
      </c>
      <c r="H16" s="1395"/>
      <c r="I16" s="1395">
        <v>15499828</v>
      </c>
      <c r="J16" s="1395">
        <v>15499828</v>
      </c>
      <c r="K16" s="1395"/>
      <c r="L16" s="1395"/>
      <c r="M16" s="1395">
        <v>461936</v>
      </c>
      <c r="N16" s="1395">
        <v>461936</v>
      </c>
      <c r="O16" s="1395">
        <v>461936</v>
      </c>
      <c r="P16" s="1395"/>
      <c r="Q16" s="1395">
        <v>0</v>
      </c>
      <c r="R16" s="1395"/>
      <c r="S16" s="1395"/>
      <c r="T16" s="1395">
        <v>0</v>
      </c>
      <c r="U16" s="1395"/>
      <c r="V16" s="1395"/>
      <c r="W16" s="1395"/>
      <c r="X16" s="1395">
        <v>0</v>
      </c>
      <c r="Y16" s="1395">
        <v>0</v>
      </c>
      <c r="Z16" s="1395"/>
      <c r="AA16" s="1395"/>
      <c r="AB16" s="1395">
        <v>0</v>
      </c>
      <c r="AC16" s="1395"/>
      <c r="AD16" s="1395"/>
      <c r="AE16" s="1395"/>
      <c r="AF16" s="1395">
        <v>0</v>
      </c>
      <c r="AG16" s="1395"/>
      <c r="AH16" s="1395"/>
      <c r="AI16" s="1395"/>
      <c r="AJ16" s="1395"/>
      <c r="AK16" s="1395">
        <v>0</v>
      </c>
      <c r="AL16" s="1395"/>
      <c r="AM16" s="1395"/>
      <c r="AN16" s="1395"/>
      <c r="AO16" s="1395">
        <v>2726667</v>
      </c>
      <c r="AP16" s="1395">
        <v>2057550</v>
      </c>
      <c r="AQ16" s="1395">
        <v>669117</v>
      </c>
      <c r="AR16" s="1395">
        <v>669117</v>
      </c>
      <c r="AS16" s="1395"/>
      <c r="AT16" s="1395"/>
      <c r="AU16" s="1395"/>
      <c r="AV16" s="1395"/>
      <c r="AW16" s="1395"/>
      <c r="AX16" s="1395"/>
      <c r="AY16" s="1395">
        <v>14983634</v>
      </c>
      <c r="AZ16" s="1395">
        <v>0</v>
      </c>
      <c r="BA16" s="1395"/>
      <c r="BB16" s="1395"/>
      <c r="BC16" s="1395"/>
      <c r="BD16" s="1395">
        <v>14983634</v>
      </c>
      <c r="BE16" s="1395">
        <v>0</v>
      </c>
      <c r="BF16" s="1395"/>
      <c r="BG16" s="1395"/>
      <c r="BH16" s="1395"/>
      <c r="BI16" s="1395"/>
      <c r="BJ16" s="1395"/>
      <c r="BK16" s="1395"/>
      <c r="BL16" s="1395">
        <v>0</v>
      </c>
      <c r="BM16" s="1395">
        <v>0</v>
      </c>
      <c r="BN16" s="1395"/>
      <c r="BO16" s="1395"/>
      <c r="BP16" s="1395"/>
      <c r="BQ16" s="1395"/>
      <c r="BR16" s="1395"/>
      <c r="BS16" s="1395"/>
      <c r="BT16" s="1395">
        <v>0</v>
      </c>
      <c r="BU16" s="1395">
        <v>0</v>
      </c>
      <c r="BV16" s="1395"/>
      <c r="BW16" s="1395"/>
      <c r="BX16" s="1395"/>
      <c r="BY16" s="1395"/>
      <c r="BZ16" s="1395"/>
      <c r="CA16" s="1395"/>
      <c r="CB16" s="1395"/>
      <c r="CC16" s="1395">
        <v>199521</v>
      </c>
      <c r="CD16" s="1395">
        <v>199521</v>
      </c>
      <c r="CE16" s="1395"/>
      <c r="CF16" s="1395">
        <v>199521</v>
      </c>
      <c r="CG16" s="1395"/>
      <c r="CH16" s="1395"/>
      <c r="CI16" s="1395"/>
      <c r="CJ16" s="1395">
        <v>0</v>
      </c>
      <c r="CK16" s="1395"/>
      <c r="CL16" s="1395"/>
      <c r="CM16" s="1395"/>
      <c r="CN16" s="1395"/>
      <c r="CO16" s="1395"/>
      <c r="CP16" s="1395"/>
      <c r="CQ16" s="1395">
        <v>0</v>
      </c>
      <c r="CR16" s="1395"/>
      <c r="CS16" s="1395"/>
      <c r="CT16" s="1395"/>
      <c r="CU16" s="1395">
        <v>69473323</v>
      </c>
      <c r="CV16" s="1395">
        <v>61726323</v>
      </c>
      <c r="CW16" s="1395">
        <v>7747000</v>
      </c>
      <c r="CX16" s="1395"/>
      <c r="CY16" s="1395">
        <v>0</v>
      </c>
      <c r="CZ16" s="1395"/>
      <c r="DA16" s="1395">
        <v>0</v>
      </c>
      <c r="DB16" s="1395"/>
      <c r="DC16" s="1395"/>
      <c r="DD16" s="1395"/>
      <c r="DE16" s="1395">
        <v>0</v>
      </c>
      <c r="DF16" s="1395"/>
      <c r="DG16" s="1395"/>
      <c r="DH16" s="1395"/>
      <c r="DI16" s="1395">
        <v>0</v>
      </c>
      <c r="DJ16" s="1395"/>
      <c r="DK16" s="1395"/>
      <c r="DL16" s="1395"/>
      <c r="DM16" s="1395"/>
      <c r="DN16" s="1395">
        <v>0</v>
      </c>
      <c r="DO16" s="1395"/>
      <c r="DP16" s="1395">
        <v>0</v>
      </c>
      <c r="DQ16" s="1395"/>
      <c r="DR16" s="1395"/>
      <c r="DS16" s="1395"/>
      <c r="DT16" s="1395">
        <v>0</v>
      </c>
      <c r="DU16" s="1395"/>
      <c r="DV16" s="1395"/>
      <c r="DW16" s="1395"/>
      <c r="DX16" s="1395"/>
      <c r="DY16" s="1395">
        <v>1600534</v>
      </c>
      <c r="DZ16" s="1395"/>
      <c r="EA16" s="1395">
        <v>11654</v>
      </c>
      <c r="EB16" s="1395">
        <v>209002</v>
      </c>
      <c r="EC16" s="1395"/>
      <c r="ED16" s="1395">
        <v>1354459</v>
      </c>
      <c r="EE16" s="1395">
        <v>25419</v>
      </c>
      <c r="EF16" s="1395"/>
      <c r="EG16" s="1395"/>
      <c r="EH16" s="1395">
        <v>8151882</v>
      </c>
      <c r="EI16" s="1395">
        <v>1621717</v>
      </c>
      <c r="EJ16" s="1395">
        <v>5565074</v>
      </c>
      <c r="EK16" s="1395">
        <v>965091</v>
      </c>
      <c r="EL16" s="1395"/>
      <c r="EM16" s="1395">
        <v>16127480</v>
      </c>
      <c r="EN16" s="1395"/>
      <c r="EO16" s="1395"/>
      <c r="EP16" s="1395"/>
      <c r="EQ16" s="1395"/>
      <c r="ER16" s="1395"/>
      <c r="ES16" s="1395">
        <v>129244458</v>
      </c>
    </row>
    <row r="17" spans="5:149" ht="15">
      <c r="E17" s="1195">
        <v>42339</v>
      </c>
      <c r="F17" s="1395"/>
      <c r="G17" s="1346">
        <v>30087</v>
      </c>
      <c r="H17" s="1395"/>
      <c r="I17" s="1395">
        <v>161686</v>
      </c>
      <c r="J17" s="1395">
        <v>161686</v>
      </c>
      <c r="K17" s="1395"/>
      <c r="L17" s="1395"/>
      <c r="M17" s="1395">
        <v>136940</v>
      </c>
      <c r="N17" s="1395">
        <v>136940</v>
      </c>
      <c r="O17" s="1395">
        <v>136940</v>
      </c>
      <c r="P17" s="1395"/>
      <c r="Q17" s="1395">
        <v>0</v>
      </c>
      <c r="R17" s="1395"/>
      <c r="S17" s="1395"/>
      <c r="T17" s="1395">
        <v>0</v>
      </c>
      <c r="U17" s="1395"/>
      <c r="V17" s="1395"/>
      <c r="W17" s="1395"/>
      <c r="X17" s="1395">
        <v>0</v>
      </c>
      <c r="Y17" s="1395">
        <v>0</v>
      </c>
      <c r="Z17" s="1395"/>
      <c r="AA17" s="1395"/>
      <c r="AB17" s="1395">
        <v>0</v>
      </c>
      <c r="AC17" s="1395"/>
      <c r="AD17" s="1395"/>
      <c r="AE17" s="1395"/>
      <c r="AF17" s="1395">
        <v>0</v>
      </c>
      <c r="AG17" s="1395"/>
      <c r="AH17" s="1395"/>
      <c r="AI17" s="1395"/>
      <c r="AJ17" s="1395"/>
      <c r="AK17" s="1395">
        <v>0</v>
      </c>
      <c r="AL17" s="1395"/>
      <c r="AM17" s="1395"/>
      <c r="AN17" s="1395"/>
      <c r="AO17" s="1395">
        <v>3257803</v>
      </c>
      <c r="AP17" s="1395">
        <v>2719845</v>
      </c>
      <c r="AQ17" s="1395">
        <v>537958</v>
      </c>
      <c r="AR17" s="1395">
        <v>537958</v>
      </c>
      <c r="AS17" s="1395"/>
      <c r="AT17" s="1395"/>
      <c r="AU17" s="1395"/>
      <c r="AV17" s="1395"/>
      <c r="AW17" s="1395"/>
      <c r="AX17" s="1395"/>
      <c r="AY17" s="1395">
        <v>36483634</v>
      </c>
      <c r="AZ17" s="1395">
        <v>0</v>
      </c>
      <c r="BA17" s="1395"/>
      <c r="BB17" s="1395"/>
      <c r="BC17" s="1395"/>
      <c r="BD17" s="1395">
        <v>36483634</v>
      </c>
      <c r="BE17" s="1395">
        <v>0</v>
      </c>
      <c r="BF17" s="1395"/>
      <c r="BG17" s="1395"/>
      <c r="BH17" s="1395"/>
      <c r="BI17" s="1395"/>
      <c r="BJ17" s="1395"/>
      <c r="BK17" s="1395"/>
      <c r="BL17" s="1395">
        <v>0</v>
      </c>
      <c r="BM17" s="1395">
        <v>0</v>
      </c>
      <c r="BN17" s="1395"/>
      <c r="BO17" s="1395"/>
      <c r="BP17" s="1395"/>
      <c r="BQ17" s="1395"/>
      <c r="BR17" s="1395"/>
      <c r="BS17" s="1395"/>
      <c r="BT17" s="1395">
        <v>0</v>
      </c>
      <c r="BU17" s="1395">
        <v>0</v>
      </c>
      <c r="BV17" s="1395"/>
      <c r="BW17" s="1395"/>
      <c r="BX17" s="1395"/>
      <c r="BY17" s="1395"/>
      <c r="BZ17" s="1395"/>
      <c r="CA17" s="1395"/>
      <c r="CB17" s="1395"/>
      <c r="CC17" s="1395">
        <v>199939</v>
      </c>
      <c r="CD17" s="1395">
        <v>199939</v>
      </c>
      <c r="CE17" s="1395"/>
      <c r="CF17" s="1395">
        <v>199939</v>
      </c>
      <c r="CG17" s="1395"/>
      <c r="CH17" s="1395"/>
      <c r="CI17" s="1395"/>
      <c r="CJ17" s="1395">
        <v>0</v>
      </c>
      <c r="CK17" s="1395"/>
      <c r="CL17" s="1395"/>
      <c r="CM17" s="1395"/>
      <c r="CN17" s="1395"/>
      <c r="CO17" s="1395"/>
      <c r="CP17" s="1395"/>
      <c r="CQ17" s="1395">
        <v>5000000</v>
      </c>
      <c r="CR17" s="1395"/>
      <c r="CS17" s="1395">
        <v>5000000</v>
      </c>
      <c r="CT17" s="1395"/>
      <c r="CU17" s="1395">
        <v>70891026</v>
      </c>
      <c r="CV17" s="1395">
        <v>63732968</v>
      </c>
      <c r="CW17" s="1395">
        <v>7158058</v>
      </c>
      <c r="CX17" s="1395"/>
      <c r="CY17" s="1395">
        <v>0</v>
      </c>
      <c r="CZ17" s="1395"/>
      <c r="DA17" s="1395">
        <v>0</v>
      </c>
      <c r="DB17" s="1395"/>
      <c r="DC17" s="1395"/>
      <c r="DD17" s="1395"/>
      <c r="DE17" s="1395">
        <v>0</v>
      </c>
      <c r="DF17" s="1395"/>
      <c r="DG17" s="1395"/>
      <c r="DH17" s="1395"/>
      <c r="DI17" s="1395">
        <v>0</v>
      </c>
      <c r="DJ17" s="1395"/>
      <c r="DK17" s="1395"/>
      <c r="DL17" s="1395"/>
      <c r="DM17" s="1395"/>
      <c r="DN17" s="1395">
        <v>0</v>
      </c>
      <c r="DO17" s="1395"/>
      <c r="DP17" s="1395">
        <v>0</v>
      </c>
      <c r="DQ17" s="1395"/>
      <c r="DR17" s="1395"/>
      <c r="DS17" s="1395"/>
      <c r="DT17" s="1395">
        <v>0</v>
      </c>
      <c r="DU17" s="1395"/>
      <c r="DV17" s="1395"/>
      <c r="DW17" s="1395"/>
      <c r="DX17" s="1395"/>
      <c r="DY17" s="1395">
        <v>1619018</v>
      </c>
      <c r="DZ17" s="1395"/>
      <c r="EA17" s="1395">
        <v>11338</v>
      </c>
      <c r="EB17" s="1395">
        <v>201484</v>
      </c>
      <c r="EC17" s="1395"/>
      <c r="ED17" s="1395">
        <v>1379951</v>
      </c>
      <c r="EE17" s="1395">
        <v>26245</v>
      </c>
      <c r="EF17" s="1395"/>
      <c r="EG17" s="1395"/>
      <c r="EH17" s="1395">
        <v>8066384</v>
      </c>
      <c r="EI17" s="1395">
        <v>1618885</v>
      </c>
      <c r="EJ17" s="1395">
        <v>5511316</v>
      </c>
      <c r="EK17" s="1395">
        <v>936183</v>
      </c>
      <c r="EL17" s="1395"/>
      <c r="EM17" s="1395">
        <v>17633992</v>
      </c>
      <c r="EN17" s="1395"/>
      <c r="EO17" s="1395"/>
      <c r="EP17" s="1395"/>
      <c r="EQ17" s="1395"/>
      <c r="ER17" s="1395"/>
      <c r="ES17" s="1395">
        <v>143480509</v>
      </c>
    </row>
    <row r="18" spans="5:149" ht="15">
      <c r="E18" s="1195"/>
      <c r="F18" s="1395"/>
      <c r="G18" s="1346"/>
      <c r="H18" s="1395"/>
      <c r="I18" s="1395"/>
      <c r="J18" s="1395"/>
      <c r="K18" s="1395"/>
      <c r="L18" s="1395"/>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5"/>
      <c r="AU18" s="1395"/>
      <c r="AV18" s="1395"/>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5"/>
      <c r="BX18" s="1395"/>
      <c r="BY18" s="1395"/>
      <c r="BZ18" s="1395"/>
      <c r="CA18" s="1395"/>
      <c r="CB18" s="1395"/>
      <c r="CC18" s="1395"/>
      <c r="CD18" s="1395"/>
      <c r="CE18" s="1395"/>
      <c r="CF18" s="1395"/>
      <c r="CG18" s="1395"/>
      <c r="CH18" s="1395"/>
      <c r="CI18" s="1395"/>
      <c r="CJ18" s="1395"/>
      <c r="CK18" s="1395"/>
      <c r="CL18" s="1395"/>
      <c r="CM18" s="1395"/>
      <c r="CN18" s="1395"/>
      <c r="CO18" s="1395"/>
      <c r="CP18" s="1395"/>
      <c r="CQ18" s="1395"/>
      <c r="CR18" s="1395"/>
      <c r="CS18" s="1395"/>
      <c r="CT18" s="1395"/>
      <c r="CU18" s="1395"/>
      <c r="CV18" s="1395"/>
      <c r="CW18" s="1395"/>
      <c r="CX18" s="1395"/>
      <c r="CY18" s="1395"/>
      <c r="CZ18" s="1395"/>
      <c r="DA18" s="1395"/>
      <c r="DB18" s="1395"/>
      <c r="DC18" s="1395"/>
      <c r="DD18" s="1395"/>
      <c r="DE18" s="1395"/>
      <c r="DF18" s="1395"/>
      <c r="DG18" s="1395"/>
      <c r="DH18" s="1395"/>
      <c r="DI18" s="1395"/>
      <c r="DJ18" s="1395"/>
      <c r="DK18" s="1395"/>
      <c r="DL18" s="1395"/>
      <c r="DM18" s="1395"/>
      <c r="DN18" s="1395"/>
      <c r="DO18" s="1395"/>
      <c r="DP18" s="1395"/>
      <c r="DQ18" s="1395"/>
      <c r="DR18" s="1395"/>
      <c r="DS18" s="1395"/>
      <c r="DT18" s="1395"/>
      <c r="DU18" s="1395"/>
      <c r="DV18" s="1395"/>
      <c r="DW18" s="1395"/>
      <c r="DX18" s="1395"/>
      <c r="DY18" s="1395"/>
      <c r="DZ18" s="1395"/>
      <c r="EA18" s="1395"/>
      <c r="EB18" s="1395"/>
      <c r="EC18" s="1395"/>
      <c r="ED18" s="1395"/>
      <c r="EE18" s="1395"/>
      <c r="EF18" s="1395"/>
      <c r="EG18" s="1395"/>
      <c r="EH18" s="1395"/>
      <c r="EI18" s="1395"/>
      <c r="EJ18" s="1395"/>
      <c r="EK18" s="1395"/>
      <c r="EL18" s="1395"/>
      <c r="EM18" s="1395"/>
      <c r="EN18" s="1395"/>
      <c r="EO18" s="1395"/>
      <c r="EP18" s="1395"/>
      <c r="EQ18" s="1395"/>
      <c r="ER18" s="1395"/>
      <c r="ES18" s="1395"/>
    </row>
    <row r="19" spans="5:149" ht="15">
      <c r="E19" s="1195"/>
      <c r="F19" s="1395"/>
      <c r="G19" s="1346"/>
      <c r="H19" s="1395"/>
      <c r="I19" s="1395"/>
      <c r="J19" s="1395"/>
      <c r="K19" s="1395"/>
      <c r="L19" s="1395"/>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c r="CJ19" s="1395"/>
      <c r="CK19" s="1395"/>
      <c r="CL19" s="1395"/>
      <c r="CM19" s="1395"/>
      <c r="CN19" s="1395"/>
      <c r="CO19" s="1395"/>
      <c r="CP19" s="1395"/>
      <c r="CQ19" s="1395"/>
      <c r="CR19" s="1395"/>
      <c r="CS19" s="1395"/>
      <c r="CT19" s="1395"/>
      <c r="CU19" s="1395"/>
      <c r="CV19" s="1395"/>
      <c r="CW19" s="1395"/>
      <c r="CX19" s="1395"/>
      <c r="CY19" s="1395"/>
      <c r="CZ19" s="1395"/>
      <c r="DA19" s="1395"/>
      <c r="DB19" s="1395"/>
      <c r="DC19" s="1395"/>
      <c r="DD19" s="1395"/>
      <c r="DE19" s="1395"/>
      <c r="DF19" s="1395"/>
      <c r="DG19" s="1395"/>
      <c r="DH19" s="1395"/>
      <c r="DI19" s="1395"/>
      <c r="DJ19" s="1395"/>
      <c r="DK19" s="1395"/>
      <c r="DL19" s="1395"/>
      <c r="DM19" s="1395"/>
      <c r="DN19" s="1395"/>
      <c r="DO19" s="1395"/>
      <c r="DP19" s="1395"/>
      <c r="DQ19" s="1395"/>
      <c r="DR19" s="1395"/>
      <c r="DS19" s="1395"/>
      <c r="DT19" s="1395"/>
      <c r="DU19" s="1395"/>
      <c r="DV19" s="1395"/>
      <c r="DW19" s="1395"/>
      <c r="DX19" s="1395"/>
      <c r="DY19" s="1395"/>
      <c r="DZ19" s="1395"/>
      <c r="EA19" s="1395"/>
      <c r="EB19" s="1395"/>
      <c r="EC19" s="1395"/>
      <c r="ED19" s="1395"/>
      <c r="EE19" s="1395"/>
      <c r="EF19" s="1395"/>
      <c r="EG19" s="1395"/>
      <c r="EH19" s="1395"/>
      <c r="EI19" s="1395"/>
      <c r="EJ19" s="1395"/>
      <c r="EK19" s="1395"/>
      <c r="EL19" s="1395"/>
      <c r="EM19" s="1395"/>
      <c r="EN19" s="1395"/>
      <c r="EO19" s="1395"/>
      <c r="EP19" s="1395"/>
      <c r="EQ19" s="1395"/>
      <c r="ER19" s="1395"/>
      <c r="ES19" s="1395"/>
    </row>
    <row r="20" spans="5:149" ht="15">
      <c r="E20" s="1195">
        <v>42370</v>
      </c>
      <c r="F20" s="1395"/>
      <c r="G20" s="1346">
        <v>38626</v>
      </c>
      <c r="H20" s="1395"/>
      <c r="I20" s="1395">
        <v>12260533</v>
      </c>
      <c r="J20" s="1395">
        <v>12260533</v>
      </c>
      <c r="K20" s="1395"/>
      <c r="L20" s="1395"/>
      <c r="M20" s="1395">
        <v>453188</v>
      </c>
      <c r="N20" s="1395">
        <v>453188</v>
      </c>
      <c r="O20" s="1395">
        <v>453188</v>
      </c>
      <c r="P20" s="1395"/>
      <c r="Q20" s="1395">
        <v>0</v>
      </c>
      <c r="R20" s="1395"/>
      <c r="S20" s="1395"/>
      <c r="T20" s="1395">
        <v>0</v>
      </c>
      <c r="U20" s="1395"/>
      <c r="V20" s="1395"/>
      <c r="W20" s="1395"/>
      <c r="X20" s="1395">
        <v>0</v>
      </c>
      <c r="Y20" s="1395">
        <v>0</v>
      </c>
      <c r="Z20" s="1395"/>
      <c r="AA20" s="1395"/>
      <c r="AB20" s="1395">
        <v>0</v>
      </c>
      <c r="AC20" s="1395"/>
      <c r="AD20" s="1395"/>
      <c r="AE20" s="1395"/>
      <c r="AF20" s="1395">
        <v>0</v>
      </c>
      <c r="AG20" s="1395"/>
      <c r="AH20" s="1395"/>
      <c r="AI20" s="1395"/>
      <c r="AJ20" s="1395"/>
      <c r="AK20" s="1395">
        <v>0</v>
      </c>
      <c r="AL20" s="1395"/>
      <c r="AM20" s="1395"/>
      <c r="AN20" s="1395"/>
      <c r="AO20" s="1395">
        <v>4175636</v>
      </c>
      <c r="AP20" s="1395">
        <v>3811005</v>
      </c>
      <c r="AQ20" s="1395">
        <v>364631</v>
      </c>
      <c r="AR20" s="1395">
        <v>364631</v>
      </c>
      <c r="AS20" s="1395"/>
      <c r="AT20" s="1395"/>
      <c r="AU20" s="1395"/>
      <c r="AV20" s="1395"/>
      <c r="AW20" s="1395"/>
      <c r="AX20" s="1395"/>
      <c r="AY20" s="1395">
        <v>30867591</v>
      </c>
      <c r="AZ20" s="1395">
        <v>0</v>
      </c>
      <c r="BA20" s="1395"/>
      <c r="BB20" s="1395"/>
      <c r="BC20" s="1395"/>
      <c r="BD20" s="1395">
        <v>30867591</v>
      </c>
      <c r="BE20" s="1395">
        <v>0</v>
      </c>
      <c r="BF20" s="1395"/>
      <c r="BG20" s="1395"/>
      <c r="BH20" s="1395"/>
      <c r="BI20" s="1395"/>
      <c r="BJ20" s="1395"/>
      <c r="BK20" s="1395"/>
      <c r="BL20" s="1395">
        <v>0</v>
      </c>
      <c r="BM20" s="1395">
        <v>0</v>
      </c>
      <c r="BN20" s="1395"/>
      <c r="BO20" s="1395"/>
      <c r="BP20" s="1395"/>
      <c r="BQ20" s="1395"/>
      <c r="BR20" s="1395"/>
      <c r="BS20" s="1395"/>
      <c r="BT20" s="1395">
        <v>0</v>
      </c>
      <c r="BU20" s="1395">
        <v>0</v>
      </c>
      <c r="BV20" s="1395"/>
      <c r="BW20" s="1395"/>
      <c r="BX20" s="1395"/>
      <c r="BY20" s="1395"/>
      <c r="BZ20" s="1395"/>
      <c r="CA20" s="1395"/>
      <c r="CB20" s="1395"/>
      <c r="CC20" s="1395">
        <v>197819</v>
      </c>
      <c r="CD20" s="1395">
        <v>197819</v>
      </c>
      <c r="CE20" s="1395"/>
      <c r="CF20" s="1395">
        <v>197819</v>
      </c>
      <c r="CG20" s="1395"/>
      <c r="CH20" s="1395"/>
      <c r="CI20" s="1395"/>
      <c r="CJ20" s="1395">
        <v>0</v>
      </c>
      <c r="CK20" s="1395"/>
      <c r="CL20" s="1395"/>
      <c r="CM20" s="1395"/>
      <c r="CN20" s="1395"/>
      <c r="CO20" s="1395"/>
      <c r="CP20" s="1395"/>
      <c r="CQ20" s="1395">
        <v>5000000</v>
      </c>
      <c r="CR20" s="1395"/>
      <c r="CS20" s="1395">
        <v>5000000</v>
      </c>
      <c r="CT20" s="1395"/>
      <c r="CU20" s="1395">
        <v>68807330</v>
      </c>
      <c r="CV20" s="1395">
        <v>61954303</v>
      </c>
      <c r="CW20" s="1395">
        <v>6853027</v>
      </c>
      <c r="CX20" s="1395"/>
      <c r="CY20" s="1395">
        <v>0</v>
      </c>
      <c r="CZ20" s="1395"/>
      <c r="DA20" s="1395">
        <v>0</v>
      </c>
      <c r="DB20" s="1395"/>
      <c r="DC20" s="1395"/>
      <c r="DD20" s="1395"/>
      <c r="DE20" s="1395">
        <v>0</v>
      </c>
      <c r="DF20" s="1395"/>
      <c r="DG20" s="1395"/>
      <c r="DH20" s="1395"/>
      <c r="DI20" s="1395">
        <v>0</v>
      </c>
      <c r="DJ20" s="1395"/>
      <c r="DK20" s="1395"/>
      <c r="DL20" s="1395"/>
      <c r="DM20" s="1395"/>
      <c r="DN20" s="1395">
        <v>0</v>
      </c>
      <c r="DO20" s="1395"/>
      <c r="DP20" s="1395">
        <v>0</v>
      </c>
      <c r="DQ20" s="1395"/>
      <c r="DR20" s="1395"/>
      <c r="DS20" s="1395"/>
      <c r="DT20" s="1395">
        <v>0</v>
      </c>
      <c r="DU20" s="1395"/>
      <c r="DV20" s="1395"/>
      <c r="DW20" s="1395"/>
      <c r="DX20" s="1395"/>
      <c r="DY20" s="1395">
        <v>1520077</v>
      </c>
      <c r="DZ20" s="1395"/>
      <c r="EA20" s="1395">
        <v>1520</v>
      </c>
      <c r="EB20" s="1395">
        <v>168380</v>
      </c>
      <c r="EC20" s="1395"/>
      <c r="ED20" s="1395">
        <v>1323977</v>
      </c>
      <c r="EE20" s="1395">
        <v>26200</v>
      </c>
      <c r="EF20" s="1395"/>
      <c r="EG20" s="1395"/>
      <c r="EH20" s="1395">
        <v>8429412</v>
      </c>
      <c r="EI20" s="1395">
        <v>2019656</v>
      </c>
      <c r="EJ20" s="1395">
        <v>5502482</v>
      </c>
      <c r="EK20" s="1395">
        <v>907274</v>
      </c>
      <c r="EL20" s="1395"/>
      <c r="EM20" s="1395">
        <v>16766364</v>
      </c>
      <c r="EN20" s="1395"/>
      <c r="EO20" s="1395"/>
      <c r="EP20" s="1395"/>
      <c r="EQ20" s="1395"/>
      <c r="ER20" s="1395"/>
      <c r="ES20" s="1395">
        <v>148516576</v>
      </c>
    </row>
    <row r="21" spans="5:149" ht="15">
      <c r="E21" s="1195">
        <v>42401</v>
      </c>
      <c r="F21" s="1395"/>
      <c r="G21" s="1346">
        <v>29353</v>
      </c>
      <c r="H21" s="1395"/>
      <c r="I21" s="1395">
        <v>9138731</v>
      </c>
      <c r="J21" s="1395">
        <v>9138731</v>
      </c>
      <c r="K21" s="1395"/>
      <c r="L21" s="1395"/>
      <c r="M21" s="1395">
        <v>983586</v>
      </c>
      <c r="N21" s="1395">
        <v>983586</v>
      </c>
      <c r="O21" s="1395">
        <v>983586</v>
      </c>
      <c r="P21" s="1395"/>
      <c r="Q21" s="1395">
        <v>0</v>
      </c>
      <c r="R21" s="1395"/>
      <c r="S21" s="1395"/>
      <c r="T21" s="1395">
        <v>0</v>
      </c>
      <c r="U21" s="1395"/>
      <c r="V21" s="1395"/>
      <c r="W21" s="1395"/>
      <c r="X21" s="1395">
        <v>0</v>
      </c>
      <c r="Y21" s="1395">
        <v>0</v>
      </c>
      <c r="Z21" s="1395"/>
      <c r="AA21" s="1395"/>
      <c r="AB21" s="1395">
        <v>0</v>
      </c>
      <c r="AC21" s="1395"/>
      <c r="AD21" s="1395"/>
      <c r="AE21" s="1395"/>
      <c r="AF21" s="1395">
        <v>0</v>
      </c>
      <c r="AG21" s="1395"/>
      <c r="AH21" s="1395"/>
      <c r="AI21" s="1395"/>
      <c r="AJ21" s="1395"/>
      <c r="AK21" s="1395">
        <v>0</v>
      </c>
      <c r="AL21" s="1395"/>
      <c r="AM21" s="1395"/>
      <c r="AN21" s="1395"/>
      <c r="AO21" s="1395">
        <v>1756955</v>
      </c>
      <c r="AP21" s="1395">
        <v>1234501</v>
      </c>
      <c r="AQ21" s="1395">
        <v>522454</v>
      </c>
      <c r="AR21" s="1395">
        <v>522454</v>
      </c>
      <c r="AS21" s="1395"/>
      <c r="AT21" s="1395"/>
      <c r="AU21" s="1395"/>
      <c r="AV21" s="1395"/>
      <c r="AW21" s="1395"/>
      <c r="AX21" s="1395"/>
      <c r="AY21" s="1395">
        <v>35015318</v>
      </c>
      <c r="AZ21" s="1395">
        <v>0</v>
      </c>
      <c r="BA21" s="1395"/>
      <c r="BB21" s="1395"/>
      <c r="BC21" s="1395"/>
      <c r="BD21" s="1395">
        <v>35015318</v>
      </c>
      <c r="BE21" s="1395">
        <v>0</v>
      </c>
      <c r="BF21" s="1395"/>
      <c r="BG21" s="1395"/>
      <c r="BH21" s="1395"/>
      <c r="BI21" s="1395"/>
      <c r="BJ21" s="1395"/>
      <c r="BK21" s="1395"/>
      <c r="BL21" s="1395">
        <v>0</v>
      </c>
      <c r="BM21" s="1395">
        <v>0</v>
      </c>
      <c r="BN21" s="1395"/>
      <c r="BO21" s="1395"/>
      <c r="BP21" s="1395"/>
      <c r="BQ21" s="1395"/>
      <c r="BR21" s="1395"/>
      <c r="BS21" s="1395"/>
      <c r="BT21" s="1395">
        <v>0</v>
      </c>
      <c r="BU21" s="1395">
        <v>0</v>
      </c>
      <c r="BV21" s="1395"/>
      <c r="BW21" s="1395"/>
      <c r="BX21" s="1395"/>
      <c r="BY21" s="1395"/>
      <c r="BZ21" s="1395"/>
      <c r="CA21" s="1395"/>
      <c r="CB21" s="1395"/>
      <c r="CC21" s="1395">
        <v>0</v>
      </c>
      <c r="CD21" s="1395">
        <v>0</v>
      </c>
      <c r="CE21" s="1395"/>
      <c r="CF21" s="1395">
        <v>0</v>
      </c>
      <c r="CG21" s="1395"/>
      <c r="CH21" s="1395"/>
      <c r="CI21" s="1395"/>
      <c r="CJ21" s="1395">
        <v>0</v>
      </c>
      <c r="CK21" s="1395"/>
      <c r="CL21" s="1395"/>
      <c r="CM21" s="1395"/>
      <c r="CN21" s="1395"/>
      <c r="CO21" s="1395"/>
      <c r="CP21" s="1395"/>
      <c r="CQ21" s="1395">
        <v>6000000</v>
      </c>
      <c r="CR21" s="1395"/>
      <c r="CS21" s="1395">
        <v>6000000</v>
      </c>
      <c r="CT21" s="1395"/>
      <c r="CU21" s="1395">
        <v>68188613</v>
      </c>
      <c r="CV21" s="1395">
        <v>61408868</v>
      </c>
      <c r="CW21" s="1395">
        <v>6779745</v>
      </c>
      <c r="CX21" s="1395"/>
      <c r="CY21" s="1395">
        <v>0</v>
      </c>
      <c r="CZ21" s="1395"/>
      <c r="DA21" s="1395">
        <v>0</v>
      </c>
      <c r="DB21" s="1395"/>
      <c r="DC21" s="1395"/>
      <c r="DD21" s="1395"/>
      <c r="DE21" s="1395">
        <v>0</v>
      </c>
      <c r="DF21" s="1395"/>
      <c r="DG21" s="1395"/>
      <c r="DH21" s="1395"/>
      <c r="DI21" s="1395">
        <v>0</v>
      </c>
      <c r="DJ21" s="1395"/>
      <c r="DK21" s="1395"/>
      <c r="DL21" s="1395"/>
      <c r="DM21" s="1395"/>
      <c r="DN21" s="1395">
        <v>0</v>
      </c>
      <c r="DO21" s="1395"/>
      <c r="DP21" s="1395">
        <v>0</v>
      </c>
      <c r="DQ21" s="1395"/>
      <c r="DR21" s="1395"/>
      <c r="DS21" s="1395"/>
      <c r="DT21" s="1395">
        <v>0</v>
      </c>
      <c r="DU21" s="1395"/>
      <c r="DV21" s="1395"/>
      <c r="DW21" s="1395"/>
      <c r="DX21" s="1395"/>
      <c r="DY21" s="1395">
        <v>1480589</v>
      </c>
      <c r="DZ21" s="1395"/>
      <c r="EA21" s="1395">
        <v>1520</v>
      </c>
      <c r="EB21" s="1395">
        <v>178295</v>
      </c>
      <c r="EC21" s="1395"/>
      <c r="ED21" s="1395">
        <v>1274502</v>
      </c>
      <c r="EE21" s="1395">
        <v>26272</v>
      </c>
      <c r="EF21" s="1395"/>
      <c r="EG21" s="1395"/>
      <c r="EH21" s="1395">
        <v>8457319</v>
      </c>
      <c r="EI21" s="1395">
        <v>2016263</v>
      </c>
      <c r="EJ21" s="1395">
        <v>5562690</v>
      </c>
      <c r="EK21" s="1395">
        <v>878366</v>
      </c>
      <c r="EL21" s="1395"/>
      <c r="EM21" s="1395">
        <v>14882414</v>
      </c>
      <c r="EN21" s="1395"/>
      <c r="EO21" s="1395"/>
      <c r="EP21" s="1395"/>
      <c r="EQ21" s="1395"/>
      <c r="ER21" s="1395"/>
      <c r="ES21" s="1395">
        <v>145932878</v>
      </c>
    </row>
    <row r="22" spans="5:149" ht="15">
      <c r="E22" s="1195">
        <v>42430</v>
      </c>
      <c r="F22" s="1395"/>
      <c r="G22" s="1346">
        <v>23286</v>
      </c>
      <c r="H22" s="1395"/>
      <c r="I22" s="1395">
        <v>9017244</v>
      </c>
      <c r="J22" s="1395">
        <v>9017244</v>
      </c>
      <c r="K22" s="1395"/>
      <c r="L22" s="1395"/>
      <c r="M22" s="1395">
        <v>313644</v>
      </c>
      <c r="N22" s="1395">
        <v>313644</v>
      </c>
      <c r="O22" s="1395">
        <v>313644</v>
      </c>
      <c r="P22" s="1395"/>
      <c r="Q22" s="1395">
        <v>0</v>
      </c>
      <c r="R22" s="1395"/>
      <c r="S22" s="1395"/>
      <c r="T22" s="1395">
        <v>0</v>
      </c>
      <c r="U22" s="1395"/>
      <c r="V22" s="1395"/>
      <c r="W22" s="1395"/>
      <c r="X22" s="1395">
        <v>0</v>
      </c>
      <c r="Y22" s="1395">
        <v>0</v>
      </c>
      <c r="Z22" s="1395"/>
      <c r="AA22" s="1395"/>
      <c r="AB22" s="1395">
        <v>0</v>
      </c>
      <c r="AC22" s="1395"/>
      <c r="AD22" s="1395"/>
      <c r="AE22" s="1395"/>
      <c r="AF22" s="1395">
        <v>0</v>
      </c>
      <c r="AG22" s="1395"/>
      <c r="AH22" s="1395"/>
      <c r="AI22" s="1395"/>
      <c r="AJ22" s="1395"/>
      <c r="AK22" s="1395">
        <v>0</v>
      </c>
      <c r="AL22" s="1395"/>
      <c r="AM22" s="1395"/>
      <c r="AN22" s="1395"/>
      <c r="AO22" s="1395">
        <v>2089301</v>
      </c>
      <c r="AP22" s="1395">
        <v>1888548</v>
      </c>
      <c r="AQ22" s="1395">
        <v>200753</v>
      </c>
      <c r="AR22" s="1395">
        <v>200753</v>
      </c>
      <c r="AS22" s="1395"/>
      <c r="AT22" s="1395"/>
      <c r="AU22" s="1395"/>
      <c r="AV22" s="1395"/>
      <c r="AW22" s="1395"/>
      <c r="AX22" s="1395"/>
      <c r="AY22" s="1395">
        <v>30705318</v>
      </c>
      <c r="AZ22" s="1395">
        <v>0</v>
      </c>
      <c r="BA22" s="1395"/>
      <c r="BB22" s="1395"/>
      <c r="BC22" s="1395"/>
      <c r="BD22" s="1395">
        <v>30705318</v>
      </c>
      <c r="BE22" s="1395">
        <v>0</v>
      </c>
      <c r="BF22" s="1395"/>
      <c r="BG22" s="1395"/>
      <c r="BH22" s="1395"/>
      <c r="BI22" s="1395"/>
      <c r="BJ22" s="1395"/>
      <c r="BK22" s="1395"/>
      <c r="BL22" s="1395">
        <v>0</v>
      </c>
      <c r="BM22" s="1395">
        <v>0</v>
      </c>
      <c r="BN22" s="1395"/>
      <c r="BO22" s="1395"/>
      <c r="BP22" s="1395"/>
      <c r="BQ22" s="1395"/>
      <c r="BR22" s="1395"/>
      <c r="BS22" s="1395"/>
      <c r="BT22" s="1395">
        <v>0</v>
      </c>
      <c r="BU22" s="1395">
        <v>0</v>
      </c>
      <c r="BV22" s="1395"/>
      <c r="BW22" s="1395"/>
      <c r="BX22" s="1395"/>
      <c r="BY22" s="1395"/>
      <c r="BZ22" s="1395"/>
      <c r="CA22" s="1395"/>
      <c r="CB22" s="1395"/>
      <c r="CC22" s="1395">
        <v>0</v>
      </c>
      <c r="CD22" s="1395">
        <v>0</v>
      </c>
      <c r="CE22" s="1395"/>
      <c r="CF22" s="1395">
        <v>0</v>
      </c>
      <c r="CG22" s="1395"/>
      <c r="CH22" s="1395"/>
      <c r="CI22" s="1395"/>
      <c r="CJ22" s="1395">
        <v>0</v>
      </c>
      <c r="CK22" s="1395"/>
      <c r="CL22" s="1395"/>
      <c r="CM22" s="1395"/>
      <c r="CN22" s="1395"/>
      <c r="CO22" s="1395"/>
      <c r="CP22" s="1395"/>
      <c r="CQ22" s="1395">
        <v>5500000</v>
      </c>
      <c r="CR22" s="1395"/>
      <c r="CS22" s="1395">
        <v>5500000</v>
      </c>
      <c r="CT22" s="1395"/>
      <c r="CU22" s="1395">
        <v>67233399</v>
      </c>
      <c r="CV22" s="1395">
        <v>60566520</v>
      </c>
      <c r="CW22" s="1395">
        <v>6666879</v>
      </c>
      <c r="CX22" s="1395"/>
      <c r="CY22" s="1395">
        <v>0</v>
      </c>
      <c r="CZ22" s="1395"/>
      <c r="DA22" s="1395">
        <v>0</v>
      </c>
      <c r="DB22" s="1395"/>
      <c r="DC22" s="1395"/>
      <c r="DD22" s="1395"/>
      <c r="DE22" s="1395">
        <v>0</v>
      </c>
      <c r="DF22" s="1395"/>
      <c r="DG22" s="1395"/>
      <c r="DH22" s="1395"/>
      <c r="DI22" s="1395">
        <v>0</v>
      </c>
      <c r="DJ22" s="1395"/>
      <c r="DK22" s="1395"/>
      <c r="DL22" s="1395"/>
      <c r="DM22" s="1395"/>
      <c r="DN22" s="1395">
        <v>0</v>
      </c>
      <c r="DO22" s="1395"/>
      <c r="DP22" s="1395">
        <v>0</v>
      </c>
      <c r="DQ22" s="1395"/>
      <c r="DR22" s="1395"/>
      <c r="DS22" s="1395"/>
      <c r="DT22" s="1395">
        <v>0</v>
      </c>
      <c r="DU22" s="1395"/>
      <c r="DV22" s="1395"/>
      <c r="DW22" s="1395"/>
      <c r="DX22" s="1395"/>
      <c r="DY22" s="1395">
        <v>1426838</v>
      </c>
      <c r="DZ22" s="1395"/>
      <c r="EA22" s="1395">
        <v>1824</v>
      </c>
      <c r="EB22" s="1395">
        <v>218164</v>
      </c>
      <c r="EC22" s="1395"/>
      <c r="ED22" s="1395">
        <v>1179663</v>
      </c>
      <c r="EE22" s="1395">
        <v>27187</v>
      </c>
      <c r="EF22" s="1395"/>
      <c r="EG22" s="1395"/>
      <c r="EH22" s="1395">
        <v>8346771</v>
      </c>
      <c r="EI22" s="1395">
        <v>2012869</v>
      </c>
      <c r="EJ22" s="1395">
        <v>5483743</v>
      </c>
      <c r="EK22" s="1395">
        <v>850159</v>
      </c>
      <c r="EL22" s="1395"/>
      <c r="EM22" s="1395">
        <v>14822814</v>
      </c>
      <c r="EN22" s="1395"/>
      <c r="EO22" s="1395"/>
      <c r="EP22" s="1395"/>
      <c r="EQ22" s="1395"/>
      <c r="ER22" s="1395"/>
      <c r="ES22" s="1395">
        <v>139478615</v>
      </c>
    </row>
    <row r="23" spans="5:149" ht="15">
      <c r="E23" s="1195">
        <v>42461</v>
      </c>
      <c r="F23" s="1395"/>
      <c r="G23" s="1346">
        <v>13158</v>
      </c>
      <c r="H23" s="1395"/>
      <c r="I23" s="1395">
        <v>15360002</v>
      </c>
      <c r="J23" s="1395">
        <v>15360002</v>
      </c>
      <c r="K23" s="1395"/>
      <c r="L23" s="1395"/>
      <c r="M23" s="1395">
        <v>416499</v>
      </c>
      <c r="N23" s="1395">
        <v>416499</v>
      </c>
      <c r="O23" s="1395">
        <v>416499</v>
      </c>
      <c r="P23" s="1395"/>
      <c r="Q23" s="1395">
        <v>0</v>
      </c>
      <c r="R23" s="1395"/>
      <c r="S23" s="1395"/>
      <c r="T23" s="1395">
        <v>0</v>
      </c>
      <c r="U23" s="1395"/>
      <c r="V23" s="1395"/>
      <c r="W23" s="1395"/>
      <c r="X23" s="1395">
        <v>0</v>
      </c>
      <c r="Y23" s="1395">
        <v>0</v>
      </c>
      <c r="Z23" s="1395"/>
      <c r="AA23" s="1395"/>
      <c r="AB23" s="1395">
        <v>0</v>
      </c>
      <c r="AC23" s="1395"/>
      <c r="AD23" s="1395"/>
      <c r="AE23" s="1395"/>
      <c r="AF23" s="1395">
        <v>0</v>
      </c>
      <c r="AG23" s="1395"/>
      <c r="AH23" s="1395"/>
      <c r="AI23" s="1395"/>
      <c r="AJ23" s="1395"/>
      <c r="AK23" s="1395">
        <v>0</v>
      </c>
      <c r="AL23" s="1395"/>
      <c r="AM23" s="1395"/>
      <c r="AN23" s="1395"/>
      <c r="AO23" s="1395">
        <v>901005</v>
      </c>
      <c r="AP23" s="1395">
        <v>866580</v>
      </c>
      <c r="AQ23" s="1395">
        <v>34425</v>
      </c>
      <c r="AR23" s="1395">
        <v>34425</v>
      </c>
      <c r="AS23" s="1395"/>
      <c r="AT23" s="1395"/>
      <c r="AU23" s="1395"/>
      <c r="AV23" s="1395"/>
      <c r="AW23" s="1395"/>
      <c r="AX23" s="1395"/>
      <c r="AY23" s="1395">
        <v>30705318</v>
      </c>
      <c r="AZ23" s="1395">
        <v>0</v>
      </c>
      <c r="BA23" s="1395"/>
      <c r="BB23" s="1395"/>
      <c r="BC23" s="1395"/>
      <c r="BD23" s="1395">
        <v>30705318</v>
      </c>
      <c r="BE23" s="1395">
        <v>0</v>
      </c>
      <c r="BF23" s="1395"/>
      <c r="BG23" s="1395"/>
      <c r="BH23" s="1395"/>
      <c r="BI23" s="1395"/>
      <c r="BJ23" s="1395"/>
      <c r="BK23" s="1395"/>
      <c r="BL23" s="1395">
        <v>0</v>
      </c>
      <c r="BM23" s="1395">
        <v>0</v>
      </c>
      <c r="BN23" s="1395"/>
      <c r="BO23" s="1395"/>
      <c r="BP23" s="1395"/>
      <c r="BQ23" s="1395"/>
      <c r="BR23" s="1395"/>
      <c r="BS23" s="1395"/>
      <c r="BT23" s="1395">
        <v>0</v>
      </c>
      <c r="BU23" s="1395">
        <v>0</v>
      </c>
      <c r="BV23" s="1395"/>
      <c r="BW23" s="1395"/>
      <c r="BX23" s="1395"/>
      <c r="BY23" s="1395"/>
      <c r="BZ23" s="1395"/>
      <c r="CA23" s="1395"/>
      <c r="CB23" s="1395"/>
      <c r="CC23" s="1395">
        <v>0</v>
      </c>
      <c r="CD23" s="1395">
        <v>0</v>
      </c>
      <c r="CE23" s="1395"/>
      <c r="CF23" s="1395">
        <v>0</v>
      </c>
      <c r="CG23" s="1395"/>
      <c r="CH23" s="1395"/>
      <c r="CI23" s="1395"/>
      <c r="CJ23" s="1395">
        <v>0</v>
      </c>
      <c r="CK23" s="1395"/>
      <c r="CL23" s="1395"/>
      <c r="CM23" s="1395"/>
      <c r="CN23" s="1395"/>
      <c r="CO23" s="1395"/>
      <c r="CP23" s="1395"/>
      <c r="CQ23" s="1395">
        <v>9500000</v>
      </c>
      <c r="CR23" s="1395"/>
      <c r="CS23" s="1395">
        <v>9500000</v>
      </c>
      <c r="CT23" s="1395"/>
      <c r="CU23" s="1395">
        <v>66396493</v>
      </c>
      <c r="CV23" s="1395">
        <v>59995107</v>
      </c>
      <c r="CW23" s="1395">
        <v>6401386</v>
      </c>
      <c r="CX23" s="1395"/>
      <c r="CY23" s="1395">
        <v>0</v>
      </c>
      <c r="CZ23" s="1395"/>
      <c r="DA23" s="1395">
        <v>0</v>
      </c>
      <c r="DB23" s="1395"/>
      <c r="DC23" s="1395"/>
      <c r="DD23" s="1395"/>
      <c r="DE23" s="1395">
        <v>0</v>
      </c>
      <c r="DF23" s="1395"/>
      <c r="DG23" s="1395"/>
      <c r="DH23" s="1395"/>
      <c r="DI23" s="1395">
        <v>0</v>
      </c>
      <c r="DJ23" s="1395"/>
      <c r="DK23" s="1395"/>
      <c r="DL23" s="1395"/>
      <c r="DM23" s="1395"/>
      <c r="DN23" s="1395">
        <v>0</v>
      </c>
      <c r="DO23" s="1395"/>
      <c r="DP23" s="1395">
        <v>0</v>
      </c>
      <c r="DQ23" s="1395"/>
      <c r="DR23" s="1395"/>
      <c r="DS23" s="1395"/>
      <c r="DT23" s="1395">
        <v>0</v>
      </c>
      <c r="DU23" s="1395"/>
      <c r="DV23" s="1395"/>
      <c r="DW23" s="1395"/>
      <c r="DX23" s="1395"/>
      <c r="DY23" s="1395">
        <v>683700</v>
      </c>
      <c r="DZ23" s="1395"/>
      <c r="EA23" s="1395">
        <v>1824</v>
      </c>
      <c r="EB23" s="1395">
        <v>0</v>
      </c>
      <c r="EC23" s="1395"/>
      <c r="ED23" s="1395">
        <v>654524</v>
      </c>
      <c r="EE23" s="1395">
        <v>27352</v>
      </c>
      <c r="EF23" s="1395"/>
      <c r="EG23" s="1395"/>
      <c r="EH23" s="1395">
        <v>8301366</v>
      </c>
      <c r="EI23" s="1395">
        <v>2009475</v>
      </c>
      <c r="EJ23" s="1395">
        <v>5469938</v>
      </c>
      <c r="EK23" s="1395">
        <v>821953</v>
      </c>
      <c r="EL23" s="1395"/>
      <c r="EM23" s="1395">
        <v>15040992</v>
      </c>
      <c r="EN23" s="1395"/>
      <c r="EO23" s="1395"/>
      <c r="EP23" s="1395"/>
      <c r="EQ23" s="1395"/>
      <c r="ER23" s="1395"/>
      <c r="ES23" s="1395">
        <v>147318533</v>
      </c>
    </row>
    <row r="24" spans="5:149" ht="15">
      <c r="E24" s="1195">
        <v>42491</v>
      </c>
      <c r="F24" s="1395"/>
      <c r="G24" s="1346">
        <v>17897</v>
      </c>
      <c r="H24" s="1395"/>
      <c r="I24" s="1395">
        <v>14961083</v>
      </c>
      <c r="J24" s="1395">
        <v>14961083</v>
      </c>
      <c r="K24" s="1395"/>
      <c r="L24" s="1395"/>
      <c r="M24" s="1395">
        <v>1165246</v>
      </c>
      <c r="N24" s="1395">
        <v>1165246</v>
      </c>
      <c r="O24" s="1395">
        <v>1165246</v>
      </c>
      <c r="P24" s="1395"/>
      <c r="Q24" s="1395">
        <v>0</v>
      </c>
      <c r="R24" s="1395"/>
      <c r="S24" s="1395"/>
      <c r="T24" s="1395">
        <v>0</v>
      </c>
      <c r="U24" s="1395"/>
      <c r="V24" s="1395"/>
      <c r="W24" s="1395"/>
      <c r="X24" s="1395">
        <v>0</v>
      </c>
      <c r="Y24" s="1395">
        <v>0</v>
      </c>
      <c r="Z24" s="1395"/>
      <c r="AA24" s="1395"/>
      <c r="AB24" s="1395">
        <v>0</v>
      </c>
      <c r="AC24" s="1395"/>
      <c r="AD24" s="1395"/>
      <c r="AE24" s="1395"/>
      <c r="AF24" s="1395">
        <v>0</v>
      </c>
      <c r="AG24" s="1395"/>
      <c r="AH24" s="1395"/>
      <c r="AI24" s="1395"/>
      <c r="AJ24" s="1395"/>
      <c r="AK24" s="1395">
        <v>0</v>
      </c>
      <c r="AL24" s="1395"/>
      <c r="AM24" s="1395"/>
      <c r="AN24" s="1395"/>
      <c r="AO24" s="1395">
        <v>3191430</v>
      </c>
      <c r="AP24" s="1395">
        <v>3094446</v>
      </c>
      <c r="AQ24" s="1395">
        <v>96984</v>
      </c>
      <c r="AR24" s="1395">
        <v>96984</v>
      </c>
      <c r="AS24" s="1395"/>
      <c r="AT24" s="1395"/>
      <c r="AU24" s="1395"/>
      <c r="AV24" s="1395"/>
      <c r="AW24" s="1395"/>
      <c r="AX24" s="1395"/>
      <c r="AY24" s="1395">
        <v>31083394</v>
      </c>
      <c r="AZ24" s="1395">
        <v>0</v>
      </c>
      <c r="BA24" s="1395"/>
      <c r="BB24" s="1395"/>
      <c r="BC24" s="1395"/>
      <c r="BD24" s="1395">
        <v>31083394</v>
      </c>
      <c r="BE24" s="1395">
        <v>0</v>
      </c>
      <c r="BF24" s="1395"/>
      <c r="BG24" s="1395"/>
      <c r="BH24" s="1395"/>
      <c r="BI24" s="1395"/>
      <c r="BJ24" s="1395"/>
      <c r="BK24" s="1395"/>
      <c r="BL24" s="1395">
        <v>0</v>
      </c>
      <c r="BM24" s="1395">
        <v>0</v>
      </c>
      <c r="BN24" s="1395"/>
      <c r="BO24" s="1395"/>
      <c r="BP24" s="1395"/>
      <c r="BQ24" s="1395"/>
      <c r="BR24" s="1395"/>
      <c r="BS24" s="1395"/>
      <c r="BT24" s="1395">
        <v>0</v>
      </c>
      <c r="BU24" s="1395">
        <v>0</v>
      </c>
      <c r="BV24" s="1395"/>
      <c r="BW24" s="1395"/>
      <c r="BX24" s="1395"/>
      <c r="BY24" s="1395"/>
      <c r="BZ24" s="1395"/>
      <c r="CA24" s="1395"/>
      <c r="CB24" s="1395"/>
      <c r="CC24" s="1395">
        <v>0</v>
      </c>
      <c r="CD24" s="1395">
        <v>0</v>
      </c>
      <c r="CE24" s="1395"/>
      <c r="CF24" s="1395">
        <v>0</v>
      </c>
      <c r="CG24" s="1395"/>
      <c r="CH24" s="1395"/>
      <c r="CI24" s="1395"/>
      <c r="CJ24" s="1395">
        <v>0</v>
      </c>
      <c r="CK24" s="1395"/>
      <c r="CL24" s="1395"/>
      <c r="CM24" s="1395"/>
      <c r="CN24" s="1395"/>
      <c r="CO24" s="1395"/>
      <c r="CP24" s="1395"/>
      <c r="CQ24" s="1395">
        <v>6500000</v>
      </c>
      <c r="CR24" s="1395"/>
      <c r="CS24" s="1395">
        <v>6500000</v>
      </c>
      <c r="CT24" s="1395"/>
      <c r="CU24" s="1395">
        <v>66051258</v>
      </c>
      <c r="CV24" s="1395">
        <v>59474559</v>
      </c>
      <c r="CW24" s="1395">
        <v>6576699</v>
      </c>
      <c r="CX24" s="1395"/>
      <c r="CY24" s="1395">
        <v>0</v>
      </c>
      <c r="CZ24" s="1395"/>
      <c r="DA24" s="1395">
        <v>0</v>
      </c>
      <c r="DB24" s="1395"/>
      <c r="DC24" s="1395"/>
      <c r="DD24" s="1395"/>
      <c r="DE24" s="1395">
        <v>0</v>
      </c>
      <c r="DF24" s="1395"/>
      <c r="DG24" s="1395"/>
      <c r="DH24" s="1395"/>
      <c r="DI24" s="1395">
        <v>0</v>
      </c>
      <c r="DJ24" s="1395"/>
      <c r="DK24" s="1395"/>
      <c r="DL24" s="1395"/>
      <c r="DM24" s="1395"/>
      <c r="DN24" s="1395">
        <v>0</v>
      </c>
      <c r="DO24" s="1395"/>
      <c r="DP24" s="1395">
        <v>0</v>
      </c>
      <c r="DQ24" s="1395"/>
      <c r="DR24" s="1395"/>
      <c r="DS24" s="1395"/>
      <c r="DT24" s="1395">
        <v>0</v>
      </c>
      <c r="DU24" s="1395"/>
      <c r="DV24" s="1395"/>
      <c r="DW24" s="1395"/>
      <c r="DX24" s="1395"/>
      <c r="DY24" s="1395">
        <v>690867</v>
      </c>
      <c r="DZ24" s="1395"/>
      <c r="EA24" s="1395">
        <v>1824</v>
      </c>
      <c r="EB24" s="1395">
        <v>0</v>
      </c>
      <c r="EC24" s="1395"/>
      <c r="ED24" s="1395">
        <v>662310</v>
      </c>
      <c r="EE24" s="1395">
        <v>26733</v>
      </c>
      <c r="EF24" s="1395"/>
      <c r="EG24" s="1395"/>
      <c r="EH24" s="1395">
        <v>8185503</v>
      </c>
      <c r="EI24" s="1395">
        <v>2006081</v>
      </c>
      <c r="EJ24" s="1395">
        <v>5385665</v>
      </c>
      <c r="EK24" s="1395">
        <v>793757</v>
      </c>
      <c r="EL24" s="1395"/>
      <c r="EM24" s="1395">
        <v>14496076</v>
      </c>
      <c r="EN24" s="1395"/>
      <c r="EO24" s="1395"/>
      <c r="EP24" s="1395"/>
      <c r="EQ24" s="1395"/>
      <c r="ER24" s="1395"/>
      <c r="ES24" s="1395">
        <v>146342754</v>
      </c>
    </row>
    <row r="25" spans="5:149" ht="15">
      <c r="E25" s="1195">
        <v>42522</v>
      </c>
      <c r="F25" s="1395"/>
      <c r="G25" s="1346">
        <v>17424</v>
      </c>
      <c r="H25" s="1395"/>
      <c r="I25" s="1395">
        <v>13623798</v>
      </c>
      <c r="J25" s="1395">
        <v>13623798</v>
      </c>
      <c r="K25" s="1395"/>
      <c r="L25" s="1395"/>
      <c r="M25" s="1395">
        <v>1217170</v>
      </c>
      <c r="N25" s="1395">
        <v>1217170</v>
      </c>
      <c r="O25" s="1395">
        <v>1217170</v>
      </c>
      <c r="P25" s="1395"/>
      <c r="Q25" s="1395">
        <v>0</v>
      </c>
      <c r="R25" s="1395"/>
      <c r="S25" s="1395"/>
      <c r="T25" s="1395">
        <v>0</v>
      </c>
      <c r="U25" s="1395"/>
      <c r="V25" s="1395"/>
      <c r="W25" s="1395"/>
      <c r="X25" s="1395">
        <v>0</v>
      </c>
      <c r="Y25" s="1395">
        <v>0</v>
      </c>
      <c r="Z25" s="1395"/>
      <c r="AA25" s="1395"/>
      <c r="AB25" s="1395">
        <v>0</v>
      </c>
      <c r="AC25" s="1395"/>
      <c r="AD25" s="1395"/>
      <c r="AE25" s="1395"/>
      <c r="AF25" s="1395">
        <v>0</v>
      </c>
      <c r="AG25" s="1395"/>
      <c r="AH25" s="1395"/>
      <c r="AI25" s="1395"/>
      <c r="AJ25" s="1395"/>
      <c r="AK25" s="1395">
        <v>0</v>
      </c>
      <c r="AL25" s="1395"/>
      <c r="AM25" s="1395"/>
      <c r="AN25" s="1395"/>
      <c r="AO25" s="1395">
        <v>3167513</v>
      </c>
      <c r="AP25" s="1395">
        <v>3056166</v>
      </c>
      <c r="AQ25" s="1395">
        <v>111347</v>
      </c>
      <c r="AR25" s="1395">
        <v>111347</v>
      </c>
      <c r="AS25" s="1395"/>
      <c r="AT25" s="1395"/>
      <c r="AU25" s="1395"/>
      <c r="AV25" s="1395"/>
      <c r="AW25" s="1395"/>
      <c r="AX25" s="1395"/>
      <c r="AY25" s="1395">
        <v>29976865</v>
      </c>
      <c r="AZ25" s="1395">
        <v>0</v>
      </c>
      <c r="BA25" s="1395"/>
      <c r="BB25" s="1395"/>
      <c r="BC25" s="1395"/>
      <c r="BD25" s="1395">
        <v>29976865</v>
      </c>
      <c r="BE25" s="1395">
        <v>0</v>
      </c>
      <c r="BF25" s="1395"/>
      <c r="BG25" s="1395"/>
      <c r="BH25" s="1395"/>
      <c r="BI25" s="1395"/>
      <c r="BJ25" s="1395"/>
      <c r="BK25" s="1395"/>
      <c r="BL25" s="1395">
        <v>0</v>
      </c>
      <c r="BM25" s="1395">
        <v>0</v>
      </c>
      <c r="BN25" s="1395"/>
      <c r="BO25" s="1395"/>
      <c r="BP25" s="1395"/>
      <c r="BQ25" s="1395"/>
      <c r="BR25" s="1395"/>
      <c r="BS25" s="1395"/>
      <c r="BT25" s="1395">
        <v>0</v>
      </c>
      <c r="BU25" s="1395">
        <v>0</v>
      </c>
      <c r="BV25" s="1395"/>
      <c r="BW25" s="1395"/>
      <c r="BX25" s="1395"/>
      <c r="BY25" s="1395"/>
      <c r="BZ25" s="1395"/>
      <c r="CA25" s="1395"/>
      <c r="CB25" s="1395"/>
      <c r="CC25" s="1395">
        <v>0</v>
      </c>
      <c r="CD25" s="1395">
        <v>0</v>
      </c>
      <c r="CE25" s="1395"/>
      <c r="CF25" s="1395">
        <v>0</v>
      </c>
      <c r="CG25" s="1395"/>
      <c r="CH25" s="1395"/>
      <c r="CI25" s="1395"/>
      <c r="CJ25" s="1395">
        <v>0</v>
      </c>
      <c r="CK25" s="1395"/>
      <c r="CL25" s="1395"/>
      <c r="CM25" s="1395"/>
      <c r="CN25" s="1395"/>
      <c r="CO25" s="1395"/>
      <c r="CP25" s="1395"/>
      <c r="CQ25" s="1395">
        <v>9500000</v>
      </c>
      <c r="CR25" s="1395"/>
      <c r="CS25" s="1395">
        <v>9500000</v>
      </c>
      <c r="CT25" s="1395"/>
      <c r="CU25" s="1395">
        <v>66838161</v>
      </c>
      <c r="CV25" s="1395">
        <v>60267115</v>
      </c>
      <c r="CW25" s="1395">
        <v>6571046</v>
      </c>
      <c r="CX25" s="1395"/>
      <c r="CY25" s="1395">
        <v>0</v>
      </c>
      <c r="CZ25" s="1395"/>
      <c r="DA25" s="1395">
        <v>0</v>
      </c>
      <c r="DB25" s="1395"/>
      <c r="DC25" s="1395"/>
      <c r="DD25" s="1395"/>
      <c r="DE25" s="1395">
        <v>0</v>
      </c>
      <c r="DF25" s="1395"/>
      <c r="DG25" s="1395"/>
      <c r="DH25" s="1395"/>
      <c r="DI25" s="1395">
        <v>0</v>
      </c>
      <c r="DJ25" s="1395"/>
      <c r="DK25" s="1395"/>
      <c r="DL25" s="1395"/>
      <c r="DM25" s="1395"/>
      <c r="DN25" s="1395">
        <v>0</v>
      </c>
      <c r="DO25" s="1395"/>
      <c r="DP25" s="1395">
        <v>0</v>
      </c>
      <c r="DQ25" s="1395"/>
      <c r="DR25" s="1395"/>
      <c r="DS25" s="1395"/>
      <c r="DT25" s="1395">
        <v>0</v>
      </c>
      <c r="DU25" s="1395"/>
      <c r="DV25" s="1395"/>
      <c r="DW25" s="1395"/>
      <c r="DX25" s="1395"/>
      <c r="DY25" s="1395">
        <v>663638</v>
      </c>
      <c r="DZ25" s="1395"/>
      <c r="EA25" s="1395">
        <v>1824</v>
      </c>
      <c r="EB25" s="1395">
        <v>0</v>
      </c>
      <c r="EC25" s="1395"/>
      <c r="ED25" s="1395">
        <v>635182</v>
      </c>
      <c r="EE25" s="1395">
        <v>26632</v>
      </c>
      <c r="EF25" s="1395"/>
      <c r="EG25" s="1395"/>
      <c r="EH25" s="1395">
        <v>8076053</v>
      </c>
      <c r="EI25" s="1395">
        <v>2002687</v>
      </c>
      <c r="EJ25" s="1395">
        <v>5319970</v>
      </c>
      <c r="EK25" s="1395">
        <v>753396</v>
      </c>
      <c r="EL25" s="1395"/>
      <c r="EM25" s="1395">
        <v>15869853</v>
      </c>
      <c r="EN25" s="1395"/>
      <c r="EO25" s="1395"/>
      <c r="EP25" s="1395"/>
      <c r="EQ25" s="1395"/>
      <c r="ER25" s="1395"/>
      <c r="ES25" s="1395">
        <v>148950475</v>
      </c>
    </row>
    <row r="26" spans="5:149" ht="15">
      <c r="E26" s="1195">
        <v>42552</v>
      </c>
      <c r="F26" s="1395"/>
      <c r="G26" s="1346">
        <v>8373</v>
      </c>
      <c r="H26" s="1395"/>
      <c r="I26" s="1395">
        <v>11017351</v>
      </c>
      <c r="J26" s="1395">
        <v>11017351</v>
      </c>
      <c r="K26" s="1395"/>
      <c r="L26" s="1395"/>
      <c r="M26" s="1395">
        <v>137398</v>
      </c>
      <c r="N26" s="1395">
        <v>137398</v>
      </c>
      <c r="O26" s="1395">
        <v>137398</v>
      </c>
      <c r="P26" s="1395"/>
      <c r="Q26" s="1395">
        <v>0</v>
      </c>
      <c r="R26" s="1395"/>
      <c r="S26" s="1395"/>
      <c r="T26" s="1395">
        <v>0</v>
      </c>
      <c r="U26" s="1395"/>
      <c r="V26" s="1395"/>
      <c r="W26" s="1395"/>
      <c r="X26" s="1395">
        <v>0</v>
      </c>
      <c r="Y26" s="1395">
        <v>0</v>
      </c>
      <c r="Z26" s="1395"/>
      <c r="AA26" s="1395"/>
      <c r="AB26" s="1395">
        <v>0</v>
      </c>
      <c r="AC26" s="1395"/>
      <c r="AD26" s="1395"/>
      <c r="AE26" s="1395"/>
      <c r="AF26" s="1395">
        <v>0</v>
      </c>
      <c r="AG26" s="1395"/>
      <c r="AH26" s="1395"/>
      <c r="AI26" s="1395"/>
      <c r="AJ26" s="1395"/>
      <c r="AK26" s="1395">
        <v>0</v>
      </c>
      <c r="AL26" s="1395"/>
      <c r="AM26" s="1395"/>
      <c r="AN26" s="1395"/>
      <c r="AO26" s="1395">
        <v>1291996</v>
      </c>
      <c r="AP26" s="1395">
        <v>932985</v>
      </c>
      <c r="AQ26" s="1395">
        <v>359011</v>
      </c>
      <c r="AR26" s="1395">
        <v>359011</v>
      </c>
      <c r="AS26" s="1395"/>
      <c r="AT26" s="1395"/>
      <c r="AU26" s="1395"/>
      <c r="AV26" s="1395"/>
      <c r="AW26" s="1395"/>
      <c r="AX26" s="1395"/>
      <c r="AY26" s="1395">
        <v>31427786</v>
      </c>
      <c r="AZ26" s="1395">
        <v>0</v>
      </c>
      <c r="BA26" s="1395"/>
      <c r="BB26" s="1395"/>
      <c r="BC26" s="1395"/>
      <c r="BD26" s="1395">
        <v>31427786</v>
      </c>
      <c r="BE26" s="1395">
        <v>0</v>
      </c>
      <c r="BF26" s="1395"/>
      <c r="BG26" s="1395"/>
      <c r="BH26" s="1395"/>
      <c r="BI26" s="1395"/>
      <c r="BJ26" s="1395"/>
      <c r="BK26" s="1395"/>
      <c r="BL26" s="1395">
        <v>0</v>
      </c>
      <c r="BM26" s="1395">
        <v>0</v>
      </c>
      <c r="BN26" s="1395"/>
      <c r="BO26" s="1395"/>
      <c r="BP26" s="1395"/>
      <c r="BQ26" s="1395"/>
      <c r="BR26" s="1395"/>
      <c r="BS26" s="1395"/>
      <c r="BT26" s="1395">
        <v>0</v>
      </c>
      <c r="BU26" s="1395">
        <v>0</v>
      </c>
      <c r="BV26" s="1395"/>
      <c r="BW26" s="1395"/>
      <c r="BX26" s="1395"/>
      <c r="BY26" s="1395"/>
      <c r="BZ26" s="1395"/>
      <c r="CA26" s="1395"/>
      <c r="CB26" s="1395"/>
      <c r="CC26" s="1395">
        <v>0</v>
      </c>
      <c r="CD26" s="1395">
        <v>0</v>
      </c>
      <c r="CE26" s="1395"/>
      <c r="CF26" s="1395">
        <v>0</v>
      </c>
      <c r="CG26" s="1395"/>
      <c r="CH26" s="1395"/>
      <c r="CI26" s="1395"/>
      <c r="CJ26" s="1395">
        <v>0</v>
      </c>
      <c r="CK26" s="1395"/>
      <c r="CL26" s="1395"/>
      <c r="CM26" s="1395"/>
      <c r="CN26" s="1395"/>
      <c r="CO26" s="1395"/>
      <c r="CP26" s="1395"/>
      <c r="CQ26" s="1395">
        <v>12500000</v>
      </c>
      <c r="CR26" s="1395"/>
      <c r="CS26" s="1395">
        <v>12500000</v>
      </c>
      <c r="CT26" s="1395"/>
      <c r="CU26" s="1395">
        <v>66433633</v>
      </c>
      <c r="CV26" s="1395">
        <v>60121936</v>
      </c>
      <c r="CW26" s="1395">
        <v>6311697</v>
      </c>
      <c r="CX26" s="1395"/>
      <c r="CY26" s="1395">
        <v>0</v>
      </c>
      <c r="CZ26" s="1395"/>
      <c r="DA26" s="1395">
        <v>0</v>
      </c>
      <c r="DB26" s="1395"/>
      <c r="DC26" s="1395"/>
      <c r="DD26" s="1395"/>
      <c r="DE26" s="1395">
        <v>0</v>
      </c>
      <c r="DF26" s="1395"/>
      <c r="DG26" s="1395"/>
      <c r="DH26" s="1395"/>
      <c r="DI26" s="1395">
        <v>0</v>
      </c>
      <c r="DJ26" s="1395"/>
      <c r="DK26" s="1395"/>
      <c r="DL26" s="1395"/>
      <c r="DM26" s="1395"/>
      <c r="DN26" s="1395">
        <v>0</v>
      </c>
      <c r="DO26" s="1395"/>
      <c r="DP26" s="1395">
        <v>0</v>
      </c>
      <c r="DQ26" s="1395"/>
      <c r="DR26" s="1395"/>
      <c r="DS26" s="1395"/>
      <c r="DT26" s="1395">
        <v>0</v>
      </c>
      <c r="DU26" s="1395"/>
      <c r="DV26" s="1395"/>
      <c r="DW26" s="1395"/>
      <c r="DX26" s="1395"/>
      <c r="DY26" s="1395">
        <v>421764</v>
      </c>
      <c r="DZ26" s="1395"/>
      <c r="EA26" s="1395">
        <v>0</v>
      </c>
      <c r="EB26" s="1395">
        <v>0</v>
      </c>
      <c r="EC26" s="1395"/>
      <c r="ED26" s="1395">
        <v>395836</v>
      </c>
      <c r="EE26" s="1395">
        <v>25928</v>
      </c>
      <c r="EF26" s="1395"/>
      <c r="EG26" s="1395"/>
      <c r="EH26" s="1395">
        <v>8037433</v>
      </c>
      <c r="EI26" s="1395">
        <v>1999293</v>
      </c>
      <c r="EJ26" s="1395">
        <v>5251621</v>
      </c>
      <c r="EK26" s="1395">
        <v>786519</v>
      </c>
      <c r="EL26" s="1395"/>
      <c r="EM26" s="1395">
        <v>16166672</v>
      </c>
      <c r="EN26" s="1395"/>
      <c r="EO26" s="1395"/>
      <c r="EP26" s="1395"/>
      <c r="EQ26" s="1395"/>
      <c r="ER26" s="1395"/>
      <c r="ES26" s="1395">
        <v>147442406</v>
      </c>
    </row>
    <row r="27" spans="5:149" ht="15">
      <c r="E27" s="1195">
        <v>42583</v>
      </c>
      <c r="F27" s="1395"/>
      <c r="G27" s="1346">
        <v>22039</v>
      </c>
      <c r="H27" s="1395"/>
      <c r="I27" s="1395">
        <v>16111286</v>
      </c>
      <c r="J27" s="1395">
        <v>16111286</v>
      </c>
      <c r="K27" s="1395"/>
      <c r="L27" s="1395"/>
      <c r="M27" s="1395">
        <v>386379</v>
      </c>
      <c r="N27" s="1395">
        <v>386379</v>
      </c>
      <c r="O27" s="1395">
        <v>386379</v>
      </c>
      <c r="P27" s="1395"/>
      <c r="Q27" s="1395">
        <v>0</v>
      </c>
      <c r="R27" s="1395"/>
      <c r="S27" s="1395"/>
      <c r="T27" s="1395">
        <v>0</v>
      </c>
      <c r="U27" s="1395"/>
      <c r="V27" s="1395"/>
      <c r="W27" s="1395"/>
      <c r="X27" s="1395">
        <v>0</v>
      </c>
      <c r="Y27" s="1395">
        <v>0</v>
      </c>
      <c r="Z27" s="1395"/>
      <c r="AA27" s="1395"/>
      <c r="AB27" s="1395">
        <v>0</v>
      </c>
      <c r="AC27" s="1395"/>
      <c r="AD27" s="1395"/>
      <c r="AE27" s="1395"/>
      <c r="AF27" s="1395">
        <v>0</v>
      </c>
      <c r="AG27" s="1395"/>
      <c r="AH27" s="1395"/>
      <c r="AI27" s="1395"/>
      <c r="AJ27" s="1395"/>
      <c r="AK27" s="1395">
        <v>0</v>
      </c>
      <c r="AL27" s="1395"/>
      <c r="AM27" s="1395"/>
      <c r="AN27" s="1395"/>
      <c r="AO27" s="1395">
        <v>694086</v>
      </c>
      <c r="AP27" s="1395">
        <v>614094</v>
      </c>
      <c r="AQ27" s="1395">
        <v>79992</v>
      </c>
      <c r="AR27" s="1395">
        <v>79992</v>
      </c>
      <c r="AS27" s="1395"/>
      <c r="AT27" s="1395"/>
      <c r="AU27" s="1395"/>
      <c r="AV27" s="1395"/>
      <c r="AW27" s="1395"/>
      <c r="AX27" s="1395"/>
      <c r="AY27" s="1395">
        <v>27503408</v>
      </c>
      <c r="AZ27" s="1395">
        <v>0</v>
      </c>
      <c r="BA27" s="1395"/>
      <c r="BB27" s="1395"/>
      <c r="BC27" s="1395"/>
      <c r="BD27" s="1395">
        <v>27503408</v>
      </c>
      <c r="BE27" s="1395">
        <v>0</v>
      </c>
      <c r="BF27" s="1395"/>
      <c r="BG27" s="1395"/>
      <c r="BH27" s="1395"/>
      <c r="BI27" s="1395"/>
      <c r="BJ27" s="1395"/>
      <c r="BK27" s="1395"/>
      <c r="BL27" s="1395">
        <v>0</v>
      </c>
      <c r="BM27" s="1395">
        <v>0</v>
      </c>
      <c r="BN27" s="1395"/>
      <c r="BO27" s="1395"/>
      <c r="BP27" s="1395"/>
      <c r="BQ27" s="1395"/>
      <c r="BR27" s="1395"/>
      <c r="BS27" s="1395"/>
      <c r="BT27" s="1395">
        <v>0</v>
      </c>
      <c r="BU27" s="1395">
        <v>0</v>
      </c>
      <c r="BV27" s="1395"/>
      <c r="BW27" s="1395"/>
      <c r="BX27" s="1395"/>
      <c r="BY27" s="1395"/>
      <c r="BZ27" s="1395"/>
      <c r="CA27" s="1395"/>
      <c r="CB27" s="1395"/>
      <c r="CC27" s="1395">
        <v>148276</v>
      </c>
      <c r="CD27" s="1395">
        <v>0</v>
      </c>
      <c r="CE27" s="1395"/>
      <c r="CF27" s="1395">
        <v>0</v>
      </c>
      <c r="CG27" s="1395"/>
      <c r="CH27" s="1395"/>
      <c r="CI27" s="1395"/>
      <c r="CJ27" s="1395">
        <v>148276</v>
      </c>
      <c r="CK27" s="1395"/>
      <c r="CL27" s="1395">
        <v>148276</v>
      </c>
      <c r="CM27" s="1395"/>
      <c r="CN27" s="1395"/>
      <c r="CO27" s="1395"/>
      <c r="CP27" s="1395"/>
      <c r="CQ27" s="1395">
        <v>12000000</v>
      </c>
      <c r="CR27" s="1395"/>
      <c r="CS27" s="1395">
        <v>12000000</v>
      </c>
      <c r="CT27" s="1395"/>
      <c r="CU27" s="1395">
        <v>67325266</v>
      </c>
      <c r="CV27" s="1395">
        <v>61030556</v>
      </c>
      <c r="CW27" s="1395">
        <v>6294710</v>
      </c>
      <c r="CX27" s="1395"/>
      <c r="CY27" s="1395">
        <v>0</v>
      </c>
      <c r="CZ27" s="1395"/>
      <c r="DA27" s="1395">
        <v>0</v>
      </c>
      <c r="DB27" s="1395"/>
      <c r="DC27" s="1395"/>
      <c r="DD27" s="1395"/>
      <c r="DE27" s="1395">
        <v>0</v>
      </c>
      <c r="DF27" s="1395"/>
      <c r="DG27" s="1395"/>
      <c r="DH27" s="1395"/>
      <c r="DI27" s="1395">
        <v>0</v>
      </c>
      <c r="DJ27" s="1395"/>
      <c r="DK27" s="1395"/>
      <c r="DL27" s="1395"/>
      <c r="DM27" s="1395"/>
      <c r="DN27" s="1395">
        <v>0</v>
      </c>
      <c r="DO27" s="1395"/>
      <c r="DP27" s="1395">
        <v>0</v>
      </c>
      <c r="DQ27" s="1395"/>
      <c r="DR27" s="1395"/>
      <c r="DS27" s="1395"/>
      <c r="DT27" s="1395">
        <v>0</v>
      </c>
      <c r="DU27" s="1395"/>
      <c r="DV27" s="1395"/>
      <c r="DW27" s="1395"/>
      <c r="DX27" s="1395"/>
      <c r="DY27" s="1395">
        <v>426858</v>
      </c>
      <c r="DZ27" s="1395"/>
      <c r="EA27" s="1395">
        <v>0</v>
      </c>
      <c r="EB27" s="1395">
        <v>0</v>
      </c>
      <c r="EC27" s="1395"/>
      <c r="ED27" s="1395">
        <v>400070</v>
      </c>
      <c r="EE27" s="1395">
        <v>26788</v>
      </c>
      <c r="EF27" s="1395"/>
      <c r="EG27" s="1395"/>
      <c r="EH27" s="1395">
        <v>7917224</v>
      </c>
      <c r="EI27" s="1395">
        <v>1995900</v>
      </c>
      <c r="EJ27" s="1395">
        <v>5162803</v>
      </c>
      <c r="EK27" s="1395">
        <v>758521</v>
      </c>
      <c r="EL27" s="1395"/>
      <c r="EM27" s="1395">
        <v>16301364</v>
      </c>
      <c r="EN27" s="1395"/>
      <c r="EO27" s="1395"/>
      <c r="EP27" s="1395"/>
      <c r="EQ27" s="1395"/>
      <c r="ER27" s="1395"/>
      <c r="ES27" s="1395">
        <v>148836186</v>
      </c>
    </row>
    <row r="28" spans="5:149" ht="15">
      <c r="E28" s="1195">
        <v>42614</v>
      </c>
      <c r="F28" s="1395"/>
      <c r="G28" s="1346">
        <v>24424</v>
      </c>
      <c r="H28" s="1395"/>
      <c r="I28" s="1395">
        <v>16886465</v>
      </c>
      <c r="J28" s="1395">
        <v>16886465</v>
      </c>
      <c r="K28" s="1395"/>
      <c r="L28" s="1395"/>
      <c r="M28" s="1395">
        <v>439537</v>
      </c>
      <c r="N28" s="1395">
        <v>439537</v>
      </c>
      <c r="O28" s="1395">
        <v>439537</v>
      </c>
      <c r="P28" s="1395"/>
      <c r="Q28" s="1395">
        <v>0</v>
      </c>
      <c r="R28" s="1395"/>
      <c r="S28" s="1395"/>
      <c r="T28" s="1395">
        <v>0</v>
      </c>
      <c r="U28" s="1395"/>
      <c r="V28" s="1395"/>
      <c r="W28" s="1395"/>
      <c r="X28" s="1395">
        <v>0</v>
      </c>
      <c r="Y28" s="1395">
        <v>0</v>
      </c>
      <c r="Z28" s="1395"/>
      <c r="AA28" s="1395"/>
      <c r="AB28" s="1395">
        <v>0</v>
      </c>
      <c r="AC28" s="1395"/>
      <c r="AD28" s="1395"/>
      <c r="AE28" s="1395"/>
      <c r="AF28" s="1395">
        <v>0</v>
      </c>
      <c r="AG28" s="1395"/>
      <c r="AH28" s="1395"/>
      <c r="AI28" s="1395"/>
      <c r="AJ28" s="1395"/>
      <c r="AK28" s="1395">
        <v>0</v>
      </c>
      <c r="AL28" s="1395"/>
      <c r="AM28" s="1395"/>
      <c r="AN28" s="1395"/>
      <c r="AO28" s="1395">
        <v>571158</v>
      </c>
      <c r="AP28" s="1395">
        <v>478069</v>
      </c>
      <c r="AQ28" s="1395">
        <v>93089</v>
      </c>
      <c r="AR28" s="1395">
        <v>93089</v>
      </c>
      <c r="AS28" s="1395"/>
      <c r="AT28" s="1395"/>
      <c r="AU28" s="1395"/>
      <c r="AV28" s="1395"/>
      <c r="AW28" s="1395"/>
      <c r="AX28" s="1395"/>
      <c r="AY28" s="1395">
        <v>35881286</v>
      </c>
      <c r="AZ28" s="1395">
        <v>0</v>
      </c>
      <c r="BA28" s="1395"/>
      <c r="BB28" s="1395"/>
      <c r="BC28" s="1395"/>
      <c r="BD28" s="1395">
        <v>35881286</v>
      </c>
      <c r="BE28" s="1395">
        <v>0</v>
      </c>
      <c r="BF28" s="1395"/>
      <c r="BG28" s="1395"/>
      <c r="BH28" s="1395"/>
      <c r="BI28" s="1395"/>
      <c r="BJ28" s="1395"/>
      <c r="BK28" s="1395"/>
      <c r="BL28" s="1395">
        <v>0</v>
      </c>
      <c r="BM28" s="1395">
        <v>0</v>
      </c>
      <c r="BN28" s="1395"/>
      <c r="BO28" s="1395"/>
      <c r="BP28" s="1395"/>
      <c r="BQ28" s="1395"/>
      <c r="BR28" s="1395"/>
      <c r="BS28" s="1395"/>
      <c r="BT28" s="1395">
        <v>0</v>
      </c>
      <c r="BU28" s="1395">
        <v>0</v>
      </c>
      <c r="BV28" s="1395"/>
      <c r="BW28" s="1395"/>
      <c r="BX28" s="1395"/>
      <c r="BY28" s="1395"/>
      <c r="BZ28" s="1395"/>
      <c r="CA28" s="1395"/>
      <c r="CB28" s="1395"/>
      <c r="CC28" s="1395">
        <v>147762</v>
      </c>
      <c r="CD28" s="1395">
        <v>0</v>
      </c>
      <c r="CE28" s="1395"/>
      <c r="CF28" s="1395">
        <v>0</v>
      </c>
      <c r="CG28" s="1395"/>
      <c r="CH28" s="1395"/>
      <c r="CI28" s="1395"/>
      <c r="CJ28" s="1395">
        <v>147762</v>
      </c>
      <c r="CK28" s="1395"/>
      <c r="CL28" s="1395">
        <v>147762</v>
      </c>
      <c r="CM28" s="1395"/>
      <c r="CN28" s="1395"/>
      <c r="CO28" s="1395"/>
      <c r="CP28" s="1395"/>
      <c r="CQ28" s="1395">
        <v>9000000</v>
      </c>
      <c r="CR28" s="1395"/>
      <c r="CS28" s="1395">
        <v>9000000</v>
      </c>
      <c r="CT28" s="1395"/>
      <c r="CU28" s="1395">
        <v>67990575</v>
      </c>
      <c r="CV28" s="1395">
        <v>61543278</v>
      </c>
      <c r="CW28" s="1395">
        <v>6447297</v>
      </c>
      <c r="CX28" s="1395"/>
      <c r="CY28" s="1395">
        <v>0</v>
      </c>
      <c r="CZ28" s="1395"/>
      <c r="DA28" s="1395">
        <v>0</v>
      </c>
      <c r="DB28" s="1395"/>
      <c r="DC28" s="1395"/>
      <c r="DD28" s="1395"/>
      <c r="DE28" s="1395">
        <v>0</v>
      </c>
      <c r="DF28" s="1395"/>
      <c r="DG28" s="1395"/>
      <c r="DH28" s="1395"/>
      <c r="DI28" s="1395">
        <v>0</v>
      </c>
      <c r="DJ28" s="1395"/>
      <c r="DK28" s="1395"/>
      <c r="DL28" s="1395"/>
      <c r="DM28" s="1395"/>
      <c r="DN28" s="1395">
        <v>0</v>
      </c>
      <c r="DO28" s="1395"/>
      <c r="DP28" s="1395">
        <v>0</v>
      </c>
      <c r="DQ28" s="1395"/>
      <c r="DR28" s="1395"/>
      <c r="DS28" s="1395"/>
      <c r="DT28" s="1395">
        <v>0</v>
      </c>
      <c r="DU28" s="1395"/>
      <c r="DV28" s="1395"/>
      <c r="DW28" s="1395"/>
      <c r="DX28" s="1395"/>
      <c r="DY28" s="1395">
        <v>443673</v>
      </c>
      <c r="DZ28" s="1395"/>
      <c r="EA28" s="1395">
        <v>0</v>
      </c>
      <c r="EB28" s="1395">
        <v>0</v>
      </c>
      <c r="EC28" s="1395"/>
      <c r="ED28" s="1395">
        <v>416736</v>
      </c>
      <c r="EE28" s="1395">
        <v>26937</v>
      </c>
      <c r="EF28" s="1395"/>
      <c r="EG28" s="1395"/>
      <c r="EH28" s="1395">
        <v>7824206</v>
      </c>
      <c r="EI28" s="1395">
        <v>1992506</v>
      </c>
      <c r="EJ28" s="1395">
        <v>5073301</v>
      </c>
      <c r="EK28" s="1395">
        <v>758399</v>
      </c>
      <c r="EL28" s="1395"/>
      <c r="EM28" s="1395">
        <v>16484209</v>
      </c>
      <c r="EN28" s="1395"/>
      <c r="EO28" s="1395"/>
      <c r="EP28" s="1395"/>
      <c r="EQ28" s="1395"/>
      <c r="ER28" s="1395"/>
      <c r="ES28" s="1395">
        <v>155693295</v>
      </c>
    </row>
    <row r="29" spans="5:149" ht="15">
      <c r="E29" s="1195">
        <v>42644</v>
      </c>
      <c r="F29" s="1395"/>
      <c r="G29" s="1346">
        <v>23023</v>
      </c>
      <c r="H29" s="1395"/>
      <c r="I29" s="1395">
        <v>11438407</v>
      </c>
      <c r="J29" s="1395">
        <v>11438407</v>
      </c>
      <c r="K29" s="1395"/>
      <c r="L29" s="1395"/>
      <c r="M29" s="1395">
        <v>43358</v>
      </c>
      <c r="N29" s="1395">
        <v>43358</v>
      </c>
      <c r="O29" s="1395">
        <v>43358</v>
      </c>
      <c r="P29" s="1395"/>
      <c r="Q29" s="1395">
        <v>0</v>
      </c>
      <c r="R29" s="1395"/>
      <c r="S29" s="1395"/>
      <c r="T29" s="1395">
        <v>0</v>
      </c>
      <c r="U29" s="1395"/>
      <c r="V29" s="1395"/>
      <c r="W29" s="1395"/>
      <c r="X29" s="1395">
        <v>0</v>
      </c>
      <c r="Y29" s="1395">
        <v>0</v>
      </c>
      <c r="Z29" s="1395"/>
      <c r="AA29" s="1395"/>
      <c r="AB29" s="1395">
        <v>0</v>
      </c>
      <c r="AC29" s="1395"/>
      <c r="AD29" s="1395"/>
      <c r="AE29" s="1395"/>
      <c r="AF29" s="1395">
        <v>0</v>
      </c>
      <c r="AG29" s="1395"/>
      <c r="AH29" s="1395"/>
      <c r="AI29" s="1395"/>
      <c r="AJ29" s="1395"/>
      <c r="AK29" s="1395">
        <v>0</v>
      </c>
      <c r="AL29" s="1395"/>
      <c r="AM29" s="1395"/>
      <c r="AN29" s="1395"/>
      <c r="AO29" s="1395">
        <v>642308</v>
      </c>
      <c r="AP29" s="1395">
        <v>283219</v>
      </c>
      <c r="AQ29" s="1395">
        <v>359089</v>
      </c>
      <c r="AR29" s="1395">
        <v>359089</v>
      </c>
      <c r="AS29" s="1395"/>
      <c r="AT29" s="1395"/>
      <c r="AU29" s="1395"/>
      <c r="AV29" s="1395"/>
      <c r="AW29" s="1395"/>
      <c r="AX29" s="1395"/>
      <c r="AY29" s="1395">
        <v>40245360</v>
      </c>
      <c r="AZ29" s="1395">
        <v>0</v>
      </c>
      <c r="BA29" s="1395"/>
      <c r="BB29" s="1395"/>
      <c r="BC29" s="1395"/>
      <c r="BD29" s="1395">
        <v>40245360</v>
      </c>
      <c r="BE29" s="1395">
        <v>0</v>
      </c>
      <c r="BF29" s="1395"/>
      <c r="BG29" s="1395"/>
      <c r="BH29" s="1395"/>
      <c r="BI29" s="1395"/>
      <c r="BJ29" s="1395"/>
      <c r="BK29" s="1395"/>
      <c r="BL29" s="1395">
        <v>0</v>
      </c>
      <c r="BM29" s="1395">
        <v>0</v>
      </c>
      <c r="BN29" s="1395"/>
      <c r="BO29" s="1395"/>
      <c r="BP29" s="1395"/>
      <c r="BQ29" s="1395"/>
      <c r="BR29" s="1395"/>
      <c r="BS29" s="1395"/>
      <c r="BT29" s="1395">
        <v>0</v>
      </c>
      <c r="BU29" s="1395">
        <v>0</v>
      </c>
      <c r="BV29" s="1395"/>
      <c r="BW29" s="1395"/>
      <c r="BX29" s="1395"/>
      <c r="BY29" s="1395"/>
      <c r="BZ29" s="1395"/>
      <c r="CA29" s="1395"/>
      <c r="CB29" s="1395"/>
      <c r="CC29" s="1395">
        <v>145496</v>
      </c>
      <c r="CD29" s="1395">
        <v>0</v>
      </c>
      <c r="CE29" s="1395"/>
      <c r="CF29" s="1395">
        <v>0</v>
      </c>
      <c r="CG29" s="1395"/>
      <c r="CH29" s="1395"/>
      <c r="CI29" s="1395"/>
      <c r="CJ29" s="1395">
        <v>145496</v>
      </c>
      <c r="CK29" s="1395"/>
      <c r="CL29" s="1395">
        <v>145496</v>
      </c>
      <c r="CM29" s="1395"/>
      <c r="CN29" s="1395"/>
      <c r="CO29" s="1395"/>
      <c r="CP29" s="1395"/>
      <c r="CQ29" s="1395">
        <v>4000000</v>
      </c>
      <c r="CR29" s="1395"/>
      <c r="CS29" s="1395">
        <v>4000000</v>
      </c>
      <c r="CT29" s="1395"/>
      <c r="CU29" s="1395">
        <v>67620173</v>
      </c>
      <c r="CV29" s="1395">
        <v>61373883</v>
      </c>
      <c r="CW29" s="1395">
        <v>6246290</v>
      </c>
      <c r="CX29" s="1395"/>
      <c r="CY29" s="1395">
        <v>0</v>
      </c>
      <c r="CZ29" s="1395"/>
      <c r="DA29" s="1395">
        <v>0</v>
      </c>
      <c r="DB29" s="1395"/>
      <c r="DC29" s="1395"/>
      <c r="DD29" s="1395"/>
      <c r="DE29" s="1395">
        <v>0</v>
      </c>
      <c r="DF29" s="1395"/>
      <c r="DG29" s="1395"/>
      <c r="DH29" s="1395"/>
      <c r="DI29" s="1395">
        <v>0</v>
      </c>
      <c r="DJ29" s="1395"/>
      <c r="DK29" s="1395"/>
      <c r="DL29" s="1395"/>
      <c r="DM29" s="1395"/>
      <c r="DN29" s="1395">
        <v>0</v>
      </c>
      <c r="DO29" s="1395"/>
      <c r="DP29" s="1395">
        <v>0</v>
      </c>
      <c r="DQ29" s="1395"/>
      <c r="DR29" s="1395"/>
      <c r="DS29" s="1395"/>
      <c r="DT29" s="1395">
        <v>0</v>
      </c>
      <c r="DU29" s="1395"/>
      <c r="DV29" s="1395"/>
      <c r="DW29" s="1395"/>
      <c r="DX29" s="1395"/>
      <c r="DY29" s="1395">
        <v>594212</v>
      </c>
      <c r="DZ29" s="1395"/>
      <c r="EA29" s="1395">
        <v>0</v>
      </c>
      <c r="EB29" s="1395">
        <v>0</v>
      </c>
      <c r="EC29" s="1395"/>
      <c r="ED29" s="1395">
        <v>567875</v>
      </c>
      <c r="EE29" s="1395">
        <v>26337</v>
      </c>
      <c r="EF29" s="1395"/>
      <c r="EG29" s="1395"/>
      <c r="EH29" s="1395">
        <v>7781871</v>
      </c>
      <c r="EI29" s="1395">
        <v>1989112</v>
      </c>
      <c r="EJ29" s="1395">
        <v>5060481</v>
      </c>
      <c r="EK29" s="1395">
        <v>732278</v>
      </c>
      <c r="EL29" s="1395"/>
      <c r="EM29" s="1395">
        <v>16269504</v>
      </c>
      <c r="EN29" s="1395"/>
      <c r="EO29" s="1395"/>
      <c r="EP29" s="1395"/>
      <c r="EQ29" s="1395"/>
      <c r="ER29" s="1395"/>
      <c r="ES29" s="1395">
        <v>148803712</v>
      </c>
    </row>
    <row r="30" spans="5:149" ht="15">
      <c r="E30" s="1195">
        <v>42675</v>
      </c>
      <c r="F30" s="1395"/>
      <c r="G30" s="1346">
        <v>185326</v>
      </c>
      <c r="H30" s="1395"/>
      <c r="I30" s="1395">
        <v>19960570</v>
      </c>
      <c r="J30" s="1395">
        <v>19960570</v>
      </c>
      <c r="K30" s="1395"/>
      <c r="L30" s="1395"/>
      <c r="M30" s="1395">
        <v>98160</v>
      </c>
      <c r="N30" s="1395">
        <v>98160</v>
      </c>
      <c r="O30" s="1395">
        <v>98160</v>
      </c>
      <c r="P30" s="1395"/>
      <c r="Q30" s="1395">
        <v>0</v>
      </c>
      <c r="R30" s="1395"/>
      <c r="S30" s="1395"/>
      <c r="T30" s="1395">
        <v>0</v>
      </c>
      <c r="U30" s="1395"/>
      <c r="V30" s="1395"/>
      <c r="W30" s="1395"/>
      <c r="X30" s="1395">
        <v>0</v>
      </c>
      <c r="Y30" s="1395">
        <v>0</v>
      </c>
      <c r="Z30" s="1395"/>
      <c r="AA30" s="1395"/>
      <c r="AB30" s="1395">
        <v>0</v>
      </c>
      <c r="AC30" s="1395"/>
      <c r="AD30" s="1395"/>
      <c r="AE30" s="1395"/>
      <c r="AF30" s="1395">
        <v>0</v>
      </c>
      <c r="AG30" s="1395"/>
      <c r="AH30" s="1395"/>
      <c r="AI30" s="1395"/>
      <c r="AJ30" s="1395"/>
      <c r="AK30" s="1395">
        <v>0</v>
      </c>
      <c r="AL30" s="1395"/>
      <c r="AM30" s="1395"/>
      <c r="AN30" s="1395"/>
      <c r="AO30" s="1395">
        <v>987308</v>
      </c>
      <c r="AP30" s="1395">
        <v>359568</v>
      </c>
      <c r="AQ30" s="1395">
        <v>627740</v>
      </c>
      <c r="AR30" s="1395">
        <v>627740</v>
      </c>
      <c r="AS30" s="1395"/>
      <c r="AT30" s="1395"/>
      <c r="AU30" s="1395"/>
      <c r="AV30" s="1395"/>
      <c r="AW30" s="1395"/>
      <c r="AX30" s="1395"/>
      <c r="AY30" s="1395">
        <v>35738789</v>
      </c>
      <c r="AZ30" s="1395">
        <v>0</v>
      </c>
      <c r="BA30" s="1395"/>
      <c r="BB30" s="1395"/>
      <c r="BC30" s="1395"/>
      <c r="BD30" s="1395">
        <v>35738789</v>
      </c>
      <c r="BE30" s="1395">
        <v>0</v>
      </c>
      <c r="BF30" s="1395"/>
      <c r="BG30" s="1395"/>
      <c r="BH30" s="1395"/>
      <c r="BI30" s="1395"/>
      <c r="BJ30" s="1395"/>
      <c r="BK30" s="1395"/>
      <c r="BL30" s="1395">
        <v>0</v>
      </c>
      <c r="BM30" s="1395">
        <v>0</v>
      </c>
      <c r="BN30" s="1395"/>
      <c r="BO30" s="1395"/>
      <c r="BP30" s="1395"/>
      <c r="BQ30" s="1395"/>
      <c r="BR30" s="1395"/>
      <c r="BS30" s="1395"/>
      <c r="BT30" s="1395">
        <v>0</v>
      </c>
      <c r="BU30" s="1395">
        <v>0</v>
      </c>
      <c r="BV30" s="1395"/>
      <c r="BW30" s="1395"/>
      <c r="BX30" s="1395"/>
      <c r="BY30" s="1395"/>
      <c r="BZ30" s="1395"/>
      <c r="CA30" s="1395"/>
      <c r="CB30" s="1395"/>
      <c r="CC30" s="1395">
        <v>147464</v>
      </c>
      <c r="CD30" s="1395">
        <v>0</v>
      </c>
      <c r="CE30" s="1395"/>
      <c r="CF30" s="1395">
        <v>0</v>
      </c>
      <c r="CG30" s="1395"/>
      <c r="CH30" s="1395"/>
      <c r="CI30" s="1395"/>
      <c r="CJ30" s="1395">
        <v>147464</v>
      </c>
      <c r="CK30" s="1395"/>
      <c r="CL30" s="1395">
        <v>147464</v>
      </c>
      <c r="CM30" s="1395"/>
      <c r="CN30" s="1395"/>
      <c r="CO30" s="1395"/>
      <c r="CP30" s="1395"/>
      <c r="CQ30" s="1395">
        <v>5000000</v>
      </c>
      <c r="CR30" s="1395"/>
      <c r="CS30" s="1395">
        <v>5000000</v>
      </c>
      <c r="CT30" s="1395"/>
      <c r="CU30" s="1395">
        <v>67122973</v>
      </c>
      <c r="CV30" s="1395">
        <v>61065458</v>
      </c>
      <c r="CW30" s="1395">
        <v>6057515</v>
      </c>
      <c r="CX30" s="1395"/>
      <c r="CY30" s="1395">
        <v>0</v>
      </c>
      <c r="CZ30" s="1395"/>
      <c r="DA30" s="1395">
        <v>0</v>
      </c>
      <c r="DB30" s="1395"/>
      <c r="DC30" s="1395"/>
      <c r="DD30" s="1395"/>
      <c r="DE30" s="1395">
        <v>0</v>
      </c>
      <c r="DF30" s="1395"/>
      <c r="DG30" s="1395"/>
      <c r="DH30" s="1395"/>
      <c r="DI30" s="1395">
        <v>0</v>
      </c>
      <c r="DJ30" s="1395"/>
      <c r="DK30" s="1395"/>
      <c r="DL30" s="1395"/>
      <c r="DM30" s="1395"/>
      <c r="DN30" s="1395">
        <v>0</v>
      </c>
      <c r="DO30" s="1395"/>
      <c r="DP30" s="1395">
        <v>0</v>
      </c>
      <c r="DQ30" s="1395"/>
      <c r="DR30" s="1395"/>
      <c r="DS30" s="1395"/>
      <c r="DT30" s="1395">
        <v>0</v>
      </c>
      <c r="DU30" s="1395"/>
      <c r="DV30" s="1395"/>
      <c r="DW30" s="1395"/>
      <c r="DX30" s="1395"/>
      <c r="DY30" s="1395">
        <v>674140</v>
      </c>
      <c r="DZ30" s="1395"/>
      <c r="EA30" s="1395">
        <v>0</v>
      </c>
      <c r="EB30" s="1395">
        <v>0</v>
      </c>
      <c r="EC30" s="1395"/>
      <c r="ED30" s="1395">
        <v>648605</v>
      </c>
      <c r="EE30" s="1395">
        <v>25535</v>
      </c>
      <c r="EF30" s="1395"/>
      <c r="EG30" s="1395"/>
      <c r="EH30" s="1395">
        <v>7733634</v>
      </c>
      <c r="EI30" s="1395">
        <v>1985718</v>
      </c>
      <c r="EJ30" s="1395">
        <v>5041144</v>
      </c>
      <c r="EK30" s="1395">
        <v>706772</v>
      </c>
      <c r="EL30" s="1395"/>
      <c r="EM30" s="1395">
        <v>15084974</v>
      </c>
      <c r="EN30" s="1395"/>
      <c r="EO30" s="1395"/>
      <c r="EP30" s="1395"/>
      <c r="EQ30" s="1395"/>
      <c r="ER30" s="1395"/>
      <c r="ES30" s="1395">
        <v>152733338</v>
      </c>
    </row>
    <row r="31" spans="5:149" ht="15">
      <c r="E31" s="1195">
        <v>42705</v>
      </c>
      <c r="F31" s="1395"/>
      <c r="G31" s="1346">
        <v>776442</v>
      </c>
      <c r="H31" s="1395"/>
      <c r="I31" s="1395">
        <v>20848860</v>
      </c>
      <c r="J31" s="1395">
        <v>20848860</v>
      </c>
      <c r="K31" s="1395"/>
      <c r="L31" s="1395"/>
      <c r="M31" s="1395">
        <v>113757</v>
      </c>
      <c r="N31" s="1395">
        <v>113757</v>
      </c>
      <c r="O31" s="1395">
        <v>113757</v>
      </c>
      <c r="P31" s="1395"/>
      <c r="Q31" s="1395">
        <v>0</v>
      </c>
      <c r="R31" s="1395"/>
      <c r="S31" s="1395"/>
      <c r="T31" s="1395">
        <v>0</v>
      </c>
      <c r="U31" s="1395"/>
      <c r="V31" s="1395"/>
      <c r="W31" s="1395"/>
      <c r="X31" s="1395">
        <v>0</v>
      </c>
      <c r="Y31" s="1395">
        <v>0</v>
      </c>
      <c r="Z31" s="1395"/>
      <c r="AA31" s="1395"/>
      <c r="AB31" s="1395">
        <v>0</v>
      </c>
      <c r="AC31" s="1395"/>
      <c r="AD31" s="1395"/>
      <c r="AE31" s="1395"/>
      <c r="AF31" s="1395">
        <v>0</v>
      </c>
      <c r="AG31" s="1395"/>
      <c r="AH31" s="1395"/>
      <c r="AI31" s="1395"/>
      <c r="AJ31" s="1395"/>
      <c r="AK31" s="1395">
        <v>0</v>
      </c>
      <c r="AL31" s="1395"/>
      <c r="AM31" s="1395"/>
      <c r="AN31" s="1395"/>
      <c r="AO31" s="1395">
        <v>1615723</v>
      </c>
      <c r="AP31" s="1395">
        <v>570398</v>
      </c>
      <c r="AQ31" s="1395">
        <v>1045325</v>
      </c>
      <c r="AR31" s="1395">
        <v>1045325</v>
      </c>
      <c r="AS31" s="1395"/>
      <c r="AT31" s="1395"/>
      <c r="AU31" s="1395"/>
      <c r="AV31" s="1395"/>
      <c r="AW31" s="1395"/>
      <c r="AX31" s="1395"/>
      <c r="AY31" s="1395">
        <v>45707989</v>
      </c>
      <c r="AZ31" s="1395">
        <v>0</v>
      </c>
      <c r="BA31" s="1395"/>
      <c r="BB31" s="1395"/>
      <c r="BC31" s="1395"/>
      <c r="BD31" s="1395">
        <v>45707989</v>
      </c>
      <c r="BE31" s="1395">
        <v>0</v>
      </c>
      <c r="BF31" s="1395"/>
      <c r="BG31" s="1395"/>
      <c r="BH31" s="1395"/>
      <c r="BI31" s="1395"/>
      <c r="BJ31" s="1395"/>
      <c r="BK31" s="1395"/>
      <c r="BL31" s="1395">
        <v>0</v>
      </c>
      <c r="BM31" s="1395">
        <v>0</v>
      </c>
      <c r="BN31" s="1395"/>
      <c r="BO31" s="1395"/>
      <c r="BP31" s="1395"/>
      <c r="BQ31" s="1395"/>
      <c r="BR31" s="1395"/>
      <c r="BS31" s="1395"/>
      <c r="BT31" s="1395">
        <v>0</v>
      </c>
      <c r="BU31" s="1395">
        <v>0</v>
      </c>
      <c r="BV31" s="1395"/>
      <c r="BW31" s="1395"/>
      <c r="BX31" s="1395"/>
      <c r="BY31" s="1395"/>
      <c r="BZ31" s="1395"/>
      <c r="CA31" s="1395"/>
      <c r="CB31" s="1395"/>
      <c r="CC31" s="1395">
        <v>145007</v>
      </c>
      <c r="CD31" s="1395">
        <v>0</v>
      </c>
      <c r="CE31" s="1395"/>
      <c r="CF31" s="1395">
        <v>0</v>
      </c>
      <c r="CG31" s="1395"/>
      <c r="CH31" s="1395"/>
      <c r="CI31" s="1395"/>
      <c r="CJ31" s="1395">
        <v>145007</v>
      </c>
      <c r="CK31" s="1395"/>
      <c r="CL31" s="1395">
        <v>145007</v>
      </c>
      <c r="CM31" s="1395"/>
      <c r="CN31" s="1395"/>
      <c r="CO31" s="1395"/>
      <c r="CP31" s="1395"/>
      <c r="CQ31" s="1395">
        <v>6000000</v>
      </c>
      <c r="CR31" s="1395"/>
      <c r="CS31" s="1395">
        <v>6000000</v>
      </c>
      <c r="CT31" s="1395"/>
      <c r="CU31" s="1395">
        <v>65389610</v>
      </c>
      <c r="CV31" s="1395">
        <v>59317478</v>
      </c>
      <c r="CW31" s="1395">
        <v>6072132</v>
      </c>
      <c r="CX31" s="1395"/>
      <c r="CY31" s="1395">
        <v>0</v>
      </c>
      <c r="CZ31" s="1395"/>
      <c r="DA31" s="1395">
        <v>0</v>
      </c>
      <c r="DB31" s="1395"/>
      <c r="DC31" s="1395"/>
      <c r="DD31" s="1395"/>
      <c r="DE31" s="1395">
        <v>0</v>
      </c>
      <c r="DF31" s="1395"/>
      <c r="DG31" s="1395"/>
      <c r="DH31" s="1395"/>
      <c r="DI31" s="1395">
        <v>0</v>
      </c>
      <c r="DJ31" s="1395"/>
      <c r="DK31" s="1395"/>
      <c r="DL31" s="1395"/>
      <c r="DM31" s="1395"/>
      <c r="DN31" s="1395">
        <v>0</v>
      </c>
      <c r="DO31" s="1395"/>
      <c r="DP31" s="1395">
        <v>0</v>
      </c>
      <c r="DQ31" s="1395"/>
      <c r="DR31" s="1395"/>
      <c r="DS31" s="1395"/>
      <c r="DT31" s="1395">
        <v>0</v>
      </c>
      <c r="DU31" s="1395"/>
      <c r="DV31" s="1395"/>
      <c r="DW31" s="1395"/>
      <c r="DX31" s="1395"/>
      <c r="DY31" s="1395">
        <v>728446</v>
      </c>
      <c r="DZ31" s="1395"/>
      <c r="EA31" s="1395">
        <v>0</v>
      </c>
      <c r="EB31" s="1395">
        <v>0</v>
      </c>
      <c r="EC31" s="1395"/>
      <c r="ED31" s="1395">
        <v>703168</v>
      </c>
      <c r="EE31" s="1395">
        <v>25278</v>
      </c>
      <c r="EF31" s="1395"/>
      <c r="EG31" s="1395"/>
      <c r="EH31" s="1395">
        <v>7752677.5699999994</v>
      </c>
      <c r="EI31" s="1395">
        <v>1982324.17</v>
      </c>
      <c r="EJ31" s="1395">
        <v>5089083.5999999996</v>
      </c>
      <c r="EK31" s="1395">
        <v>681269.8</v>
      </c>
      <c r="EL31" s="1395"/>
      <c r="EM31" s="1395">
        <v>15250775</v>
      </c>
      <c r="EN31" s="1395"/>
      <c r="EO31" s="1395"/>
      <c r="EP31" s="1395"/>
      <c r="EQ31" s="1395"/>
      <c r="ER31" s="1395"/>
      <c r="ES31" s="1395">
        <v>164329286.56999999</v>
      </c>
    </row>
    <row r="32" spans="5:149">
      <c r="F32" s="1396"/>
      <c r="H32" s="1396"/>
      <c r="I32" s="1396"/>
      <c r="J32" s="1396"/>
      <c r="K32" s="1396"/>
      <c r="L32" s="1396"/>
      <c r="M32" s="1396"/>
      <c r="N32" s="1396"/>
      <c r="O32" s="1396"/>
      <c r="P32" s="1396"/>
      <c r="Q32" s="1396"/>
      <c r="R32" s="1396"/>
      <c r="S32" s="1396"/>
      <c r="T32" s="1396"/>
      <c r="U32" s="1396"/>
      <c r="V32" s="1396"/>
      <c r="W32" s="1396"/>
      <c r="X32" s="1396"/>
      <c r="Y32" s="1396"/>
      <c r="Z32" s="1396"/>
      <c r="AA32" s="1396"/>
      <c r="AB32" s="1396"/>
      <c r="AC32" s="1396"/>
      <c r="AD32" s="1396"/>
      <c r="AE32" s="1396"/>
      <c r="AF32" s="1396"/>
      <c r="AG32" s="1396"/>
      <c r="AH32" s="1396"/>
      <c r="AI32" s="1396"/>
      <c r="AJ32" s="1396"/>
      <c r="AK32" s="1396"/>
      <c r="AL32" s="1396"/>
      <c r="AM32" s="1396"/>
      <c r="AN32" s="1396"/>
      <c r="AO32" s="1396"/>
      <c r="AP32" s="1396"/>
      <c r="AQ32" s="1396"/>
      <c r="AR32" s="1396"/>
      <c r="AS32" s="1396"/>
      <c r="AT32" s="1396"/>
      <c r="AU32" s="1396"/>
      <c r="AV32" s="1396"/>
      <c r="AW32" s="1396"/>
      <c r="AX32" s="1396"/>
      <c r="AY32" s="1396"/>
      <c r="AZ32" s="1396"/>
      <c r="BA32" s="1396"/>
      <c r="BB32" s="1396"/>
      <c r="BC32" s="1396"/>
      <c r="BD32" s="1396"/>
      <c r="BE32" s="1396"/>
      <c r="BF32" s="1396"/>
      <c r="BG32" s="1396"/>
      <c r="BH32" s="1396"/>
      <c r="BI32" s="1396"/>
      <c r="BJ32" s="1396"/>
      <c r="BK32" s="1396"/>
      <c r="BL32" s="1396"/>
      <c r="BM32" s="1396"/>
      <c r="BN32" s="1396"/>
      <c r="BO32" s="1396"/>
      <c r="BP32" s="1396"/>
      <c r="BQ32" s="1396"/>
      <c r="BR32" s="1396"/>
      <c r="BS32" s="1396"/>
      <c r="BT32" s="1396"/>
      <c r="BU32" s="1396"/>
      <c r="BV32" s="1396"/>
      <c r="BW32" s="1396"/>
      <c r="BX32" s="1396"/>
      <c r="BY32" s="1396"/>
      <c r="BZ32" s="1396"/>
      <c r="CA32" s="1396"/>
      <c r="CB32" s="1396"/>
      <c r="CC32" s="1396"/>
      <c r="CD32" s="1396"/>
      <c r="CE32" s="1396"/>
      <c r="CF32" s="1396"/>
      <c r="CG32" s="1396"/>
      <c r="CH32" s="1396"/>
      <c r="CI32" s="1396"/>
      <c r="CJ32" s="1396"/>
      <c r="CK32" s="1396"/>
      <c r="CL32" s="1396"/>
      <c r="CM32" s="1396"/>
      <c r="CN32" s="1396"/>
      <c r="CO32" s="1396"/>
      <c r="CP32" s="1396"/>
      <c r="CQ32" s="1396"/>
      <c r="CR32" s="1396"/>
      <c r="CS32" s="1396"/>
      <c r="CT32" s="1396"/>
      <c r="CU32" s="1396"/>
      <c r="CV32" s="1396"/>
      <c r="CW32" s="1396"/>
      <c r="CX32" s="1396"/>
      <c r="CY32" s="1396"/>
      <c r="CZ32" s="1396"/>
      <c r="DA32" s="1396"/>
      <c r="DB32" s="1396"/>
      <c r="DC32" s="1396"/>
      <c r="DD32" s="1396"/>
      <c r="DE32" s="1396"/>
      <c r="DF32" s="1396"/>
      <c r="DG32" s="1396"/>
      <c r="DH32" s="1396"/>
      <c r="DI32" s="1396"/>
      <c r="DJ32" s="1396"/>
      <c r="DK32" s="1396"/>
      <c r="DL32" s="1396"/>
      <c r="DM32" s="1396"/>
      <c r="DN32" s="1396"/>
      <c r="DO32" s="1396"/>
      <c r="DP32" s="1396"/>
      <c r="DQ32" s="1396"/>
      <c r="DR32" s="1396"/>
      <c r="DS32" s="1396"/>
      <c r="DT32" s="1396"/>
      <c r="DU32" s="1396"/>
      <c r="DV32" s="1396"/>
      <c r="DW32" s="1396"/>
      <c r="DX32" s="1396"/>
      <c r="DY32" s="1396"/>
      <c r="DZ32" s="1396"/>
      <c r="EA32" s="1396"/>
      <c r="EB32" s="1396"/>
      <c r="EC32" s="1396"/>
      <c r="ED32" s="1396"/>
      <c r="EE32" s="1396"/>
      <c r="EF32" s="1396"/>
      <c r="EG32" s="1396"/>
      <c r="EH32" s="1396"/>
      <c r="EI32" s="1396"/>
      <c r="EJ32" s="1396"/>
      <c r="EK32" s="1396"/>
      <c r="EL32" s="1396"/>
      <c r="EM32" s="1396"/>
      <c r="EN32" s="1396"/>
      <c r="EO32" s="1396"/>
      <c r="EP32" s="1396"/>
      <c r="EQ32" s="1396"/>
      <c r="ER32" s="1396"/>
      <c r="ES32" s="1190"/>
    </row>
    <row r="33" spans="5:150">
      <c r="F33" s="1396"/>
      <c r="H33" s="1396"/>
      <c r="I33" s="1396"/>
      <c r="J33" s="1396"/>
      <c r="K33" s="1396"/>
      <c r="L33" s="1396"/>
      <c r="M33" s="1396"/>
      <c r="N33" s="1396"/>
      <c r="O33" s="1396"/>
      <c r="P33" s="1396"/>
      <c r="Q33" s="1396"/>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396"/>
      <c r="AV33" s="1396"/>
      <c r="AW33" s="1396"/>
      <c r="AX33" s="1396"/>
      <c r="AY33" s="1396"/>
      <c r="AZ33" s="1396"/>
      <c r="BA33" s="1396"/>
      <c r="BB33" s="1396"/>
      <c r="BC33" s="1396"/>
      <c r="BD33" s="1396"/>
      <c r="BE33" s="1396"/>
      <c r="BF33" s="1396"/>
      <c r="BG33" s="1396"/>
      <c r="BH33" s="1396"/>
      <c r="BI33" s="1396"/>
      <c r="BJ33" s="1396"/>
      <c r="BK33" s="1396"/>
      <c r="BL33" s="1396"/>
      <c r="BM33" s="1396"/>
      <c r="BN33" s="1396"/>
      <c r="BO33" s="1396"/>
      <c r="BP33" s="1396"/>
      <c r="BQ33" s="1396"/>
      <c r="BR33" s="1396"/>
      <c r="BS33" s="1396"/>
      <c r="BT33" s="1396"/>
      <c r="BU33" s="1396"/>
      <c r="BV33" s="1396"/>
      <c r="BW33" s="1396"/>
      <c r="BX33" s="1396"/>
      <c r="BY33" s="1396"/>
      <c r="BZ33" s="1396"/>
      <c r="CA33" s="1396"/>
      <c r="CB33" s="1396"/>
      <c r="CC33" s="1396"/>
      <c r="CD33" s="1396"/>
      <c r="CE33" s="1396"/>
      <c r="CF33" s="1396"/>
      <c r="CG33" s="1396"/>
      <c r="CH33" s="1396"/>
      <c r="CI33" s="1396"/>
      <c r="CJ33" s="1396"/>
      <c r="CK33" s="1396"/>
      <c r="CL33" s="1396"/>
      <c r="CM33" s="1396"/>
      <c r="CN33" s="1396"/>
      <c r="CO33" s="1396"/>
      <c r="CP33" s="1396"/>
      <c r="CQ33" s="1396"/>
      <c r="CR33" s="1396"/>
      <c r="CS33" s="1396"/>
      <c r="CT33" s="1396"/>
      <c r="CU33" s="1396"/>
      <c r="CV33" s="1396"/>
      <c r="CW33" s="1396"/>
      <c r="CX33" s="1396"/>
      <c r="CY33" s="1396"/>
      <c r="CZ33" s="1396"/>
      <c r="DA33" s="1396"/>
      <c r="DB33" s="1396"/>
      <c r="DC33" s="1396"/>
      <c r="DD33" s="1396"/>
      <c r="DE33" s="1396"/>
      <c r="DF33" s="1396"/>
      <c r="DG33" s="1396"/>
      <c r="DH33" s="1396"/>
      <c r="DI33" s="1396"/>
      <c r="DJ33" s="1396"/>
      <c r="DK33" s="1396"/>
      <c r="DL33" s="1396"/>
      <c r="DM33" s="1396"/>
      <c r="DN33" s="1396"/>
      <c r="DO33" s="1396"/>
      <c r="DP33" s="1396"/>
      <c r="DQ33" s="1396"/>
      <c r="DR33" s="1396"/>
      <c r="DS33" s="1396"/>
      <c r="DT33" s="1396"/>
      <c r="DU33" s="1396"/>
      <c r="DV33" s="1396"/>
      <c r="DW33" s="1396"/>
      <c r="DX33" s="1396"/>
      <c r="DY33" s="1396"/>
      <c r="DZ33" s="1396"/>
      <c r="EA33" s="1396"/>
      <c r="EB33" s="1396"/>
      <c r="EC33" s="1396"/>
      <c r="ED33" s="1396"/>
      <c r="EE33" s="1396"/>
      <c r="EF33" s="1396"/>
      <c r="EG33" s="1396"/>
      <c r="EH33" s="1396"/>
      <c r="EI33" s="1396"/>
      <c r="EJ33" s="1396"/>
      <c r="EK33" s="1396"/>
      <c r="EL33" s="1396"/>
      <c r="EM33" s="1396"/>
      <c r="EN33" s="1396"/>
      <c r="EO33" s="1396"/>
      <c r="EP33" s="1396"/>
      <c r="EQ33" s="1396"/>
      <c r="ER33" s="1396"/>
      <c r="ES33" s="1190"/>
    </row>
    <row r="34" spans="5:150" ht="15">
      <c r="E34" s="1195">
        <v>42736</v>
      </c>
      <c r="F34" s="1395"/>
      <c r="G34" s="1346">
        <v>132168</v>
      </c>
      <c r="H34" s="1395"/>
      <c r="I34" s="1395">
        <v>20850719</v>
      </c>
      <c r="J34" s="1395">
        <v>20850719</v>
      </c>
      <c r="K34" s="1395"/>
      <c r="L34" s="1395"/>
      <c r="M34" s="1395">
        <v>170974</v>
      </c>
      <c r="N34" s="1395">
        <v>170974</v>
      </c>
      <c r="O34" s="1395">
        <v>170974</v>
      </c>
      <c r="P34" s="1395"/>
      <c r="Q34" s="1395">
        <v>0</v>
      </c>
      <c r="R34" s="1395"/>
      <c r="S34" s="1395"/>
      <c r="T34" s="1395">
        <v>0</v>
      </c>
      <c r="U34" s="1395"/>
      <c r="V34" s="1395"/>
      <c r="W34" s="1395"/>
      <c r="X34" s="1395">
        <v>0</v>
      </c>
      <c r="Y34" s="1395">
        <v>0</v>
      </c>
      <c r="Z34" s="1395"/>
      <c r="AA34" s="1395"/>
      <c r="AB34" s="1395">
        <v>0</v>
      </c>
      <c r="AC34" s="1395"/>
      <c r="AD34" s="1395"/>
      <c r="AE34" s="1395"/>
      <c r="AF34" s="1395">
        <v>0</v>
      </c>
      <c r="AG34" s="1395"/>
      <c r="AH34" s="1395"/>
      <c r="AI34" s="1395"/>
      <c r="AJ34" s="1395"/>
      <c r="AK34" s="1395">
        <v>0</v>
      </c>
      <c r="AL34" s="1395"/>
      <c r="AM34" s="1395"/>
      <c r="AN34" s="1395"/>
      <c r="AO34" s="1395">
        <v>390211</v>
      </c>
      <c r="AP34" s="1395">
        <v>207901</v>
      </c>
      <c r="AQ34" s="1395">
        <v>182310</v>
      </c>
      <c r="AR34" s="1395">
        <v>182310</v>
      </c>
      <c r="AS34" s="1395"/>
      <c r="AT34" s="1395"/>
      <c r="AU34" s="1395"/>
      <c r="AV34" s="1395"/>
      <c r="AW34" s="1395"/>
      <c r="AX34" s="1395"/>
      <c r="AY34" s="1395">
        <v>45707989</v>
      </c>
      <c r="AZ34" s="1395">
        <v>0</v>
      </c>
      <c r="BA34" s="1395"/>
      <c r="BB34" s="1395"/>
      <c r="BC34" s="1395"/>
      <c r="BD34" s="1395">
        <v>45707989</v>
      </c>
      <c r="BE34" s="1395">
        <v>0</v>
      </c>
      <c r="BF34" s="1395"/>
      <c r="BG34" s="1395"/>
      <c r="BH34" s="1395"/>
      <c r="BI34" s="1395"/>
      <c r="BJ34" s="1395"/>
      <c r="BK34" s="1395"/>
      <c r="BL34" s="1395">
        <v>0</v>
      </c>
      <c r="BM34" s="1395">
        <v>0</v>
      </c>
      <c r="BN34" s="1395"/>
      <c r="BO34" s="1395"/>
      <c r="BP34" s="1395"/>
      <c r="BQ34" s="1395"/>
      <c r="BR34" s="1395"/>
      <c r="BS34" s="1395"/>
      <c r="BT34" s="1395">
        <v>0</v>
      </c>
      <c r="BU34" s="1395">
        <v>0</v>
      </c>
      <c r="BV34" s="1395"/>
      <c r="BW34" s="1395"/>
      <c r="BX34" s="1395"/>
      <c r="BY34" s="1395"/>
      <c r="BZ34" s="1395"/>
      <c r="CA34" s="1395"/>
      <c r="CB34" s="1395"/>
      <c r="CC34" s="1395">
        <v>137881</v>
      </c>
      <c r="CD34" s="1395">
        <v>0</v>
      </c>
      <c r="CE34" s="1395"/>
      <c r="CF34" s="1395">
        <v>0</v>
      </c>
      <c r="CG34" s="1395"/>
      <c r="CH34" s="1395"/>
      <c r="CI34" s="1395"/>
      <c r="CJ34" s="1395">
        <v>137881</v>
      </c>
      <c r="CK34" s="1395"/>
      <c r="CL34" s="1395">
        <v>137881</v>
      </c>
      <c r="CM34" s="1395"/>
      <c r="CN34" s="1395"/>
      <c r="CO34" s="1395"/>
      <c r="CP34" s="1395"/>
      <c r="CQ34" s="1395">
        <v>6000000</v>
      </c>
      <c r="CR34" s="1395"/>
      <c r="CS34" s="1395">
        <v>6000000</v>
      </c>
      <c r="CT34" s="1395"/>
      <c r="CU34" s="1395">
        <v>64844889</v>
      </c>
      <c r="CV34" s="1395">
        <v>59383242</v>
      </c>
      <c r="CW34" s="1395">
        <v>5461647</v>
      </c>
      <c r="CX34" s="1395"/>
      <c r="CY34" s="1395">
        <v>0</v>
      </c>
      <c r="CZ34" s="1395"/>
      <c r="DA34" s="1395">
        <v>0</v>
      </c>
      <c r="DB34" s="1395"/>
      <c r="DC34" s="1395"/>
      <c r="DD34" s="1395"/>
      <c r="DE34" s="1395">
        <v>0</v>
      </c>
      <c r="DF34" s="1395"/>
      <c r="DG34" s="1395"/>
      <c r="DH34" s="1395"/>
      <c r="DI34" s="1395">
        <v>0</v>
      </c>
      <c r="DJ34" s="1395"/>
      <c r="DK34" s="1395"/>
      <c r="DL34" s="1395"/>
      <c r="DM34" s="1395"/>
      <c r="DN34" s="1395">
        <v>0</v>
      </c>
      <c r="DO34" s="1395"/>
      <c r="DP34" s="1395">
        <v>0</v>
      </c>
      <c r="DQ34" s="1395"/>
      <c r="DR34" s="1395"/>
      <c r="DS34" s="1395"/>
      <c r="DT34" s="1395">
        <v>0</v>
      </c>
      <c r="DU34" s="1395"/>
      <c r="DV34" s="1395"/>
      <c r="DW34" s="1395"/>
      <c r="DX34" s="1395"/>
      <c r="DY34" s="1395">
        <v>580930</v>
      </c>
      <c r="DZ34" s="1395"/>
      <c r="EA34" s="1395">
        <v>0</v>
      </c>
      <c r="EB34" s="1395">
        <v>0</v>
      </c>
      <c r="EC34" s="1395"/>
      <c r="ED34" s="1395">
        <v>555237</v>
      </c>
      <c r="EE34" s="1395">
        <v>25693</v>
      </c>
      <c r="EF34" s="1395"/>
      <c r="EG34" s="1395"/>
      <c r="EH34" s="1395">
        <v>7688023.6400000006</v>
      </c>
      <c r="EI34" s="1395">
        <v>1978930.32</v>
      </c>
      <c r="EJ34" s="1395">
        <v>5014065.38</v>
      </c>
      <c r="EK34" s="1395">
        <v>695027.94</v>
      </c>
      <c r="EL34" s="1395"/>
      <c r="EM34" s="1395">
        <v>15329491</v>
      </c>
      <c r="EN34" s="1395"/>
      <c r="EO34" s="1395"/>
      <c r="EP34" s="1395"/>
      <c r="EQ34" s="1395"/>
      <c r="ER34" s="1395"/>
      <c r="ES34" s="1395">
        <v>161833275.63999999</v>
      </c>
      <c r="ET34" s="1194"/>
    </row>
    <row r="35" spans="5:150" ht="15">
      <c r="E35" s="1195">
        <v>42767</v>
      </c>
      <c r="F35" s="1395"/>
      <c r="G35" s="1346">
        <v>1821394</v>
      </c>
      <c r="H35" s="1395"/>
      <c r="I35" s="1395">
        <v>21101147</v>
      </c>
      <c r="J35" s="1395">
        <v>21101147</v>
      </c>
      <c r="K35" s="1395"/>
      <c r="L35" s="1395"/>
      <c r="M35" s="1395">
        <v>67878</v>
      </c>
      <c r="N35" s="1395">
        <v>67878</v>
      </c>
      <c r="O35" s="1395">
        <v>67878</v>
      </c>
      <c r="P35" s="1395"/>
      <c r="Q35" s="1395">
        <v>0</v>
      </c>
      <c r="R35" s="1395"/>
      <c r="S35" s="1395"/>
      <c r="T35" s="1395">
        <v>0</v>
      </c>
      <c r="U35" s="1395"/>
      <c r="V35" s="1395"/>
      <c r="W35" s="1395"/>
      <c r="X35" s="1395">
        <v>0</v>
      </c>
      <c r="Y35" s="1395">
        <v>0</v>
      </c>
      <c r="Z35" s="1395"/>
      <c r="AA35" s="1395"/>
      <c r="AB35" s="1395">
        <v>0</v>
      </c>
      <c r="AC35" s="1395"/>
      <c r="AD35" s="1395"/>
      <c r="AE35" s="1395"/>
      <c r="AF35" s="1395">
        <v>0</v>
      </c>
      <c r="AG35" s="1395"/>
      <c r="AH35" s="1395"/>
      <c r="AI35" s="1395"/>
      <c r="AJ35" s="1395"/>
      <c r="AK35" s="1395">
        <v>0</v>
      </c>
      <c r="AL35" s="1395"/>
      <c r="AM35" s="1395"/>
      <c r="AN35" s="1395"/>
      <c r="AO35" s="1395">
        <v>414848</v>
      </c>
      <c r="AP35" s="1395">
        <v>111868</v>
      </c>
      <c r="AQ35" s="1395">
        <v>302980</v>
      </c>
      <c r="AR35" s="1395">
        <v>302980</v>
      </c>
      <c r="AS35" s="1395"/>
      <c r="AT35" s="1395"/>
      <c r="AU35" s="1395"/>
      <c r="AV35" s="1395"/>
      <c r="AW35" s="1395"/>
      <c r="AX35" s="1395"/>
      <c r="AY35" s="1395">
        <v>49257009</v>
      </c>
      <c r="AZ35" s="1395">
        <v>0</v>
      </c>
      <c r="BA35" s="1395"/>
      <c r="BB35" s="1395"/>
      <c r="BC35" s="1395"/>
      <c r="BD35" s="1395">
        <v>49257009</v>
      </c>
      <c r="BE35" s="1395">
        <v>0</v>
      </c>
      <c r="BF35" s="1395"/>
      <c r="BG35" s="1395"/>
      <c r="BH35" s="1395"/>
      <c r="BI35" s="1395"/>
      <c r="BJ35" s="1395"/>
      <c r="BK35" s="1395"/>
      <c r="BL35" s="1395">
        <v>0</v>
      </c>
      <c r="BM35" s="1395">
        <v>0</v>
      </c>
      <c r="BN35" s="1395"/>
      <c r="BO35" s="1395"/>
      <c r="BP35" s="1395"/>
      <c r="BQ35" s="1395"/>
      <c r="BR35" s="1395"/>
      <c r="BS35" s="1395"/>
      <c r="BT35" s="1395">
        <v>0</v>
      </c>
      <c r="BU35" s="1395">
        <v>0</v>
      </c>
      <c r="BV35" s="1395"/>
      <c r="BW35" s="1395"/>
      <c r="BX35" s="1395"/>
      <c r="BY35" s="1395"/>
      <c r="BZ35" s="1395"/>
      <c r="CA35" s="1395"/>
      <c r="CB35" s="1395"/>
      <c r="CC35" s="1395">
        <v>139467</v>
      </c>
      <c r="CD35" s="1395">
        <v>0</v>
      </c>
      <c r="CE35" s="1395"/>
      <c r="CF35" s="1395">
        <v>0</v>
      </c>
      <c r="CG35" s="1395"/>
      <c r="CH35" s="1395"/>
      <c r="CI35" s="1395"/>
      <c r="CJ35" s="1395">
        <v>139467</v>
      </c>
      <c r="CK35" s="1395"/>
      <c r="CL35" s="1395">
        <v>139467</v>
      </c>
      <c r="CM35" s="1395"/>
      <c r="CN35" s="1395"/>
      <c r="CO35" s="1395"/>
      <c r="CP35" s="1395"/>
      <c r="CQ35" s="1395">
        <v>2000000</v>
      </c>
      <c r="CR35" s="1395"/>
      <c r="CS35" s="1395">
        <v>2000000</v>
      </c>
      <c r="CT35" s="1395"/>
      <c r="CU35" s="1395">
        <v>65106201</v>
      </c>
      <c r="CV35" s="1395">
        <v>59539265</v>
      </c>
      <c r="CW35" s="1395">
        <v>5566936</v>
      </c>
      <c r="CX35" s="1395"/>
      <c r="CY35" s="1395">
        <v>0</v>
      </c>
      <c r="CZ35" s="1395"/>
      <c r="DA35" s="1395">
        <v>0</v>
      </c>
      <c r="DB35" s="1395"/>
      <c r="DC35" s="1395"/>
      <c r="DD35" s="1395"/>
      <c r="DE35" s="1395">
        <v>0</v>
      </c>
      <c r="DF35" s="1395"/>
      <c r="DG35" s="1395"/>
      <c r="DH35" s="1395"/>
      <c r="DI35" s="1395">
        <v>0</v>
      </c>
      <c r="DJ35" s="1395"/>
      <c r="DK35" s="1395"/>
      <c r="DL35" s="1395"/>
      <c r="DM35" s="1395"/>
      <c r="DN35" s="1395">
        <v>0</v>
      </c>
      <c r="DO35" s="1395"/>
      <c r="DP35" s="1395">
        <v>0</v>
      </c>
      <c r="DQ35" s="1395"/>
      <c r="DR35" s="1395"/>
      <c r="DS35" s="1395"/>
      <c r="DT35" s="1395">
        <v>0</v>
      </c>
      <c r="DU35" s="1395"/>
      <c r="DV35" s="1395"/>
      <c r="DW35" s="1395"/>
      <c r="DX35" s="1395"/>
      <c r="DY35" s="1395">
        <v>549819</v>
      </c>
      <c r="DZ35" s="1395"/>
      <c r="EA35" s="1395">
        <v>0</v>
      </c>
      <c r="EB35" s="1395">
        <v>0</v>
      </c>
      <c r="EC35" s="1395"/>
      <c r="ED35" s="1395">
        <v>524395</v>
      </c>
      <c r="EE35" s="1395">
        <v>25424</v>
      </c>
      <c r="EF35" s="1395"/>
      <c r="EG35" s="1395"/>
      <c r="EH35" s="1395">
        <v>7813070.1500000004</v>
      </c>
      <c r="EI35" s="1395">
        <v>1975536.48</v>
      </c>
      <c r="EJ35" s="1395">
        <v>5103700.43</v>
      </c>
      <c r="EK35" s="1395">
        <v>733833.24</v>
      </c>
      <c r="EL35" s="1395"/>
      <c r="EM35" s="1395">
        <v>15136996</v>
      </c>
      <c r="EN35" s="1395"/>
      <c r="EO35" s="1395"/>
      <c r="EP35" s="1395"/>
      <c r="EQ35" s="1395"/>
      <c r="ER35" s="1395"/>
      <c r="ES35" s="1395">
        <v>163407829.15000001</v>
      </c>
      <c r="ET35" s="1194"/>
    </row>
    <row r="36" spans="5:150" ht="15">
      <c r="E36" s="1195">
        <v>42795</v>
      </c>
      <c r="F36" s="1395"/>
      <c r="G36" s="1346">
        <v>174141</v>
      </c>
      <c r="H36" s="1395"/>
      <c r="I36" s="1395">
        <v>27014412</v>
      </c>
      <c r="J36" s="1395">
        <v>27014412</v>
      </c>
      <c r="K36" s="1395"/>
      <c r="L36" s="1395"/>
      <c r="M36" s="1395">
        <v>120206</v>
      </c>
      <c r="N36" s="1395">
        <v>120206</v>
      </c>
      <c r="O36" s="1395">
        <v>120206</v>
      </c>
      <c r="P36" s="1395"/>
      <c r="Q36" s="1395">
        <v>0</v>
      </c>
      <c r="R36" s="1395"/>
      <c r="S36" s="1395"/>
      <c r="T36" s="1395">
        <v>0</v>
      </c>
      <c r="U36" s="1395"/>
      <c r="V36" s="1395"/>
      <c r="W36" s="1395"/>
      <c r="X36" s="1395">
        <v>0</v>
      </c>
      <c r="Y36" s="1395">
        <v>0</v>
      </c>
      <c r="Z36" s="1395"/>
      <c r="AA36" s="1395"/>
      <c r="AB36" s="1395">
        <v>0</v>
      </c>
      <c r="AC36" s="1395"/>
      <c r="AD36" s="1395"/>
      <c r="AE36" s="1395"/>
      <c r="AF36" s="1395">
        <v>0</v>
      </c>
      <c r="AG36" s="1395"/>
      <c r="AH36" s="1395"/>
      <c r="AI36" s="1395"/>
      <c r="AJ36" s="1395"/>
      <c r="AK36" s="1395">
        <v>0</v>
      </c>
      <c r="AL36" s="1395"/>
      <c r="AM36" s="1395"/>
      <c r="AN36" s="1395"/>
      <c r="AO36" s="1395">
        <v>256757</v>
      </c>
      <c r="AP36" s="1395">
        <v>78637</v>
      </c>
      <c r="AQ36" s="1395">
        <v>178120</v>
      </c>
      <c r="AR36" s="1395">
        <v>178120</v>
      </c>
      <c r="AS36" s="1395"/>
      <c r="AT36" s="1395"/>
      <c r="AU36" s="1395"/>
      <c r="AV36" s="1395"/>
      <c r="AW36" s="1395"/>
      <c r="AX36" s="1395"/>
      <c r="AY36" s="1395">
        <v>51015484</v>
      </c>
      <c r="AZ36" s="1395">
        <v>0</v>
      </c>
      <c r="BA36" s="1395"/>
      <c r="BB36" s="1395"/>
      <c r="BC36" s="1395"/>
      <c r="BD36" s="1395">
        <v>51015484</v>
      </c>
      <c r="BE36" s="1395">
        <v>0</v>
      </c>
      <c r="BF36" s="1395"/>
      <c r="BG36" s="1395"/>
      <c r="BH36" s="1395"/>
      <c r="BI36" s="1395"/>
      <c r="BJ36" s="1395"/>
      <c r="BK36" s="1395"/>
      <c r="BL36" s="1395">
        <v>0</v>
      </c>
      <c r="BM36" s="1395">
        <v>0</v>
      </c>
      <c r="BN36" s="1395"/>
      <c r="BO36" s="1395"/>
      <c r="BP36" s="1395"/>
      <c r="BQ36" s="1395"/>
      <c r="BR36" s="1395"/>
      <c r="BS36" s="1395"/>
      <c r="BT36" s="1395">
        <v>0</v>
      </c>
      <c r="BU36" s="1395">
        <v>0</v>
      </c>
      <c r="BV36" s="1395"/>
      <c r="BW36" s="1395"/>
      <c r="BX36" s="1395"/>
      <c r="BY36" s="1395"/>
      <c r="BZ36" s="1395"/>
      <c r="CA36" s="1395"/>
      <c r="CB36" s="1395"/>
      <c r="CC36" s="1395">
        <v>136743</v>
      </c>
      <c r="CD36" s="1395">
        <v>0</v>
      </c>
      <c r="CE36" s="1395"/>
      <c r="CF36" s="1395">
        <v>0</v>
      </c>
      <c r="CG36" s="1395"/>
      <c r="CH36" s="1395"/>
      <c r="CI36" s="1395"/>
      <c r="CJ36" s="1395">
        <v>136743</v>
      </c>
      <c r="CK36" s="1395"/>
      <c r="CL36" s="1395">
        <v>136743</v>
      </c>
      <c r="CM36" s="1395"/>
      <c r="CN36" s="1395"/>
      <c r="CO36" s="1395"/>
      <c r="CP36" s="1395"/>
      <c r="CQ36" s="1395">
        <v>2000000</v>
      </c>
      <c r="CR36" s="1395"/>
      <c r="CS36" s="1395">
        <v>2000000</v>
      </c>
      <c r="CT36" s="1395"/>
      <c r="CU36" s="1395">
        <v>65697046</v>
      </c>
      <c r="CV36" s="1395">
        <v>60317483</v>
      </c>
      <c r="CW36" s="1395">
        <v>5379563</v>
      </c>
      <c r="CX36" s="1395"/>
      <c r="CY36" s="1395">
        <v>0</v>
      </c>
      <c r="CZ36" s="1395"/>
      <c r="DA36" s="1395">
        <v>0</v>
      </c>
      <c r="DB36" s="1395"/>
      <c r="DC36" s="1395"/>
      <c r="DD36" s="1395"/>
      <c r="DE36" s="1395">
        <v>0</v>
      </c>
      <c r="DF36" s="1395"/>
      <c r="DG36" s="1395"/>
      <c r="DH36" s="1395"/>
      <c r="DI36" s="1395">
        <v>0</v>
      </c>
      <c r="DJ36" s="1395"/>
      <c r="DK36" s="1395"/>
      <c r="DL36" s="1395"/>
      <c r="DM36" s="1395"/>
      <c r="DN36" s="1395">
        <v>0</v>
      </c>
      <c r="DO36" s="1395"/>
      <c r="DP36" s="1395">
        <v>0</v>
      </c>
      <c r="DQ36" s="1395"/>
      <c r="DR36" s="1395"/>
      <c r="DS36" s="1395"/>
      <c r="DT36" s="1395">
        <v>0</v>
      </c>
      <c r="DU36" s="1395"/>
      <c r="DV36" s="1395"/>
      <c r="DW36" s="1395"/>
      <c r="DX36" s="1395"/>
      <c r="DY36" s="1395">
        <v>840108</v>
      </c>
      <c r="DZ36" s="1395"/>
      <c r="EA36" s="1395">
        <v>0</v>
      </c>
      <c r="EB36" s="1395">
        <v>0</v>
      </c>
      <c r="EC36" s="1395"/>
      <c r="ED36" s="1395">
        <v>814480</v>
      </c>
      <c r="EE36" s="1395">
        <v>25628</v>
      </c>
      <c r="EF36" s="1395"/>
      <c r="EG36" s="1395"/>
      <c r="EH36" s="1395">
        <v>7884559.29</v>
      </c>
      <c r="EI36" s="1395">
        <v>1972142.64</v>
      </c>
      <c r="EJ36" s="1395">
        <v>5168874.91</v>
      </c>
      <c r="EK36" s="1395">
        <v>743541.74</v>
      </c>
      <c r="EL36" s="1395"/>
      <c r="EM36" s="1395">
        <v>15250263</v>
      </c>
      <c r="EN36" s="1395"/>
      <c r="EO36" s="1395"/>
      <c r="EP36" s="1395"/>
      <c r="EQ36" s="1395"/>
      <c r="ER36" s="1395"/>
      <c r="ES36" s="1395">
        <v>170389719.28999999</v>
      </c>
      <c r="ET36" s="1194"/>
    </row>
    <row r="37" spans="5:150" ht="15">
      <c r="E37" s="1195">
        <v>42826</v>
      </c>
      <c r="F37" s="1395"/>
      <c r="G37" s="1346">
        <v>135818</v>
      </c>
      <c r="H37" s="1395"/>
      <c r="I37" s="1395">
        <v>36519466</v>
      </c>
      <c r="J37" s="1395">
        <v>36519466</v>
      </c>
      <c r="K37" s="1395"/>
      <c r="L37" s="1395"/>
      <c r="M37" s="1395">
        <v>161080</v>
      </c>
      <c r="N37" s="1395">
        <v>161080</v>
      </c>
      <c r="O37" s="1395">
        <v>161080</v>
      </c>
      <c r="P37" s="1395"/>
      <c r="Q37" s="1395">
        <v>0</v>
      </c>
      <c r="R37" s="1395"/>
      <c r="S37" s="1395"/>
      <c r="T37" s="1395">
        <v>0</v>
      </c>
      <c r="U37" s="1395"/>
      <c r="V37" s="1395"/>
      <c r="W37" s="1395"/>
      <c r="X37" s="1395">
        <v>0</v>
      </c>
      <c r="Y37" s="1395">
        <v>0</v>
      </c>
      <c r="Z37" s="1395"/>
      <c r="AA37" s="1395"/>
      <c r="AB37" s="1395">
        <v>0</v>
      </c>
      <c r="AC37" s="1395"/>
      <c r="AD37" s="1395"/>
      <c r="AE37" s="1395"/>
      <c r="AF37" s="1395">
        <v>0</v>
      </c>
      <c r="AG37" s="1395"/>
      <c r="AH37" s="1395"/>
      <c r="AI37" s="1395"/>
      <c r="AJ37" s="1395"/>
      <c r="AK37" s="1395">
        <v>0</v>
      </c>
      <c r="AL37" s="1395"/>
      <c r="AM37" s="1395"/>
      <c r="AN37" s="1395"/>
      <c r="AO37" s="1395">
        <v>615247</v>
      </c>
      <c r="AP37" s="1395">
        <v>116773</v>
      </c>
      <c r="AQ37" s="1395">
        <v>498474</v>
      </c>
      <c r="AR37" s="1395">
        <v>498474</v>
      </c>
      <c r="AS37" s="1395"/>
      <c r="AT37" s="1395"/>
      <c r="AU37" s="1395"/>
      <c r="AV37" s="1395"/>
      <c r="AW37" s="1395"/>
      <c r="AX37" s="1395"/>
      <c r="AY37" s="1395">
        <v>50910809</v>
      </c>
      <c r="AZ37" s="1395">
        <v>0</v>
      </c>
      <c r="BA37" s="1395"/>
      <c r="BB37" s="1395"/>
      <c r="BC37" s="1395"/>
      <c r="BD37" s="1395">
        <v>50910809</v>
      </c>
      <c r="BE37" s="1395">
        <v>0</v>
      </c>
      <c r="BF37" s="1395"/>
      <c r="BG37" s="1395"/>
      <c r="BH37" s="1395"/>
      <c r="BI37" s="1395"/>
      <c r="BJ37" s="1395"/>
      <c r="BK37" s="1395"/>
      <c r="BL37" s="1395">
        <v>0</v>
      </c>
      <c r="BM37" s="1395">
        <v>0</v>
      </c>
      <c r="BN37" s="1395"/>
      <c r="BO37" s="1395"/>
      <c r="BP37" s="1395"/>
      <c r="BQ37" s="1395"/>
      <c r="BR37" s="1395"/>
      <c r="BS37" s="1395"/>
      <c r="BT37" s="1395">
        <v>0</v>
      </c>
      <c r="BU37" s="1395">
        <v>0</v>
      </c>
      <c r="BV37" s="1395"/>
      <c r="BW37" s="1395"/>
      <c r="BX37" s="1395"/>
      <c r="BY37" s="1395"/>
      <c r="BZ37" s="1395"/>
      <c r="CA37" s="1395"/>
      <c r="CB37" s="1395"/>
      <c r="CC37" s="1395">
        <v>133924</v>
      </c>
      <c r="CD37" s="1395">
        <v>0</v>
      </c>
      <c r="CE37" s="1395"/>
      <c r="CF37" s="1395">
        <v>0</v>
      </c>
      <c r="CG37" s="1395"/>
      <c r="CH37" s="1395"/>
      <c r="CI37" s="1395"/>
      <c r="CJ37" s="1395">
        <v>133924</v>
      </c>
      <c r="CK37" s="1395"/>
      <c r="CL37" s="1395">
        <v>133924</v>
      </c>
      <c r="CM37" s="1395"/>
      <c r="CN37" s="1395"/>
      <c r="CO37" s="1395"/>
      <c r="CP37" s="1395"/>
      <c r="CQ37" s="1395">
        <v>1000000</v>
      </c>
      <c r="CR37" s="1395"/>
      <c r="CS37" s="1395">
        <v>1000000</v>
      </c>
      <c r="CT37" s="1395"/>
      <c r="CU37" s="1395">
        <v>63476613</v>
      </c>
      <c r="CV37" s="1395">
        <v>61185940</v>
      </c>
      <c r="CW37" s="1395">
        <v>2290673</v>
      </c>
      <c r="CX37" s="1395"/>
      <c r="CY37" s="1395">
        <v>0</v>
      </c>
      <c r="CZ37" s="1395"/>
      <c r="DA37" s="1395">
        <v>0</v>
      </c>
      <c r="DB37" s="1395"/>
      <c r="DC37" s="1395"/>
      <c r="DD37" s="1395"/>
      <c r="DE37" s="1395">
        <v>0</v>
      </c>
      <c r="DF37" s="1395"/>
      <c r="DG37" s="1395"/>
      <c r="DH37" s="1395"/>
      <c r="DI37" s="1395">
        <v>0</v>
      </c>
      <c r="DJ37" s="1395"/>
      <c r="DK37" s="1395"/>
      <c r="DL37" s="1395"/>
      <c r="DM37" s="1395"/>
      <c r="DN37" s="1395">
        <v>0</v>
      </c>
      <c r="DO37" s="1395"/>
      <c r="DP37" s="1395">
        <v>0</v>
      </c>
      <c r="DQ37" s="1395"/>
      <c r="DR37" s="1395"/>
      <c r="DS37" s="1395"/>
      <c r="DT37" s="1395">
        <v>0</v>
      </c>
      <c r="DU37" s="1395"/>
      <c r="DV37" s="1395"/>
      <c r="DW37" s="1395"/>
      <c r="DX37" s="1395"/>
      <c r="DY37" s="1395">
        <v>912827</v>
      </c>
      <c r="DZ37" s="1395"/>
      <c r="EA37" s="1395">
        <v>0</v>
      </c>
      <c r="EB37" s="1395">
        <v>0</v>
      </c>
      <c r="EC37" s="1395"/>
      <c r="ED37" s="1395">
        <v>886743</v>
      </c>
      <c r="EE37" s="1395">
        <v>26084</v>
      </c>
      <c r="EF37" s="1395"/>
      <c r="EG37" s="1395"/>
      <c r="EH37" s="1395">
        <v>7903721.9199999999</v>
      </c>
      <c r="EI37" s="1395">
        <v>1968748.79</v>
      </c>
      <c r="EJ37" s="1395">
        <v>5137691.21</v>
      </c>
      <c r="EK37" s="1395">
        <v>797281.92</v>
      </c>
      <c r="EL37" s="1395"/>
      <c r="EM37" s="1395">
        <v>15268235</v>
      </c>
      <c r="EN37" s="1395"/>
      <c r="EO37" s="1395"/>
      <c r="EP37" s="1395"/>
      <c r="EQ37" s="1395"/>
      <c r="ER37" s="1395"/>
      <c r="ES37" s="1395">
        <v>177037740.91999999</v>
      </c>
      <c r="ET37" s="1194"/>
    </row>
    <row r="38" spans="5:150" ht="15">
      <c r="E38" s="1195">
        <v>42856</v>
      </c>
      <c r="F38" s="1395"/>
      <c r="G38" s="1346">
        <v>152270</v>
      </c>
      <c r="H38" s="1395"/>
      <c r="I38" s="1395">
        <v>33868713</v>
      </c>
      <c r="J38" s="1395">
        <v>33868713</v>
      </c>
      <c r="K38" s="1395"/>
      <c r="L38" s="1395"/>
      <c r="M38" s="1395">
        <v>204934</v>
      </c>
      <c r="N38" s="1395">
        <v>204934</v>
      </c>
      <c r="O38" s="1395">
        <v>204934</v>
      </c>
      <c r="P38" s="1395"/>
      <c r="Q38" s="1395">
        <v>0</v>
      </c>
      <c r="R38" s="1395"/>
      <c r="S38" s="1395"/>
      <c r="T38" s="1395">
        <v>0</v>
      </c>
      <c r="U38" s="1395"/>
      <c r="V38" s="1395"/>
      <c r="W38" s="1395"/>
      <c r="X38" s="1395">
        <v>0</v>
      </c>
      <c r="Y38" s="1395">
        <v>0</v>
      </c>
      <c r="Z38" s="1395"/>
      <c r="AA38" s="1395"/>
      <c r="AB38" s="1395">
        <v>0</v>
      </c>
      <c r="AC38" s="1395"/>
      <c r="AD38" s="1395"/>
      <c r="AE38" s="1395"/>
      <c r="AF38" s="1395">
        <v>0</v>
      </c>
      <c r="AG38" s="1395"/>
      <c r="AH38" s="1395"/>
      <c r="AI38" s="1395"/>
      <c r="AJ38" s="1395"/>
      <c r="AK38" s="1395">
        <v>0</v>
      </c>
      <c r="AL38" s="1395"/>
      <c r="AM38" s="1395"/>
      <c r="AN38" s="1395"/>
      <c r="AO38" s="1395">
        <v>636878</v>
      </c>
      <c r="AP38" s="1395">
        <v>371832</v>
      </c>
      <c r="AQ38" s="1395">
        <v>265046</v>
      </c>
      <c r="AR38" s="1395">
        <v>265046</v>
      </c>
      <c r="AS38" s="1395"/>
      <c r="AT38" s="1395"/>
      <c r="AU38" s="1395"/>
      <c r="AV38" s="1395"/>
      <c r="AW38" s="1395"/>
      <c r="AX38" s="1395"/>
      <c r="AY38" s="1395">
        <v>54392842</v>
      </c>
      <c r="AZ38" s="1395">
        <v>0</v>
      </c>
      <c r="BA38" s="1395"/>
      <c r="BB38" s="1395"/>
      <c r="BC38" s="1395"/>
      <c r="BD38" s="1395">
        <v>54392842</v>
      </c>
      <c r="BE38" s="1395">
        <v>0</v>
      </c>
      <c r="BF38" s="1395"/>
      <c r="BG38" s="1395"/>
      <c r="BH38" s="1395"/>
      <c r="BI38" s="1395"/>
      <c r="BJ38" s="1395"/>
      <c r="BK38" s="1395"/>
      <c r="BL38" s="1395">
        <v>0</v>
      </c>
      <c r="BM38" s="1395">
        <v>0</v>
      </c>
      <c r="BN38" s="1395"/>
      <c r="BO38" s="1395"/>
      <c r="BP38" s="1395"/>
      <c r="BQ38" s="1395"/>
      <c r="BR38" s="1395"/>
      <c r="BS38" s="1395"/>
      <c r="BT38" s="1395">
        <v>0</v>
      </c>
      <c r="BU38" s="1395">
        <v>0</v>
      </c>
      <c r="BV38" s="1395"/>
      <c r="BW38" s="1395"/>
      <c r="BX38" s="1395"/>
      <c r="BY38" s="1395"/>
      <c r="BZ38" s="1395"/>
      <c r="CA38" s="1395"/>
      <c r="CB38" s="1395"/>
      <c r="CC38" s="1395">
        <v>131120</v>
      </c>
      <c r="CD38" s="1395">
        <v>0</v>
      </c>
      <c r="CE38" s="1395"/>
      <c r="CF38" s="1395">
        <v>0</v>
      </c>
      <c r="CG38" s="1395"/>
      <c r="CH38" s="1395"/>
      <c r="CI38" s="1395"/>
      <c r="CJ38" s="1395">
        <v>131120</v>
      </c>
      <c r="CK38" s="1395"/>
      <c r="CL38" s="1395">
        <v>131120</v>
      </c>
      <c r="CM38" s="1395"/>
      <c r="CN38" s="1395"/>
      <c r="CO38" s="1395"/>
      <c r="CP38" s="1395"/>
      <c r="CQ38" s="1395">
        <v>3000000</v>
      </c>
      <c r="CR38" s="1395"/>
      <c r="CS38" s="1395">
        <v>3000000</v>
      </c>
      <c r="CT38" s="1395"/>
      <c r="CU38" s="1395">
        <v>63955591</v>
      </c>
      <c r="CV38" s="1395">
        <v>61789131</v>
      </c>
      <c r="CW38" s="1395">
        <v>2166460</v>
      </c>
      <c r="CX38" s="1395"/>
      <c r="CY38" s="1395">
        <v>0</v>
      </c>
      <c r="CZ38" s="1395"/>
      <c r="DA38" s="1395">
        <v>0</v>
      </c>
      <c r="DB38" s="1395"/>
      <c r="DC38" s="1395"/>
      <c r="DD38" s="1395"/>
      <c r="DE38" s="1395">
        <v>0</v>
      </c>
      <c r="DF38" s="1395"/>
      <c r="DG38" s="1395"/>
      <c r="DH38" s="1395"/>
      <c r="DI38" s="1395">
        <v>0</v>
      </c>
      <c r="DJ38" s="1395"/>
      <c r="DK38" s="1395"/>
      <c r="DL38" s="1395"/>
      <c r="DM38" s="1395"/>
      <c r="DN38" s="1395">
        <v>0</v>
      </c>
      <c r="DO38" s="1395"/>
      <c r="DP38" s="1395">
        <v>0</v>
      </c>
      <c r="DQ38" s="1395"/>
      <c r="DR38" s="1395"/>
      <c r="DS38" s="1395"/>
      <c r="DT38" s="1395">
        <v>0</v>
      </c>
      <c r="DU38" s="1395"/>
      <c r="DV38" s="1395"/>
      <c r="DW38" s="1395"/>
      <c r="DX38" s="1395"/>
      <c r="DY38" s="1395">
        <v>1327618</v>
      </c>
      <c r="DZ38" s="1395"/>
      <c r="EA38" s="1395">
        <v>0</v>
      </c>
      <c r="EB38" s="1395">
        <v>0</v>
      </c>
      <c r="EC38" s="1395"/>
      <c r="ED38" s="1395">
        <v>1300753</v>
      </c>
      <c r="EE38" s="1395">
        <v>26865</v>
      </c>
      <c r="EF38" s="1395"/>
      <c r="EG38" s="1395"/>
      <c r="EH38" s="1395">
        <v>7960538.1099999994</v>
      </c>
      <c r="EI38" s="1395">
        <v>1965354.95</v>
      </c>
      <c r="EJ38" s="1395">
        <v>5069539.1099999994</v>
      </c>
      <c r="EK38" s="1395">
        <v>925644.05</v>
      </c>
      <c r="EL38" s="1395"/>
      <c r="EM38" s="1395">
        <v>14930035</v>
      </c>
      <c r="EN38" s="1395"/>
      <c r="EO38" s="1395"/>
      <c r="EP38" s="1395"/>
      <c r="EQ38" s="1395"/>
      <c r="ER38" s="1395"/>
      <c r="ES38" s="1395">
        <v>180560539.11000001</v>
      </c>
      <c r="ET38" s="1194"/>
    </row>
    <row r="39" spans="5:150" s="947" customFormat="1">
      <c r="E39" s="1195">
        <v>42887</v>
      </c>
      <c r="F39" s="1395">
        <v>42917</v>
      </c>
      <c r="G39" s="1346">
        <v>12327</v>
      </c>
      <c r="H39" s="1395"/>
      <c r="I39" s="1395">
        <v>29731092</v>
      </c>
      <c r="J39" s="1395">
        <v>29731092</v>
      </c>
      <c r="K39" s="1395"/>
      <c r="L39" s="1395"/>
      <c r="M39" s="1395">
        <v>33799</v>
      </c>
      <c r="N39" s="1395">
        <v>33799</v>
      </c>
      <c r="O39" s="1395">
        <v>33799</v>
      </c>
      <c r="P39" s="1395"/>
      <c r="Q39" s="1395">
        <v>0</v>
      </c>
      <c r="R39" s="1395"/>
      <c r="S39" s="1395"/>
      <c r="T39" s="1395">
        <v>0</v>
      </c>
      <c r="U39" s="1395"/>
      <c r="V39" s="1395"/>
      <c r="W39" s="1395"/>
      <c r="X39" s="1395">
        <v>0</v>
      </c>
      <c r="Y39" s="1395">
        <v>0</v>
      </c>
      <c r="Z39" s="1395"/>
      <c r="AA39" s="1395"/>
      <c r="AB39" s="1395">
        <v>0</v>
      </c>
      <c r="AC39" s="1395"/>
      <c r="AD39" s="1395"/>
      <c r="AE39" s="1395"/>
      <c r="AF39" s="1395">
        <v>0</v>
      </c>
      <c r="AG39" s="1395"/>
      <c r="AH39" s="1395"/>
      <c r="AI39" s="1395"/>
      <c r="AJ39" s="1395"/>
      <c r="AK39" s="1395">
        <v>0</v>
      </c>
      <c r="AL39" s="1395"/>
      <c r="AM39" s="1395"/>
      <c r="AN39" s="1395"/>
      <c r="AO39" s="1395">
        <v>226592</v>
      </c>
      <c r="AP39" s="1395">
        <v>92468</v>
      </c>
      <c r="AQ39" s="1395">
        <v>134124</v>
      </c>
      <c r="AR39" s="1395">
        <v>134124</v>
      </c>
      <c r="AS39" s="1395"/>
      <c r="AT39" s="1395"/>
      <c r="AU39" s="1395"/>
      <c r="AV39" s="1395"/>
      <c r="AW39" s="1395"/>
      <c r="AX39" s="1395"/>
      <c r="AY39" s="1395">
        <v>55471198</v>
      </c>
      <c r="AZ39" s="1395">
        <v>0</v>
      </c>
      <c r="BA39" s="1395"/>
      <c r="BB39" s="1395"/>
      <c r="BC39" s="1395"/>
      <c r="BD39" s="1395">
        <v>55471198</v>
      </c>
      <c r="BE39" s="1395">
        <v>0</v>
      </c>
      <c r="BF39" s="1395"/>
      <c r="BG39" s="1395"/>
      <c r="BH39" s="1395"/>
      <c r="BI39" s="1395"/>
      <c r="BJ39" s="1395"/>
      <c r="BK39" s="1395"/>
      <c r="BL39" s="1395">
        <v>0</v>
      </c>
      <c r="BM39" s="1395">
        <v>0</v>
      </c>
      <c r="BN39" s="1395"/>
      <c r="BO39" s="1395"/>
      <c r="BP39" s="1395"/>
      <c r="BQ39" s="1395"/>
      <c r="BR39" s="1395"/>
      <c r="BS39" s="1395"/>
      <c r="BT39" s="1395">
        <v>0</v>
      </c>
      <c r="BU39" s="1395">
        <v>0</v>
      </c>
      <c r="BV39" s="1395"/>
      <c r="BW39" s="1395"/>
      <c r="BX39" s="1395"/>
      <c r="BY39" s="1395"/>
      <c r="BZ39" s="1395"/>
      <c r="CA39" s="1395"/>
      <c r="CB39" s="1395"/>
      <c r="CC39" s="1395">
        <v>127219</v>
      </c>
      <c r="CD39" s="1395">
        <v>0</v>
      </c>
      <c r="CE39" s="1395"/>
      <c r="CF39" s="1395">
        <v>0</v>
      </c>
      <c r="CG39" s="1395"/>
      <c r="CH39" s="1395"/>
      <c r="CI39" s="1395"/>
      <c r="CJ39" s="1395">
        <v>127219</v>
      </c>
      <c r="CK39" s="1395"/>
      <c r="CL39" s="1395">
        <v>127219</v>
      </c>
      <c r="CM39" s="1395"/>
      <c r="CN39" s="1395"/>
      <c r="CO39" s="1395"/>
      <c r="CP39" s="1395"/>
      <c r="CQ39" s="1395">
        <v>12000000</v>
      </c>
      <c r="CR39" s="1395"/>
      <c r="CS39" s="1395">
        <v>12000000</v>
      </c>
      <c r="CT39" s="1395"/>
      <c r="CU39" s="1395">
        <v>66229973</v>
      </c>
      <c r="CV39" s="1395">
        <v>64008930</v>
      </c>
      <c r="CW39" s="1395">
        <v>2221043</v>
      </c>
      <c r="CX39" s="1395"/>
      <c r="CY39" s="1395">
        <v>0</v>
      </c>
      <c r="CZ39" s="1395"/>
      <c r="DA39" s="1395">
        <v>0</v>
      </c>
      <c r="DB39" s="1395"/>
      <c r="DC39" s="1395"/>
      <c r="DD39" s="1395"/>
      <c r="DE39" s="1395">
        <v>0</v>
      </c>
      <c r="DF39" s="1395"/>
      <c r="DG39" s="1395"/>
      <c r="DH39" s="1395"/>
      <c r="DI39" s="1395">
        <v>0</v>
      </c>
      <c r="DJ39" s="1395"/>
      <c r="DK39" s="1395"/>
      <c r="DL39" s="1395"/>
      <c r="DM39" s="1395"/>
      <c r="DN39" s="1395">
        <v>0</v>
      </c>
      <c r="DO39" s="1395"/>
      <c r="DP39" s="1395">
        <v>0</v>
      </c>
      <c r="DQ39" s="1395"/>
      <c r="DR39" s="1395"/>
      <c r="DS39" s="1395"/>
      <c r="DT39" s="1395">
        <v>0</v>
      </c>
      <c r="DU39" s="1395"/>
      <c r="DV39" s="1395"/>
      <c r="DW39" s="1395"/>
      <c r="DX39" s="1395"/>
      <c r="DY39" s="1395">
        <v>1251779</v>
      </c>
      <c r="DZ39" s="1395"/>
      <c r="EA39" s="1395">
        <v>0</v>
      </c>
      <c r="EB39" s="1395">
        <v>0</v>
      </c>
      <c r="EC39" s="1395"/>
      <c r="ED39" s="1395">
        <v>1224314</v>
      </c>
      <c r="EE39" s="1395">
        <v>27465</v>
      </c>
      <c r="EF39" s="1395"/>
      <c r="EG39" s="1395"/>
      <c r="EH39" s="1395">
        <v>8058278.1199999992</v>
      </c>
      <c r="EI39" s="1395">
        <v>1961961.1</v>
      </c>
      <c r="EJ39" s="1395">
        <v>5207620.42</v>
      </c>
      <c r="EK39" s="1395">
        <v>888696.6</v>
      </c>
      <c r="EL39" s="1395"/>
      <c r="EM39" s="1395">
        <v>15611275</v>
      </c>
      <c r="EN39" s="1395"/>
      <c r="EO39" s="1395"/>
      <c r="EP39" s="1395"/>
      <c r="EQ39" s="1395"/>
      <c r="ER39" s="1395"/>
      <c r="ES39" s="1395">
        <v>188753532.12</v>
      </c>
      <c r="ET39" s="1194"/>
    </row>
    <row r="40" spans="5:150" s="947" customFormat="1">
      <c r="E40" s="1195">
        <v>42917</v>
      </c>
      <c r="F40" s="1395"/>
      <c r="G40" s="1346">
        <v>53238</v>
      </c>
      <c r="H40" s="1395"/>
      <c r="I40" s="1395">
        <v>16350730</v>
      </c>
      <c r="J40" s="1395">
        <v>16350730</v>
      </c>
      <c r="K40" s="1395"/>
      <c r="L40" s="1395"/>
      <c r="M40" s="1395">
        <v>82746</v>
      </c>
      <c r="N40" s="1395">
        <v>82746</v>
      </c>
      <c r="O40" s="1395">
        <v>82746</v>
      </c>
      <c r="P40" s="1395"/>
      <c r="Q40" s="1395">
        <v>0</v>
      </c>
      <c r="R40" s="1395"/>
      <c r="S40" s="1395"/>
      <c r="T40" s="1395">
        <v>0</v>
      </c>
      <c r="U40" s="1395"/>
      <c r="V40" s="1395"/>
      <c r="W40" s="1395"/>
      <c r="X40" s="1395">
        <v>0</v>
      </c>
      <c r="Y40" s="1395">
        <v>0</v>
      </c>
      <c r="Z40" s="1395"/>
      <c r="AA40" s="1395"/>
      <c r="AB40" s="1395">
        <v>0</v>
      </c>
      <c r="AC40" s="1395"/>
      <c r="AD40" s="1395"/>
      <c r="AE40" s="1395"/>
      <c r="AF40" s="1395">
        <v>0</v>
      </c>
      <c r="AG40" s="1395"/>
      <c r="AH40" s="1395"/>
      <c r="AI40" s="1395"/>
      <c r="AJ40" s="1395"/>
      <c r="AK40" s="1395">
        <v>0</v>
      </c>
      <c r="AL40" s="1395"/>
      <c r="AM40" s="1395"/>
      <c r="AN40" s="1395"/>
      <c r="AO40" s="1395">
        <v>507801</v>
      </c>
      <c r="AP40" s="1395">
        <v>327650</v>
      </c>
      <c r="AQ40" s="1395">
        <v>180151</v>
      </c>
      <c r="AR40" s="1395">
        <v>180151</v>
      </c>
      <c r="AS40" s="1395"/>
      <c r="AT40" s="1395"/>
      <c r="AU40" s="1395"/>
      <c r="AV40" s="1395"/>
      <c r="AW40" s="1395"/>
      <c r="AX40" s="1395"/>
      <c r="AY40" s="1395">
        <v>55471198</v>
      </c>
      <c r="AZ40" s="1395">
        <v>0</v>
      </c>
      <c r="BA40" s="1395"/>
      <c r="BB40" s="1395"/>
      <c r="BC40" s="1395"/>
      <c r="BD40" s="1395">
        <v>55471198</v>
      </c>
      <c r="BE40" s="1395">
        <v>0</v>
      </c>
      <c r="BF40" s="1395"/>
      <c r="BG40" s="1395"/>
      <c r="BH40" s="1395"/>
      <c r="BI40" s="1395"/>
      <c r="BJ40" s="1395"/>
      <c r="BK40" s="1395"/>
      <c r="BL40" s="1395">
        <v>0</v>
      </c>
      <c r="BM40" s="1395">
        <v>0</v>
      </c>
      <c r="BN40" s="1395"/>
      <c r="BO40" s="1395"/>
      <c r="BP40" s="1395"/>
      <c r="BQ40" s="1395"/>
      <c r="BR40" s="1395"/>
      <c r="BS40" s="1395"/>
      <c r="BT40" s="1395">
        <v>0</v>
      </c>
      <c r="BU40" s="1395">
        <v>0</v>
      </c>
      <c r="BV40" s="1395"/>
      <c r="BW40" s="1395"/>
      <c r="BX40" s="1395"/>
      <c r="BY40" s="1395"/>
      <c r="BZ40" s="1395"/>
      <c r="CA40" s="1395"/>
      <c r="CB40" s="1395"/>
      <c r="CC40" s="1395">
        <v>119481</v>
      </c>
      <c r="CD40" s="1395">
        <v>0</v>
      </c>
      <c r="CE40" s="1395"/>
      <c r="CF40" s="1395">
        <v>0</v>
      </c>
      <c r="CG40" s="1395"/>
      <c r="CH40" s="1395"/>
      <c r="CI40" s="1395"/>
      <c r="CJ40" s="1395">
        <v>119481</v>
      </c>
      <c r="CK40" s="1395"/>
      <c r="CL40" s="1395">
        <v>119481</v>
      </c>
      <c r="CM40" s="1395"/>
      <c r="CN40" s="1395"/>
      <c r="CO40" s="1395"/>
      <c r="CP40" s="1395"/>
      <c r="CQ40" s="1395">
        <v>10000000</v>
      </c>
      <c r="CR40" s="1395"/>
      <c r="CS40" s="1395">
        <v>10000000</v>
      </c>
      <c r="CT40" s="1395"/>
      <c r="CU40" s="1395">
        <v>69435736</v>
      </c>
      <c r="CV40" s="1395">
        <v>67121352</v>
      </c>
      <c r="CW40" s="1395">
        <v>2314384</v>
      </c>
      <c r="CX40" s="1395"/>
      <c r="CY40" s="1395">
        <v>0</v>
      </c>
      <c r="CZ40" s="1395"/>
      <c r="DA40" s="1395">
        <v>0</v>
      </c>
      <c r="DB40" s="1395"/>
      <c r="DC40" s="1395"/>
      <c r="DD40" s="1395"/>
      <c r="DE40" s="1395">
        <v>0</v>
      </c>
      <c r="DF40" s="1395"/>
      <c r="DG40" s="1395"/>
      <c r="DH40" s="1395"/>
      <c r="DI40" s="1395">
        <v>0</v>
      </c>
      <c r="DJ40" s="1395"/>
      <c r="DK40" s="1395"/>
      <c r="DL40" s="1395"/>
      <c r="DM40" s="1395"/>
      <c r="DN40" s="1395">
        <v>0</v>
      </c>
      <c r="DO40" s="1395"/>
      <c r="DP40" s="1395">
        <v>0</v>
      </c>
      <c r="DQ40" s="1395"/>
      <c r="DR40" s="1395"/>
      <c r="DS40" s="1395"/>
      <c r="DT40" s="1395">
        <v>0</v>
      </c>
      <c r="DU40" s="1395"/>
      <c r="DV40" s="1395"/>
      <c r="DW40" s="1395"/>
      <c r="DX40" s="1395"/>
      <c r="DY40" s="1395">
        <v>1364190</v>
      </c>
      <c r="DZ40" s="1395"/>
      <c r="EA40" s="1395">
        <v>0</v>
      </c>
      <c r="EB40" s="1395">
        <v>0</v>
      </c>
      <c r="EC40" s="1395"/>
      <c r="ED40" s="1395">
        <v>1336005</v>
      </c>
      <c r="EE40" s="1395">
        <v>28185</v>
      </c>
      <c r="EF40" s="1395"/>
      <c r="EG40" s="1395"/>
      <c r="EH40" s="1395">
        <v>8050158.6399999997</v>
      </c>
      <c r="EI40" s="1395">
        <v>1958567.26</v>
      </c>
      <c r="EJ40" s="1395">
        <v>5142809.96</v>
      </c>
      <c r="EK40" s="1395">
        <v>948781.42</v>
      </c>
      <c r="EL40" s="1395"/>
      <c r="EM40" s="1395">
        <v>16239491</v>
      </c>
      <c r="EN40" s="1395"/>
      <c r="EO40" s="1395"/>
      <c r="EP40" s="1395"/>
      <c r="EQ40" s="1395"/>
      <c r="ER40" s="1395"/>
      <c r="ES40" s="1395">
        <v>177674769.63999999</v>
      </c>
      <c r="ET40" s="1194"/>
    </row>
    <row r="41" spans="5:150" ht="15">
      <c r="E41" s="1195">
        <v>42948</v>
      </c>
      <c r="F41" s="1395"/>
      <c r="G41" s="1346">
        <v>67582</v>
      </c>
      <c r="H41" s="1395"/>
      <c r="I41" s="1395">
        <v>36064035</v>
      </c>
      <c r="J41" s="1395">
        <v>36064035</v>
      </c>
      <c r="K41" s="1395"/>
      <c r="L41" s="1395"/>
      <c r="M41" s="1395">
        <v>134693</v>
      </c>
      <c r="N41" s="1395">
        <v>134693</v>
      </c>
      <c r="O41" s="1395">
        <v>134693</v>
      </c>
      <c r="P41" s="1395"/>
      <c r="Q41" s="1395">
        <v>0</v>
      </c>
      <c r="R41" s="1395"/>
      <c r="S41" s="1395"/>
      <c r="T41" s="1395">
        <v>0</v>
      </c>
      <c r="U41" s="1395"/>
      <c r="V41" s="1395"/>
      <c r="W41" s="1395"/>
      <c r="X41" s="1395">
        <v>0</v>
      </c>
      <c r="Y41" s="1395">
        <v>0</v>
      </c>
      <c r="Z41" s="1395"/>
      <c r="AA41" s="1395"/>
      <c r="AB41" s="1395">
        <v>0</v>
      </c>
      <c r="AC41" s="1395"/>
      <c r="AD41" s="1395"/>
      <c r="AE41" s="1395"/>
      <c r="AF41" s="1395">
        <v>0</v>
      </c>
      <c r="AG41" s="1395"/>
      <c r="AH41" s="1395"/>
      <c r="AI41" s="1395"/>
      <c r="AJ41" s="1395"/>
      <c r="AK41" s="1395">
        <v>0</v>
      </c>
      <c r="AL41" s="1395"/>
      <c r="AM41" s="1395"/>
      <c r="AN41" s="1395"/>
      <c r="AO41" s="1395">
        <v>606345</v>
      </c>
      <c r="AP41" s="1395">
        <v>395303</v>
      </c>
      <c r="AQ41" s="1395">
        <v>211042</v>
      </c>
      <c r="AR41" s="1395">
        <v>211042</v>
      </c>
      <c r="AS41" s="1395"/>
      <c r="AT41" s="1395"/>
      <c r="AU41" s="1395"/>
      <c r="AV41" s="1395"/>
      <c r="AW41" s="1395"/>
      <c r="AX41" s="1395"/>
      <c r="AY41" s="1395">
        <v>51377124</v>
      </c>
      <c r="AZ41" s="1395">
        <v>0</v>
      </c>
      <c r="BA41" s="1395"/>
      <c r="BB41" s="1395"/>
      <c r="BC41" s="1395"/>
      <c r="BD41" s="1395">
        <v>51377124</v>
      </c>
      <c r="BE41" s="1395">
        <v>0</v>
      </c>
      <c r="BF41" s="1395"/>
      <c r="BG41" s="1395"/>
      <c r="BH41" s="1395"/>
      <c r="BI41" s="1395"/>
      <c r="BJ41" s="1395"/>
      <c r="BK41" s="1395"/>
      <c r="BL41" s="1395">
        <v>0</v>
      </c>
      <c r="BM41" s="1395">
        <v>0</v>
      </c>
      <c r="BN41" s="1395"/>
      <c r="BO41" s="1395"/>
      <c r="BP41" s="1395"/>
      <c r="BQ41" s="1395"/>
      <c r="BR41" s="1395"/>
      <c r="BS41" s="1395"/>
      <c r="BT41" s="1395">
        <v>0</v>
      </c>
      <c r="BU41" s="1395">
        <v>0</v>
      </c>
      <c r="BV41" s="1395"/>
      <c r="BW41" s="1395"/>
      <c r="BX41" s="1395"/>
      <c r="BY41" s="1395"/>
      <c r="BZ41" s="1395"/>
      <c r="CA41" s="1395"/>
      <c r="CB41" s="1395"/>
      <c r="CC41" s="1395">
        <v>116210</v>
      </c>
      <c r="CD41" s="1395">
        <v>0</v>
      </c>
      <c r="CE41" s="1395"/>
      <c r="CF41" s="1395">
        <v>0</v>
      </c>
      <c r="CG41" s="1395"/>
      <c r="CH41" s="1395"/>
      <c r="CI41" s="1395"/>
      <c r="CJ41" s="1395">
        <v>116210</v>
      </c>
      <c r="CK41" s="1395"/>
      <c r="CL41" s="1395">
        <v>116210</v>
      </c>
      <c r="CM41" s="1395"/>
      <c r="CN41" s="1395"/>
      <c r="CO41" s="1395"/>
      <c r="CP41" s="1395"/>
      <c r="CQ41" s="1395">
        <v>4000000</v>
      </c>
      <c r="CR41" s="1395"/>
      <c r="CS41" s="1395">
        <v>4000000</v>
      </c>
      <c r="CT41" s="1395"/>
      <c r="CU41" s="1395">
        <v>71030020</v>
      </c>
      <c r="CV41" s="1395">
        <v>69807028</v>
      </c>
      <c r="CW41" s="1395">
        <v>1222992</v>
      </c>
      <c r="CX41" s="1395"/>
      <c r="CY41" s="1395">
        <v>0</v>
      </c>
      <c r="CZ41" s="1395"/>
      <c r="DA41" s="1395">
        <v>0</v>
      </c>
      <c r="DB41" s="1395"/>
      <c r="DC41" s="1395"/>
      <c r="DD41" s="1395"/>
      <c r="DE41" s="1395">
        <v>0</v>
      </c>
      <c r="DF41" s="1395"/>
      <c r="DG41" s="1395"/>
      <c r="DH41" s="1395"/>
      <c r="DI41" s="1395">
        <v>0</v>
      </c>
      <c r="DJ41" s="1395"/>
      <c r="DK41" s="1395"/>
      <c r="DL41" s="1395"/>
      <c r="DM41" s="1395"/>
      <c r="DN41" s="1395">
        <v>0</v>
      </c>
      <c r="DO41" s="1395"/>
      <c r="DP41" s="1395">
        <v>0</v>
      </c>
      <c r="DQ41" s="1395"/>
      <c r="DR41" s="1395"/>
      <c r="DS41" s="1395"/>
      <c r="DT41" s="1395">
        <v>0</v>
      </c>
      <c r="DU41" s="1395"/>
      <c r="DV41" s="1395"/>
      <c r="DW41" s="1395"/>
      <c r="DX41" s="1395"/>
      <c r="DY41" s="1395">
        <v>1629195</v>
      </c>
      <c r="DZ41" s="1395"/>
      <c r="EA41" s="1395">
        <v>0</v>
      </c>
      <c r="EB41" s="1395">
        <v>0</v>
      </c>
      <c r="EC41" s="1395"/>
      <c r="ED41" s="1395">
        <v>1600683</v>
      </c>
      <c r="EE41" s="1395">
        <v>28512</v>
      </c>
      <c r="EF41" s="1395"/>
      <c r="EG41" s="1395"/>
      <c r="EH41" s="1395">
        <v>8231515.3099999996</v>
      </c>
      <c r="EI41" s="1395">
        <v>1955173.41</v>
      </c>
      <c r="EJ41" s="1395">
        <v>2845388.27</v>
      </c>
      <c r="EK41" s="1395">
        <v>3430953.63</v>
      </c>
      <c r="EL41" s="1395"/>
      <c r="EM41" s="1395">
        <v>16164848</v>
      </c>
      <c r="EN41" s="1395"/>
      <c r="EO41" s="1395"/>
      <c r="EP41" s="1395"/>
      <c r="EQ41" s="1395"/>
      <c r="ER41" s="1395"/>
      <c r="ES41" s="1395">
        <v>189421567.31</v>
      </c>
      <c r="ET41" s="1194"/>
    </row>
    <row r="42" spans="5:150">
      <c r="E42" s="1195">
        <v>42979</v>
      </c>
      <c r="F42" s="1396"/>
      <c r="G42" s="1347">
        <v>9204</v>
      </c>
      <c r="H42" s="1396"/>
      <c r="I42" s="1396">
        <v>37750022</v>
      </c>
      <c r="J42" s="1396">
        <v>37750022</v>
      </c>
      <c r="K42" s="1396"/>
      <c r="L42" s="1396"/>
      <c r="M42" s="1396">
        <v>193573</v>
      </c>
      <c r="N42" s="1396">
        <v>193573</v>
      </c>
      <c r="O42" s="1396">
        <v>193573</v>
      </c>
      <c r="P42" s="1396"/>
      <c r="Q42" s="1396">
        <v>0</v>
      </c>
      <c r="R42" s="1396"/>
      <c r="S42" s="1396"/>
      <c r="T42" s="1396">
        <v>0</v>
      </c>
      <c r="U42" s="1396"/>
      <c r="V42" s="1396"/>
      <c r="W42" s="1396"/>
      <c r="X42" s="1396">
        <v>0</v>
      </c>
      <c r="Y42" s="1396">
        <v>0</v>
      </c>
      <c r="Z42" s="1396"/>
      <c r="AA42" s="1396"/>
      <c r="AB42" s="1396">
        <v>0</v>
      </c>
      <c r="AC42" s="1396"/>
      <c r="AD42" s="1396"/>
      <c r="AE42" s="1396"/>
      <c r="AF42" s="1396">
        <v>0</v>
      </c>
      <c r="AG42" s="1396"/>
      <c r="AH42" s="1396"/>
      <c r="AI42" s="1396"/>
      <c r="AJ42" s="1396"/>
      <c r="AK42" s="1396">
        <v>0</v>
      </c>
      <c r="AL42" s="1396"/>
      <c r="AM42" s="1396"/>
      <c r="AN42" s="1396"/>
      <c r="AO42" s="1396">
        <v>587246</v>
      </c>
      <c r="AP42" s="1396">
        <v>236956</v>
      </c>
      <c r="AQ42" s="1396">
        <v>350290</v>
      </c>
      <c r="AR42" s="1396">
        <v>350290</v>
      </c>
      <c r="AS42" s="1396"/>
      <c r="AT42" s="1396"/>
      <c r="AU42" s="1396"/>
      <c r="AV42" s="1396"/>
      <c r="AW42" s="1396"/>
      <c r="AX42" s="1396"/>
      <c r="AY42" s="1396">
        <v>51376312</v>
      </c>
      <c r="AZ42" s="1396">
        <v>0</v>
      </c>
      <c r="BA42" s="1396"/>
      <c r="BB42" s="1396"/>
      <c r="BC42" s="1396"/>
      <c r="BD42" s="1396">
        <v>51376312</v>
      </c>
      <c r="BE42" s="1396">
        <v>0</v>
      </c>
      <c r="BF42" s="1396"/>
      <c r="BG42" s="1396"/>
      <c r="BH42" s="1396"/>
      <c r="BI42" s="1396"/>
      <c r="BJ42" s="1396"/>
      <c r="BK42" s="1396"/>
      <c r="BL42" s="1396">
        <v>0</v>
      </c>
      <c r="BM42" s="1396">
        <v>0</v>
      </c>
      <c r="BN42" s="1396"/>
      <c r="BO42" s="1396"/>
      <c r="BP42" s="1396"/>
      <c r="BQ42" s="1396"/>
      <c r="BR42" s="1396"/>
      <c r="BS42" s="1396"/>
      <c r="BT42" s="1396">
        <v>0</v>
      </c>
      <c r="BU42" s="1396">
        <v>0</v>
      </c>
      <c r="BV42" s="1396"/>
      <c r="BW42" s="1396"/>
      <c r="BX42" s="1396"/>
      <c r="BY42" s="1396"/>
      <c r="BZ42" s="1396"/>
      <c r="CA42" s="1396"/>
      <c r="CB42" s="1396"/>
      <c r="CC42" s="1396">
        <v>117507</v>
      </c>
      <c r="CD42" s="1396">
        <v>0</v>
      </c>
      <c r="CE42" s="1396"/>
      <c r="CF42" s="1396">
        <v>0</v>
      </c>
      <c r="CG42" s="1396"/>
      <c r="CH42" s="1396"/>
      <c r="CI42" s="1396"/>
      <c r="CJ42" s="1396">
        <v>117507</v>
      </c>
      <c r="CK42" s="1396"/>
      <c r="CL42" s="1396">
        <v>117507</v>
      </c>
      <c r="CM42" s="1396"/>
      <c r="CN42" s="1396"/>
      <c r="CO42" s="1396"/>
      <c r="CP42" s="1396"/>
      <c r="CQ42" s="1396">
        <v>1000000</v>
      </c>
      <c r="CR42" s="1396"/>
      <c r="CS42" s="1396">
        <v>1000000</v>
      </c>
      <c r="CT42" s="1396"/>
      <c r="CU42" s="1396">
        <v>74615445</v>
      </c>
      <c r="CV42" s="1396">
        <v>73766725</v>
      </c>
      <c r="CW42" s="1396">
        <v>848720</v>
      </c>
      <c r="CX42" s="1396"/>
      <c r="CY42" s="1396">
        <v>0</v>
      </c>
      <c r="CZ42" s="1396"/>
      <c r="DA42" s="1396">
        <v>0</v>
      </c>
      <c r="DB42" s="1396"/>
      <c r="DC42" s="1396"/>
      <c r="DD42" s="1396"/>
      <c r="DE42" s="1396">
        <v>0</v>
      </c>
      <c r="DF42" s="1396"/>
      <c r="DG42" s="1396"/>
      <c r="DH42" s="1396"/>
      <c r="DI42" s="1396">
        <v>0</v>
      </c>
      <c r="DJ42" s="1396"/>
      <c r="DK42" s="1396"/>
      <c r="DL42" s="1396"/>
      <c r="DM42" s="1396"/>
      <c r="DN42" s="1396">
        <v>0</v>
      </c>
      <c r="DO42" s="1396"/>
      <c r="DP42" s="1396">
        <v>0</v>
      </c>
      <c r="DQ42" s="1396"/>
      <c r="DR42" s="1396"/>
      <c r="DS42" s="1396"/>
      <c r="DT42" s="1396">
        <v>0</v>
      </c>
      <c r="DU42" s="1396"/>
      <c r="DV42" s="1396"/>
      <c r="DW42" s="1396"/>
      <c r="DX42" s="1396"/>
      <c r="DY42" s="1396">
        <v>2977417</v>
      </c>
      <c r="DZ42" s="1396"/>
      <c r="EA42" s="1396">
        <v>0</v>
      </c>
      <c r="EB42" s="1396">
        <v>0</v>
      </c>
      <c r="EC42" s="1396"/>
      <c r="ED42" s="1396">
        <v>2949136</v>
      </c>
      <c r="EE42" s="1396">
        <v>28281</v>
      </c>
      <c r="EF42" s="1396"/>
      <c r="EG42" s="1396"/>
      <c r="EH42" s="1396">
        <v>8070727.0299999993</v>
      </c>
      <c r="EI42" s="1396">
        <v>1951779.57</v>
      </c>
      <c r="EJ42" s="1396">
        <v>2780572.9</v>
      </c>
      <c r="EK42" s="1396">
        <v>3338374.56</v>
      </c>
      <c r="EL42" s="1396"/>
      <c r="EM42" s="1396">
        <v>16696866</v>
      </c>
      <c r="EN42" s="1396"/>
      <c r="EO42" s="1396"/>
      <c r="EP42" s="1396"/>
      <c r="EQ42" s="1396"/>
      <c r="ER42" s="1396"/>
      <c r="ES42" s="1190">
        <v>193394319.03</v>
      </c>
    </row>
    <row r="43" spans="5:150" ht="15">
      <c r="E43" s="1198">
        <v>43009</v>
      </c>
      <c r="F43" s="1397"/>
      <c r="G43" s="1348">
        <v>22377</v>
      </c>
      <c r="H43" s="1397"/>
      <c r="I43" s="1397">
        <v>29561392</v>
      </c>
      <c r="J43" s="1397">
        <v>29561392</v>
      </c>
      <c r="K43" s="1397"/>
      <c r="L43" s="1397"/>
      <c r="M43" s="1397">
        <v>238559</v>
      </c>
      <c r="N43" s="1397">
        <v>238559</v>
      </c>
      <c r="O43" s="1397">
        <v>238559</v>
      </c>
      <c r="P43" s="1397"/>
      <c r="Q43" s="1397">
        <v>0</v>
      </c>
      <c r="R43" s="1397"/>
      <c r="S43" s="1397"/>
      <c r="T43" s="1397">
        <v>0</v>
      </c>
      <c r="U43" s="1397"/>
      <c r="V43" s="1397"/>
      <c r="W43" s="1397"/>
      <c r="X43" s="1397">
        <v>0</v>
      </c>
      <c r="Y43" s="1397">
        <v>0</v>
      </c>
      <c r="Z43" s="1397"/>
      <c r="AA43" s="1397"/>
      <c r="AB43" s="1397">
        <v>0</v>
      </c>
      <c r="AC43" s="1397"/>
      <c r="AD43" s="1397"/>
      <c r="AE43" s="1397"/>
      <c r="AF43" s="1397">
        <v>0</v>
      </c>
      <c r="AG43" s="1397"/>
      <c r="AH43" s="1397"/>
      <c r="AI43" s="1397"/>
      <c r="AJ43" s="1397"/>
      <c r="AK43" s="1397">
        <v>0</v>
      </c>
      <c r="AL43" s="1397"/>
      <c r="AM43" s="1397"/>
      <c r="AN43" s="1397"/>
      <c r="AO43" s="1397">
        <v>541420</v>
      </c>
      <c r="AP43" s="1397">
        <v>171974</v>
      </c>
      <c r="AQ43" s="1397">
        <v>369446</v>
      </c>
      <c r="AR43" s="1397">
        <v>369446</v>
      </c>
      <c r="AS43" s="1397"/>
      <c r="AT43" s="1397"/>
      <c r="AU43" s="1397"/>
      <c r="AV43" s="1397"/>
      <c r="AW43" s="1397"/>
      <c r="AX43" s="1397"/>
      <c r="AY43" s="1397">
        <v>65037827</v>
      </c>
      <c r="AZ43" s="1397">
        <v>0</v>
      </c>
      <c r="BA43" s="1397"/>
      <c r="BB43" s="1397"/>
      <c r="BC43" s="1397"/>
      <c r="BD43" s="1397">
        <v>65037827</v>
      </c>
      <c r="BE43" s="1397">
        <v>0</v>
      </c>
      <c r="BF43" s="1397"/>
      <c r="BG43" s="1397"/>
      <c r="BH43" s="1397"/>
      <c r="BI43" s="1397"/>
      <c r="BJ43" s="1397"/>
      <c r="BK43" s="1397"/>
      <c r="BL43" s="1397">
        <v>0</v>
      </c>
      <c r="BM43" s="1397">
        <v>0</v>
      </c>
      <c r="BN43" s="1397"/>
      <c r="BO43" s="1397"/>
      <c r="BP43" s="1397"/>
      <c r="BQ43" s="1397"/>
      <c r="BR43" s="1397"/>
      <c r="BS43" s="1397"/>
      <c r="BT43" s="1397">
        <v>0</v>
      </c>
      <c r="BU43" s="1397">
        <v>0</v>
      </c>
      <c r="BV43" s="1397"/>
      <c r="BW43" s="1397"/>
      <c r="BX43" s="1397"/>
      <c r="BY43" s="1397"/>
      <c r="BZ43" s="1397"/>
      <c r="CA43" s="1397"/>
      <c r="CB43" s="1397"/>
      <c r="CC43" s="1397">
        <v>110643</v>
      </c>
      <c r="CD43" s="1397">
        <v>0</v>
      </c>
      <c r="CE43" s="1397"/>
      <c r="CF43" s="1397">
        <v>0</v>
      </c>
      <c r="CG43" s="1397"/>
      <c r="CH43" s="1397"/>
      <c r="CI43" s="1397"/>
      <c r="CJ43" s="1397">
        <v>110643</v>
      </c>
      <c r="CK43" s="1397"/>
      <c r="CL43" s="1397">
        <v>110643</v>
      </c>
      <c r="CM43" s="1397"/>
      <c r="CN43" s="1397"/>
      <c r="CO43" s="1397"/>
      <c r="CP43" s="1397"/>
      <c r="CQ43" s="1397">
        <v>0</v>
      </c>
      <c r="CR43" s="1397"/>
      <c r="CS43" s="1397">
        <v>0</v>
      </c>
      <c r="CT43" s="1397"/>
      <c r="CU43" s="1397">
        <v>77597958</v>
      </c>
      <c r="CV43" s="1397">
        <v>76715451</v>
      </c>
      <c r="CW43" s="1397">
        <v>882507</v>
      </c>
      <c r="CX43" s="1397"/>
      <c r="CY43" s="1397">
        <v>0</v>
      </c>
      <c r="CZ43" s="1397"/>
      <c r="DA43" s="1397">
        <v>0</v>
      </c>
      <c r="DB43" s="1397"/>
      <c r="DC43" s="1397"/>
      <c r="DD43" s="1397"/>
      <c r="DE43" s="1397">
        <v>0</v>
      </c>
      <c r="DF43" s="1397"/>
      <c r="DG43" s="1397"/>
      <c r="DH43" s="1397"/>
      <c r="DI43" s="1397">
        <v>0</v>
      </c>
      <c r="DJ43" s="1397"/>
      <c r="DK43" s="1397"/>
      <c r="DL43" s="1397"/>
      <c r="DM43" s="1397"/>
      <c r="DN43" s="1397">
        <v>0</v>
      </c>
      <c r="DO43" s="1397"/>
      <c r="DP43" s="1397">
        <v>0</v>
      </c>
      <c r="DQ43" s="1397"/>
      <c r="DR43" s="1397"/>
      <c r="DS43" s="1397"/>
      <c r="DT43" s="1397">
        <v>0</v>
      </c>
      <c r="DU43" s="1397"/>
      <c r="DV43" s="1397"/>
      <c r="DW43" s="1397"/>
      <c r="DX43" s="1397"/>
      <c r="DY43" s="1397">
        <v>4901616</v>
      </c>
      <c r="DZ43" s="1397"/>
      <c r="EA43" s="1397">
        <v>0</v>
      </c>
      <c r="EB43" s="1397">
        <v>0</v>
      </c>
      <c r="EC43" s="1397"/>
      <c r="ED43" s="1397">
        <v>4873697</v>
      </c>
      <c r="EE43" s="1397">
        <v>27919</v>
      </c>
      <c r="EF43" s="1397"/>
      <c r="EG43" s="1397"/>
      <c r="EH43" s="1397">
        <v>7985010.7400000012</v>
      </c>
      <c r="EI43" s="1397">
        <v>1948385.73</v>
      </c>
      <c r="EJ43" s="1397">
        <v>5229849.4800000004</v>
      </c>
      <c r="EK43" s="1397">
        <v>806775.53</v>
      </c>
      <c r="EL43" s="1397"/>
      <c r="EM43" s="1397">
        <v>17314094</v>
      </c>
      <c r="EN43" s="1397"/>
      <c r="EO43" s="1397"/>
      <c r="EP43" s="1397"/>
      <c r="EQ43" s="1397"/>
      <c r="ER43" s="1397"/>
      <c r="ES43" s="1397">
        <v>203310896.74000001</v>
      </c>
      <c r="ET43" s="1199"/>
    </row>
    <row r="44" spans="5:150" s="1349" customFormat="1" ht="15">
      <c r="E44" s="1350">
        <v>43040</v>
      </c>
      <c r="F44" s="1400"/>
      <c r="G44" s="1354">
        <v>6381</v>
      </c>
      <c r="H44" s="1400"/>
      <c r="I44" s="1400">
        <v>47678788</v>
      </c>
      <c r="J44" s="1400">
        <v>47678788</v>
      </c>
      <c r="K44" s="1400"/>
      <c r="L44" s="1400"/>
      <c r="M44" s="1400">
        <v>65331</v>
      </c>
      <c r="N44" s="1400">
        <v>65331</v>
      </c>
      <c r="O44" s="1400">
        <v>65331</v>
      </c>
      <c r="P44" s="1400"/>
      <c r="Q44" s="1400">
        <v>0</v>
      </c>
      <c r="R44" s="1400"/>
      <c r="S44" s="1400"/>
      <c r="T44" s="1400">
        <v>0</v>
      </c>
      <c r="U44" s="1400"/>
      <c r="V44" s="1400"/>
      <c r="W44" s="1400"/>
      <c r="X44" s="1400">
        <v>0</v>
      </c>
      <c r="Y44" s="1400">
        <v>0</v>
      </c>
      <c r="Z44" s="1400"/>
      <c r="AA44" s="1400"/>
      <c r="AB44" s="1400">
        <v>0</v>
      </c>
      <c r="AC44" s="1400"/>
      <c r="AD44" s="1400"/>
      <c r="AE44" s="1400"/>
      <c r="AF44" s="1400">
        <v>0</v>
      </c>
      <c r="AG44" s="1400"/>
      <c r="AH44" s="1400"/>
      <c r="AI44" s="1400"/>
      <c r="AJ44" s="1400"/>
      <c r="AK44" s="1400">
        <v>0</v>
      </c>
      <c r="AL44" s="1400"/>
      <c r="AM44" s="1400"/>
      <c r="AN44" s="1400"/>
      <c r="AO44" s="1400">
        <v>906448</v>
      </c>
      <c r="AP44" s="1400">
        <v>95805</v>
      </c>
      <c r="AQ44" s="1400">
        <v>810643</v>
      </c>
      <c r="AR44" s="1400">
        <v>810643</v>
      </c>
      <c r="AS44" s="1400"/>
      <c r="AT44" s="1400"/>
      <c r="AU44" s="1400"/>
      <c r="AV44" s="1400"/>
      <c r="AW44" s="1400"/>
      <c r="AX44" s="1400"/>
      <c r="AY44" s="1400">
        <v>57020058</v>
      </c>
      <c r="AZ44" s="1400">
        <v>0</v>
      </c>
      <c r="BA44" s="1400"/>
      <c r="BB44" s="1400"/>
      <c r="BC44" s="1400"/>
      <c r="BD44" s="1400">
        <v>57020058</v>
      </c>
      <c r="BE44" s="1400">
        <v>0</v>
      </c>
      <c r="BF44" s="1400"/>
      <c r="BG44" s="1400"/>
      <c r="BH44" s="1400"/>
      <c r="BI44" s="1400"/>
      <c r="BJ44" s="1400"/>
      <c r="BK44" s="1400"/>
      <c r="BL44" s="1400">
        <v>0</v>
      </c>
      <c r="BM44" s="1400">
        <v>0</v>
      </c>
      <c r="BN44" s="1400"/>
      <c r="BO44" s="1400"/>
      <c r="BP44" s="1400"/>
      <c r="BQ44" s="1400"/>
      <c r="BR44" s="1400"/>
      <c r="BS44" s="1400"/>
      <c r="BT44" s="1400">
        <v>0</v>
      </c>
      <c r="BU44" s="1400">
        <v>0</v>
      </c>
      <c r="BV44" s="1400"/>
      <c r="BW44" s="1400"/>
      <c r="BX44" s="1400"/>
      <c r="BY44" s="1400"/>
      <c r="BZ44" s="1400"/>
      <c r="CA44" s="1400"/>
      <c r="CB44" s="1400"/>
      <c r="CC44" s="1400">
        <v>100022</v>
      </c>
      <c r="CD44" s="1400">
        <v>0</v>
      </c>
      <c r="CE44" s="1400"/>
      <c r="CF44" s="1400">
        <v>0</v>
      </c>
      <c r="CG44" s="1400"/>
      <c r="CH44" s="1400"/>
      <c r="CI44" s="1400"/>
      <c r="CJ44" s="1400">
        <v>100022</v>
      </c>
      <c r="CK44" s="1400"/>
      <c r="CL44" s="1400">
        <v>100022</v>
      </c>
      <c r="CM44" s="1400"/>
      <c r="CN44" s="1400"/>
      <c r="CO44" s="1400"/>
      <c r="CP44" s="1400"/>
      <c r="CQ44" s="1400">
        <v>0</v>
      </c>
      <c r="CR44" s="1400"/>
      <c r="CS44" s="1400">
        <v>0</v>
      </c>
      <c r="CT44" s="1400"/>
      <c r="CU44" s="1400">
        <v>79867127</v>
      </c>
      <c r="CV44" s="1400">
        <v>79138533</v>
      </c>
      <c r="CW44" s="1400">
        <v>728594</v>
      </c>
      <c r="CX44" s="1400"/>
      <c r="CY44" s="1400">
        <v>0</v>
      </c>
      <c r="CZ44" s="1400"/>
      <c r="DA44" s="1400">
        <v>0</v>
      </c>
      <c r="DB44" s="1400"/>
      <c r="DC44" s="1400"/>
      <c r="DD44" s="1400"/>
      <c r="DE44" s="1400">
        <v>0</v>
      </c>
      <c r="DF44" s="1400"/>
      <c r="DG44" s="1400"/>
      <c r="DH44" s="1400"/>
      <c r="DI44" s="1400">
        <v>0</v>
      </c>
      <c r="DJ44" s="1400"/>
      <c r="DK44" s="1400"/>
      <c r="DL44" s="1400"/>
      <c r="DM44" s="1400"/>
      <c r="DN44" s="1400">
        <v>0</v>
      </c>
      <c r="DO44" s="1400"/>
      <c r="DP44" s="1400">
        <v>0</v>
      </c>
      <c r="DQ44" s="1400"/>
      <c r="DR44" s="1400"/>
      <c r="DS44" s="1400"/>
      <c r="DT44" s="1400">
        <v>0</v>
      </c>
      <c r="DU44" s="1400"/>
      <c r="DV44" s="1400"/>
      <c r="DW44" s="1400"/>
      <c r="DX44" s="1400"/>
      <c r="DY44" s="1400">
        <v>3255256</v>
      </c>
      <c r="DZ44" s="1400"/>
      <c r="EA44" s="1400">
        <v>0</v>
      </c>
      <c r="EB44" s="1400">
        <v>0</v>
      </c>
      <c r="EC44" s="1400"/>
      <c r="ED44" s="1400">
        <v>3226775</v>
      </c>
      <c r="EE44" s="1400">
        <v>28481</v>
      </c>
      <c r="EF44" s="1400"/>
      <c r="EG44" s="1400"/>
      <c r="EH44" s="1400">
        <v>8182096.1500000004</v>
      </c>
      <c r="EI44" s="1400">
        <v>1944991.88</v>
      </c>
      <c r="EJ44" s="1400">
        <v>5454127.21</v>
      </c>
      <c r="EK44" s="1400">
        <v>782977.06</v>
      </c>
      <c r="EL44" s="1400"/>
      <c r="EM44" s="1400">
        <v>16737714</v>
      </c>
      <c r="EN44" s="1400"/>
      <c r="EO44" s="1400"/>
      <c r="EP44" s="1400"/>
      <c r="EQ44" s="1400"/>
      <c r="ER44" s="1400"/>
      <c r="ES44" s="1400">
        <v>213819221.15000001</v>
      </c>
    </row>
    <row r="45" spans="5:150" s="1341" customFormat="1" ht="15">
      <c r="E45" s="1342">
        <v>43070</v>
      </c>
      <c r="F45" s="1392"/>
      <c r="G45" s="1343">
        <v>102147</v>
      </c>
      <c r="H45" s="1392"/>
      <c r="I45" s="1392">
        <v>46529837</v>
      </c>
      <c r="J45" s="1392">
        <v>46529837</v>
      </c>
      <c r="K45" s="1392"/>
      <c r="L45" s="1392"/>
      <c r="M45" s="1392">
        <v>103829</v>
      </c>
      <c r="N45" s="1392">
        <v>103829</v>
      </c>
      <c r="O45" s="1392">
        <v>103829</v>
      </c>
      <c r="P45" s="1392"/>
      <c r="Q45" s="1392">
        <v>0</v>
      </c>
      <c r="R45" s="1392"/>
      <c r="S45" s="1392"/>
      <c r="T45" s="1392">
        <v>0</v>
      </c>
      <c r="U45" s="1392"/>
      <c r="V45" s="1392"/>
      <c r="W45" s="1392"/>
      <c r="X45" s="1392">
        <v>0</v>
      </c>
      <c r="Y45" s="1392">
        <v>0</v>
      </c>
      <c r="Z45" s="1392"/>
      <c r="AA45" s="1392"/>
      <c r="AB45" s="1392">
        <v>0</v>
      </c>
      <c r="AC45" s="1392"/>
      <c r="AD45" s="1392"/>
      <c r="AE45" s="1392"/>
      <c r="AF45" s="1392">
        <v>0</v>
      </c>
      <c r="AG45" s="1392"/>
      <c r="AH45" s="1392"/>
      <c r="AI45" s="1392"/>
      <c r="AJ45" s="1392"/>
      <c r="AK45" s="1392">
        <v>0</v>
      </c>
      <c r="AL45" s="1392"/>
      <c r="AM45" s="1392"/>
      <c r="AN45" s="1392"/>
      <c r="AO45" s="1392">
        <v>1004275</v>
      </c>
      <c r="AP45" s="1392">
        <v>216498</v>
      </c>
      <c r="AQ45" s="1392">
        <v>787777</v>
      </c>
      <c r="AR45" s="1392">
        <v>787777</v>
      </c>
      <c r="AS45" s="1392">
        <v>0</v>
      </c>
      <c r="AT45" s="1392"/>
      <c r="AU45" s="1392"/>
      <c r="AV45" s="1392"/>
      <c r="AW45" s="1392"/>
      <c r="AX45" s="1392"/>
      <c r="AY45" s="1392">
        <v>66774008</v>
      </c>
      <c r="AZ45" s="1392">
        <v>0</v>
      </c>
      <c r="BA45" s="1392"/>
      <c r="BB45" s="1392"/>
      <c r="BC45" s="1392"/>
      <c r="BD45" s="1392">
        <v>66774008</v>
      </c>
      <c r="BE45" s="1392">
        <v>0</v>
      </c>
      <c r="BF45" s="1392"/>
      <c r="BG45" s="1392"/>
      <c r="BH45" s="1392"/>
      <c r="BI45" s="1392"/>
      <c r="BJ45" s="1392"/>
      <c r="BK45" s="1392"/>
      <c r="BL45" s="1392">
        <v>0</v>
      </c>
      <c r="BM45" s="1392">
        <v>0</v>
      </c>
      <c r="BN45" s="1392"/>
      <c r="BO45" s="1392"/>
      <c r="BP45" s="1392"/>
      <c r="BQ45" s="1392"/>
      <c r="BR45" s="1392"/>
      <c r="BS45" s="1392"/>
      <c r="BT45" s="1392">
        <v>0</v>
      </c>
      <c r="BU45" s="1392">
        <v>0</v>
      </c>
      <c r="BV45" s="1392"/>
      <c r="BW45" s="1392"/>
      <c r="BX45" s="1392"/>
      <c r="BY45" s="1392"/>
      <c r="BZ45" s="1392"/>
      <c r="CA45" s="1392"/>
      <c r="CB45" s="1392"/>
      <c r="CC45" s="1392">
        <v>96547</v>
      </c>
      <c r="CD45" s="1392">
        <v>0</v>
      </c>
      <c r="CE45" s="1392"/>
      <c r="CF45" s="1392">
        <v>0</v>
      </c>
      <c r="CG45" s="1392"/>
      <c r="CH45" s="1392"/>
      <c r="CI45" s="1392"/>
      <c r="CJ45" s="1392">
        <v>96547</v>
      </c>
      <c r="CK45" s="1392"/>
      <c r="CL45" s="1392">
        <v>96547</v>
      </c>
      <c r="CM45" s="1392"/>
      <c r="CN45" s="1392"/>
      <c r="CO45" s="1392"/>
      <c r="CP45" s="1392"/>
      <c r="CQ45" s="1392">
        <v>0</v>
      </c>
      <c r="CR45" s="1392"/>
      <c r="CS45" s="1392">
        <v>0</v>
      </c>
      <c r="CT45" s="1392"/>
      <c r="CU45" s="1392">
        <v>84078051</v>
      </c>
      <c r="CV45" s="1392">
        <v>83192993</v>
      </c>
      <c r="CW45" s="1392">
        <v>885058</v>
      </c>
      <c r="CX45" s="1392"/>
      <c r="CY45" s="1392">
        <v>0</v>
      </c>
      <c r="CZ45" s="1392"/>
      <c r="DA45" s="1392">
        <v>0</v>
      </c>
      <c r="DB45" s="1392"/>
      <c r="DC45" s="1392"/>
      <c r="DD45" s="1392"/>
      <c r="DE45" s="1392">
        <v>0</v>
      </c>
      <c r="DF45" s="1392"/>
      <c r="DG45" s="1392"/>
      <c r="DH45" s="1392"/>
      <c r="DI45" s="1392">
        <v>0</v>
      </c>
      <c r="DJ45" s="1392"/>
      <c r="DK45" s="1392"/>
      <c r="DL45" s="1392"/>
      <c r="DM45" s="1392"/>
      <c r="DN45" s="1392">
        <v>0</v>
      </c>
      <c r="DO45" s="1392"/>
      <c r="DP45" s="1392">
        <v>0</v>
      </c>
      <c r="DQ45" s="1392"/>
      <c r="DR45" s="1392"/>
      <c r="DS45" s="1392"/>
      <c r="DT45" s="1392">
        <v>0</v>
      </c>
      <c r="DU45" s="1392"/>
      <c r="DV45" s="1392"/>
      <c r="DW45" s="1392"/>
      <c r="DX45" s="1392"/>
      <c r="DY45" s="1392">
        <v>2663708</v>
      </c>
      <c r="DZ45" s="1392"/>
      <c r="EA45" s="1392">
        <v>0</v>
      </c>
      <c r="EB45" s="1392">
        <v>0</v>
      </c>
      <c r="EC45" s="1392"/>
      <c r="ED45" s="1392">
        <v>2635028</v>
      </c>
      <c r="EE45" s="1392">
        <v>28680</v>
      </c>
      <c r="EF45" s="1392"/>
      <c r="EG45" s="1392"/>
      <c r="EH45" s="1392">
        <v>8058726.5700000003</v>
      </c>
      <c r="EI45" s="1392">
        <v>1941598.04</v>
      </c>
      <c r="EJ45" s="1392">
        <v>5356474.88</v>
      </c>
      <c r="EK45" s="1392">
        <v>760653.65</v>
      </c>
      <c r="EL45" s="1392"/>
      <c r="EM45" s="1392">
        <v>17295891</v>
      </c>
      <c r="EN45" s="1392"/>
      <c r="EO45" s="1392"/>
      <c r="EP45" s="1392"/>
      <c r="EQ45" s="1392"/>
      <c r="ER45" s="1392"/>
      <c r="ES45" s="1392">
        <v>226707019.56999999</v>
      </c>
      <c r="ET45" s="1343"/>
    </row>
    <row r="46" spans="5:150" s="1349" customFormat="1" ht="15">
      <c r="F46" s="1400"/>
      <c r="G46" s="1354"/>
      <c r="H46" s="1400"/>
      <c r="I46" s="1400"/>
      <c r="J46" s="1400"/>
      <c r="K46" s="1400"/>
      <c r="L46" s="1400"/>
      <c r="M46" s="1400"/>
      <c r="N46" s="1400"/>
      <c r="O46" s="1400"/>
      <c r="P46" s="1400"/>
      <c r="Q46" s="1400"/>
      <c r="R46" s="1400"/>
      <c r="S46" s="1400"/>
      <c r="T46" s="1400"/>
      <c r="U46" s="1400"/>
      <c r="V46" s="1400"/>
      <c r="W46" s="1400"/>
      <c r="X46" s="1400"/>
      <c r="Y46" s="1400"/>
      <c r="Z46" s="1400"/>
      <c r="AA46" s="1400"/>
      <c r="AB46" s="1400"/>
      <c r="AC46" s="1400"/>
      <c r="AD46" s="1400"/>
      <c r="AE46" s="1400"/>
      <c r="AF46" s="1400"/>
      <c r="AG46" s="1400"/>
      <c r="AH46" s="1400"/>
      <c r="AI46" s="1400"/>
      <c r="AJ46" s="1400"/>
      <c r="AK46" s="1400"/>
      <c r="AL46" s="1400"/>
      <c r="AM46" s="1400"/>
      <c r="AN46" s="1400"/>
      <c r="AO46" s="1400"/>
      <c r="AP46" s="1400"/>
      <c r="AQ46" s="1400"/>
      <c r="AR46" s="1400"/>
      <c r="AS46" s="1400"/>
      <c r="AT46" s="1400"/>
      <c r="AU46" s="1400"/>
      <c r="AV46" s="1400"/>
      <c r="AW46" s="1400"/>
      <c r="AX46" s="1400"/>
      <c r="AY46" s="1400"/>
      <c r="AZ46" s="1400"/>
      <c r="BA46" s="1400"/>
      <c r="BB46" s="1400"/>
      <c r="BC46" s="1400"/>
      <c r="BD46" s="1400"/>
      <c r="BE46" s="1400"/>
      <c r="BF46" s="1400"/>
      <c r="BG46" s="1400"/>
      <c r="BH46" s="1400"/>
      <c r="BI46" s="1400"/>
      <c r="BJ46" s="1400"/>
      <c r="BK46" s="1400"/>
      <c r="BL46" s="1400"/>
      <c r="BM46" s="1400"/>
      <c r="BN46" s="1400"/>
      <c r="BO46" s="1400"/>
      <c r="BP46" s="1400"/>
      <c r="BQ46" s="1400"/>
      <c r="BR46" s="1400"/>
      <c r="BS46" s="1400"/>
      <c r="BT46" s="1400"/>
      <c r="BU46" s="1400"/>
      <c r="BV46" s="1400"/>
      <c r="BW46" s="1400"/>
      <c r="BX46" s="1400"/>
      <c r="BY46" s="1400"/>
      <c r="BZ46" s="1400"/>
      <c r="CA46" s="1400"/>
      <c r="CB46" s="1400"/>
      <c r="CC46" s="1400"/>
      <c r="CD46" s="1400"/>
      <c r="CE46" s="1400"/>
      <c r="CF46" s="1400"/>
      <c r="CG46" s="1400"/>
      <c r="CH46" s="1400"/>
      <c r="CI46" s="1400"/>
      <c r="CJ46" s="1400"/>
      <c r="CK46" s="1400"/>
      <c r="CL46" s="1400"/>
      <c r="CM46" s="1400"/>
      <c r="CN46" s="1400"/>
      <c r="CO46" s="1400"/>
      <c r="CP46" s="1400"/>
      <c r="CQ46" s="1400"/>
      <c r="CR46" s="1400"/>
      <c r="CS46" s="1400"/>
      <c r="CT46" s="1400"/>
      <c r="CU46" s="1400"/>
      <c r="CV46" s="1400"/>
      <c r="CW46" s="1400"/>
      <c r="CX46" s="1400"/>
      <c r="CY46" s="1400"/>
      <c r="CZ46" s="1400"/>
      <c r="DA46" s="1400"/>
      <c r="DB46" s="1400"/>
      <c r="DC46" s="1400"/>
      <c r="DD46" s="1400"/>
      <c r="DE46" s="1400"/>
      <c r="DF46" s="1400"/>
      <c r="DG46" s="1400"/>
      <c r="DH46" s="1400"/>
      <c r="DI46" s="1400"/>
      <c r="DJ46" s="1400"/>
      <c r="DK46" s="1400"/>
      <c r="DL46" s="1400"/>
      <c r="DM46" s="1400"/>
      <c r="DN46" s="1400"/>
      <c r="DO46" s="1400"/>
      <c r="DP46" s="1400"/>
      <c r="DQ46" s="1400"/>
      <c r="DR46" s="1400"/>
      <c r="DS46" s="1400"/>
      <c r="DT46" s="1400"/>
      <c r="DU46" s="1400"/>
      <c r="DV46" s="1400"/>
      <c r="DW46" s="1400"/>
      <c r="DX46" s="1400"/>
      <c r="DY46" s="1400"/>
      <c r="DZ46" s="1400"/>
      <c r="EA46" s="1400"/>
      <c r="EB46" s="1400"/>
      <c r="EC46" s="1400"/>
      <c r="ED46" s="1400"/>
      <c r="EE46" s="1400"/>
      <c r="EF46" s="1400"/>
      <c r="EG46" s="1400"/>
      <c r="EH46" s="1400"/>
      <c r="EI46" s="1400"/>
      <c r="EJ46" s="1400"/>
      <c r="EK46" s="1400"/>
      <c r="EL46" s="1400"/>
      <c r="EM46" s="1400"/>
      <c r="EN46" s="1400"/>
      <c r="EO46" s="1400"/>
      <c r="EP46" s="1400"/>
      <c r="EQ46" s="1400"/>
      <c r="ER46" s="1400"/>
      <c r="ES46" s="1392"/>
    </row>
    <row r="47" spans="5:150" s="1349" customFormat="1" ht="15">
      <c r="F47" s="1400"/>
      <c r="G47" s="1354"/>
      <c r="H47" s="1400"/>
      <c r="I47" s="1400"/>
      <c r="J47" s="1400"/>
      <c r="K47" s="1400"/>
      <c r="L47" s="1400"/>
      <c r="M47" s="1400"/>
      <c r="N47" s="1400"/>
      <c r="O47" s="1400"/>
      <c r="P47" s="1400"/>
      <c r="Q47" s="1400"/>
      <c r="R47" s="1400"/>
      <c r="S47" s="1400"/>
      <c r="T47" s="1400"/>
      <c r="U47" s="1400"/>
      <c r="V47" s="1400"/>
      <c r="W47" s="1400"/>
      <c r="X47" s="1400"/>
      <c r="Y47" s="1400"/>
      <c r="Z47" s="1400"/>
      <c r="AA47" s="1400"/>
      <c r="AB47" s="1400"/>
      <c r="AC47" s="1400"/>
      <c r="AD47" s="1400"/>
      <c r="AE47" s="1400"/>
      <c r="AF47" s="1400"/>
      <c r="AG47" s="1400"/>
      <c r="AH47" s="1400"/>
      <c r="AI47" s="1400"/>
      <c r="AJ47" s="1400"/>
      <c r="AK47" s="1400"/>
      <c r="AL47" s="1400"/>
      <c r="AM47" s="1400"/>
      <c r="AN47" s="1400"/>
      <c r="AO47" s="1400"/>
      <c r="AP47" s="1400"/>
      <c r="AQ47" s="1400"/>
      <c r="AR47" s="1400"/>
      <c r="AS47" s="1400"/>
      <c r="AT47" s="1400"/>
      <c r="AU47" s="1400"/>
      <c r="AV47" s="1400"/>
      <c r="AW47" s="1400"/>
      <c r="AX47" s="1400"/>
      <c r="AY47" s="1400"/>
      <c r="AZ47" s="1400"/>
      <c r="BA47" s="1400"/>
      <c r="BB47" s="1400"/>
      <c r="BC47" s="1400"/>
      <c r="BD47" s="1400"/>
      <c r="BE47" s="1400"/>
      <c r="BF47" s="1400"/>
      <c r="BG47" s="1400"/>
      <c r="BH47" s="1400"/>
      <c r="BI47" s="1400"/>
      <c r="BJ47" s="1400"/>
      <c r="BK47" s="1400"/>
      <c r="BL47" s="1400"/>
      <c r="BM47" s="1400"/>
      <c r="BN47" s="1400"/>
      <c r="BO47" s="1400"/>
      <c r="BP47" s="1400"/>
      <c r="BQ47" s="1400"/>
      <c r="BR47" s="1400"/>
      <c r="BS47" s="1400"/>
      <c r="BT47" s="1400"/>
      <c r="BU47" s="1400"/>
      <c r="BV47" s="1400"/>
      <c r="BW47" s="1400"/>
      <c r="BX47" s="1400"/>
      <c r="BY47" s="1400"/>
      <c r="BZ47" s="1400"/>
      <c r="CA47" s="1400"/>
      <c r="CB47" s="1400"/>
      <c r="CC47" s="1400"/>
      <c r="CD47" s="1400"/>
      <c r="CE47" s="1400"/>
      <c r="CF47" s="1400"/>
      <c r="CG47" s="1400"/>
      <c r="CH47" s="1400"/>
      <c r="CI47" s="1400"/>
      <c r="CJ47" s="1400"/>
      <c r="CK47" s="1400"/>
      <c r="CL47" s="1400"/>
      <c r="CM47" s="1400"/>
      <c r="CN47" s="1400"/>
      <c r="CO47" s="1400"/>
      <c r="CP47" s="1400"/>
      <c r="CQ47" s="1400"/>
      <c r="CR47" s="1400"/>
      <c r="CS47" s="1400"/>
      <c r="CT47" s="1400"/>
      <c r="CU47" s="1400"/>
      <c r="CV47" s="1400"/>
      <c r="CW47" s="1400"/>
      <c r="CX47" s="1400"/>
      <c r="CY47" s="1400"/>
      <c r="CZ47" s="1400"/>
      <c r="DA47" s="1400"/>
      <c r="DB47" s="1400"/>
      <c r="DC47" s="1400"/>
      <c r="DD47" s="1400"/>
      <c r="DE47" s="1400"/>
      <c r="DF47" s="1400"/>
      <c r="DG47" s="1400"/>
      <c r="DH47" s="1400"/>
      <c r="DI47" s="1400"/>
      <c r="DJ47" s="1400"/>
      <c r="DK47" s="1400"/>
      <c r="DL47" s="1400"/>
      <c r="DM47" s="1400"/>
      <c r="DN47" s="1400"/>
      <c r="DO47" s="1400"/>
      <c r="DP47" s="1400"/>
      <c r="DQ47" s="1400"/>
      <c r="DR47" s="1400"/>
      <c r="DS47" s="1400"/>
      <c r="DT47" s="1400"/>
      <c r="DU47" s="1400"/>
      <c r="DV47" s="1400"/>
      <c r="DW47" s="1400"/>
      <c r="DX47" s="1400"/>
      <c r="DY47" s="1400"/>
      <c r="DZ47" s="1400"/>
      <c r="EA47" s="1400"/>
      <c r="EB47" s="1400"/>
      <c r="EC47" s="1400"/>
      <c r="ED47" s="1400"/>
      <c r="EE47" s="1400"/>
      <c r="EF47" s="1400"/>
      <c r="EG47" s="1400"/>
      <c r="EH47" s="1400"/>
      <c r="EI47" s="1400"/>
      <c r="EJ47" s="1400"/>
      <c r="EK47" s="1400"/>
      <c r="EL47" s="1400"/>
      <c r="EM47" s="1400"/>
      <c r="EN47" s="1400"/>
      <c r="EO47" s="1400"/>
      <c r="EP47" s="1400"/>
      <c r="EQ47" s="1400"/>
      <c r="ER47" s="1400"/>
      <c r="ES47" s="1392"/>
    </row>
    <row r="48" spans="5:150" s="1349" customFormat="1" ht="15">
      <c r="E48" s="1342">
        <v>43101</v>
      </c>
      <c r="F48" s="1400"/>
      <c r="G48" s="1354">
        <v>119885</v>
      </c>
      <c r="H48" s="1400"/>
      <c r="I48" s="1400">
        <v>36071859</v>
      </c>
      <c r="J48" s="1400">
        <v>36071859</v>
      </c>
      <c r="K48" s="1400"/>
      <c r="L48" s="1400"/>
      <c r="M48" s="1400">
        <v>159564</v>
      </c>
      <c r="N48" s="1400">
        <v>159564</v>
      </c>
      <c r="O48" s="1400">
        <v>159564</v>
      </c>
      <c r="P48" s="1400"/>
      <c r="Q48" s="1400">
        <v>0</v>
      </c>
      <c r="R48" s="1400"/>
      <c r="S48" s="1400"/>
      <c r="T48" s="1400">
        <v>0</v>
      </c>
      <c r="U48" s="1400"/>
      <c r="V48" s="1400"/>
      <c r="W48" s="1400"/>
      <c r="X48" s="1400">
        <v>0</v>
      </c>
      <c r="Y48" s="1400">
        <v>0</v>
      </c>
      <c r="Z48" s="1400"/>
      <c r="AA48" s="1400"/>
      <c r="AB48" s="1400">
        <v>0</v>
      </c>
      <c r="AC48" s="1400"/>
      <c r="AD48" s="1400"/>
      <c r="AE48" s="1400"/>
      <c r="AF48" s="1400">
        <v>0</v>
      </c>
      <c r="AG48" s="1400"/>
      <c r="AH48" s="1400"/>
      <c r="AI48" s="1400"/>
      <c r="AJ48" s="1400"/>
      <c r="AK48" s="1400">
        <v>0</v>
      </c>
      <c r="AL48" s="1400"/>
      <c r="AM48" s="1400"/>
      <c r="AN48" s="1400"/>
      <c r="AO48" s="1400">
        <v>1203612</v>
      </c>
      <c r="AP48" s="1400">
        <v>537674</v>
      </c>
      <c r="AQ48" s="1400">
        <v>665938</v>
      </c>
      <c r="AR48" s="1400">
        <v>665938</v>
      </c>
      <c r="AS48" s="1400">
        <v>0</v>
      </c>
      <c r="AT48" s="1400"/>
      <c r="AU48" s="1400"/>
      <c r="AV48" s="1400"/>
      <c r="AW48" s="1400"/>
      <c r="AX48" s="1400"/>
      <c r="AY48" s="1400">
        <v>57549595</v>
      </c>
      <c r="AZ48" s="1400">
        <v>0</v>
      </c>
      <c r="BA48" s="1400"/>
      <c r="BB48" s="1400"/>
      <c r="BC48" s="1400"/>
      <c r="BD48" s="1400">
        <v>57549595</v>
      </c>
      <c r="BE48" s="1400">
        <v>0</v>
      </c>
      <c r="BF48" s="1400"/>
      <c r="BG48" s="1400"/>
      <c r="BH48" s="1400"/>
      <c r="BI48" s="1400"/>
      <c r="BJ48" s="1400"/>
      <c r="BK48" s="1400"/>
      <c r="BL48" s="1400">
        <v>0</v>
      </c>
      <c r="BM48" s="1400">
        <v>0</v>
      </c>
      <c r="BN48" s="1400"/>
      <c r="BO48" s="1400"/>
      <c r="BP48" s="1400"/>
      <c r="BQ48" s="1400"/>
      <c r="BR48" s="1400"/>
      <c r="BS48" s="1400"/>
      <c r="BT48" s="1400">
        <v>0</v>
      </c>
      <c r="BU48" s="1400">
        <v>0</v>
      </c>
      <c r="BV48" s="1400"/>
      <c r="BW48" s="1400"/>
      <c r="BX48" s="1400"/>
      <c r="BY48" s="1400"/>
      <c r="BZ48" s="1400"/>
      <c r="CA48" s="1400"/>
      <c r="CB48" s="1400"/>
      <c r="CC48" s="1400">
        <v>93032</v>
      </c>
      <c r="CD48" s="1400">
        <v>0</v>
      </c>
      <c r="CE48" s="1400"/>
      <c r="CF48" s="1400">
        <v>0</v>
      </c>
      <c r="CG48" s="1400"/>
      <c r="CH48" s="1400"/>
      <c r="CI48" s="1400"/>
      <c r="CJ48" s="1400">
        <v>93032</v>
      </c>
      <c r="CK48" s="1400"/>
      <c r="CL48" s="1400">
        <v>93032</v>
      </c>
      <c r="CM48" s="1400"/>
      <c r="CN48" s="1400"/>
      <c r="CO48" s="1400"/>
      <c r="CP48" s="1400"/>
      <c r="CQ48" s="1400">
        <v>0</v>
      </c>
      <c r="CR48" s="1400"/>
      <c r="CS48" s="1400">
        <v>0</v>
      </c>
      <c r="CT48" s="1400"/>
      <c r="CU48" s="1400">
        <v>85046500</v>
      </c>
      <c r="CV48" s="1400">
        <v>84118118</v>
      </c>
      <c r="CW48" s="1400">
        <v>928382</v>
      </c>
      <c r="CX48" s="1400"/>
      <c r="CY48" s="1400">
        <v>0</v>
      </c>
      <c r="CZ48" s="1400"/>
      <c r="DA48" s="1400">
        <v>0</v>
      </c>
      <c r="DB48" s="1400"/>
      <c r="DC48" s="1400"/>
      <c r="DD48" s="1400"/>
      <c r="DE48" s="1400">
        <v>0</v>
      </c>
      <c r="DF48" s="1400"/>
      <c r="DG48" s="1400"/>
      <c r="DH48" s="1400"/>
      <c r="DI48" s="1400">
        <v>0</v>
      </c>
      <c r="DJ48" s="1400"/>
      <c r="DK48" s="1400"/>
      <c r="DL48" s="1400"/>
      <c r="DM48" s="1400"/>
      <c r="DN48" s="1400">
        <v>0</v>
      </c>
      <c r="DO48" s="1400"/>
      <c r="DP48" s="1400">
        <v>0</v>
      </c>
      <c r="DQ48" s="1400"/>
      <c r="DR48" s="1400"/>
      <c r="DS48" s="1400"/>
      <c r="DT48" s="1400">
        <v>0</v>
      </c>
      <c r="DU48" s="1400"/>
      <c r="DV48" s="1400"/>
      <c r="DW48" s="1400"/>
      <c r="DX48" s="1400"/>
      <c r="DY48" s="1400">
        <v>2133606</v>
      </c>
      <c r="DZ48" s="1400"/>
      <c r="EA48" s="1400">
        <v>0</v>
      </c>
      <c r="EB48" s="1400">
        <v>0</v>
      </c>
      <c r="EC48" s="1400"/>
      <c r="ED48" s="1400">
        <v>2103781</v>
      </c>
      <c r="EE48" s="1400">
        <v>29825</v>
      </c>
      <c r="EF48" s="1400"/>
      <c r="EG48" s="1400"/>
      <c r="EH48" s="1400">
        <v>7943610.6099999994</v>
      </c>
      <c r="EI48" s="1400">
        <v>1938204.3</v>
      </c>
      <c r="EJ48" s="1400">
        <v>5266096.55</v>
      </c>
      <c r="EK48" s="1400">
        <v>739309.76</v>
      </c>
      <c r="EL48" s="1400"/>
      <c r="EM48" s="1400">
        <v>15052331</v>
      </c>
      <c r="EN48" s="1400"/>
      <c r="EO48" s="1400"/>
      <c r="EP48" s="1400"/>
      <c r="EQ48" s="1400"/>
      <c r="ER48" s="1400"/>
      <c r="ES48" s="1392">
        <v>205373594.61000001</v>
      </c>
    </row>
    <row r="49" spans="5:150" s="1349" customFormat="1" ht="15">
      <c r="E49" s="1342">
        <v>43132</v>
      </c>
      <c r="F49" s="1400"/>
      <c r="G49" s="1354">
        <v>105263</v>
      </c>
      <c r="H49" s="1400"/>
      <c r="I49" s="1400">
        <v>47099878</v>
      </c>
      <c r="J49" s="1400">
        <v>47099878</v>
      </c>
      <c r="K49" s="1400"/>
      <c r="L49" s="1400"/>
      <c r="M49" s="1400">
        <v>203571</v>
      </c>
      <c r="N49" s="1400">
        <v>203571</v>
      </c>
      <c r="O49" s="1400">
        <v>203571</v>
      </c>
      <c r="P49" s="1400"/>
      <c r="Q49" s="1400">
        <v>0</v>
      </c>
      <c r="R49" s="1400"/>
      <c r="S49" s="1400"/>
      <c r="T49" s="1400">
        <v>0</v>
      </c>
      <c r="U49" s="1400"/>
      <c r="V49" s="1400"/>
      <c r="W49" s="1400"/>
      <c r="X49" s="1400">
        <v>0</v>
      </c>
      <c r="Y49" s="1400">
        <v>0</v>
      </c>
      <c r="Z49" s="1400"/>
      <c r="AA49" s="1400"/>
      <c r="AB49" s="1400">
        <v>0</v>
      </c>
      <c r="AC49" s="1400"/>
      <c r="AD49" s="1400"/>
      <c r="AE49" s="1400"/>
      <c r="AF49" s="1400">
        <v>0</v>
      </c>
      <c r="AG49" s="1400"/>
      <c r="AH49" s="1400"/>
      <c r="AI49" s="1400"/>
      <c r="AJ49" s="1400"/>
      <c r="AK49" s="1400">
        <v>0</v>
      </c>
      <c r="AL49" s="1400"/>
      <c r="AM49" s="1400"/>
      <c r="AN49" s="1400"/>
      <c r="AO49" s="1400">
        <v>1538712</v>
      </c>
      <c r="AP49" s="1400">
        <v>1043180</v>
      </c>
      <c r="AQ49" s="1400">
        <v>495532</v>
      </c>
      <c r="AR49" s="1400">
        <v>495532</v>
      </c>
      <c r="AS49" s="1400">
        <v>0</v>
      </c>
      <c r="AT49" s="1400"/>
      <c r="AU49" s="1400"/>
      <c r="AV49" s="1400"/>
      <c r="AW49" s="1400"/>
      <c r="AX49" s="1400"/>
      <c r="AY49" s="1400">
        <v>57549595</v>
      </c>
      <c r="AZ49" s="1400">
        <v>0</v>
      </c>
      <c r="BA49" s="1400"/>
      <c r="BB49" s="1400"/>
      <c r="BC49" s="1400"/>
      <c r="BD49" s="1400">
        <v>57549595</v>
      </c>
      <c r="BE49" s="1400">
        <v>0</v>
      </c>
      <c r="BF49" s="1400"/>
      <c r="BG49" s="1400"/>
      <c r="BH49" s="1400"/>
      <c r="BI49" s="1400"/>
      <c r="BJ49" s="1400"/>
      <c r="BK49" s="1400"/>
      <c r="BL49" s="1400">
        <v>0</v>
      </c>
      <c r="BM49" s="1400">
        <v>0</v>
      </c>
      <c r="BN49" s="1400"/>
      <c r="BO49" s="1400"/>
      <c r="BP49" s="1400"/>
      <c r="BQ49" s="1400"/>
      <c r="BR49" s="1400"/>
      <c r="BS49" s="1400"/>
      <c r="BT49" s="1400">
        <v>0</v>
      </c>
      <c r="BU49" s="1400">
        <v>0</v>
      </c>
      <c r="BV49" s="1400"/>
      <c r="BW49" s="1400"/>
      <c r="BX49" s="1400"/>
      <c r="BY49" s="1400"/>
      <c r="BZ49" s="1400"/>
      <c r="CA49" s="1400"/>
      <c r="CB49" s="1400"/>
      <c r="CC49" s="1400">
        <v>88393</v>
      </c>
      <c r="CD49" s="1400">
        <v>0</v>
      </c>
      <c r="CE49" s="1400"/>
      <c r="CF49" s="1400">
        <v>0</v>
      </c>
      <c r="CG49" s="1400"/>
      <c r="CH49" s="1400"/>
      <c r="CI49" s="1400"/>
      <c r="CJ49" s="1400">
        <v>88393</v>
      </c>
      <c r="CK49" s="1400"/>
      <c r="CL49" s="1400">
        <v>88393</v>
      </c>
      <c r="CM49" s="1400"/>
      <c r="CN49" s="1400"/>
      <c r="CO49" s="1400"/>
      <c r="CP49" s="1400"/>
      <c r="CQ49" s="1400">
        <v>0</v>
      </c>
      <c r="CR49" s="1400"/>
      <c r="CS49" s="1400">
        <v>0</v>
      </c>
      <c r="CT49" s="1400"/>
      <c r="CU49" s="1400">
        <v>87121847</v>
      </c>
      <c r="CV49" s="1400">
        <v>86125485</v>
      </c>
      <c r="CW49" s="1400">
        <v>996362</v>
      </c>
      <c r="CX49" s="1400"/>
      <c r="CY49" s="1400">
        <v>0</v>
      </c>
      <c r="CZ49" s="1400"/>
      <c r="DA49" s="1400">
        <v>0</v>
      </c>
      <c r="DB49" s="1400"/>
      <c r="DC49" s="1400"/>
      <c r="DD49" s="1400"/>
      <c r="DE49" s="1400">
        <v>0</v>
      </c>
      <c r="DF49" s="1400"/>
      <c r="DG49" s="1400"/>
      <c r="DH49" s="1400"/>
      <c r="DI49" s="1400">
        <v>0</v>
      </c>
      <c r="DJ49" s="1400"/>
      <c r="DK49" s="1400"/>
      <c r="DL49" s="1400"/>
      <c r="DM49" s="1400"/>
      <c r="DN49" s="1400">
        <v>0</v>
      </c>
      <c r="DO49" s="1400"/>
      <c r="DP49" s="1400">
        <v>0</v>
      </c>
      <c r="DQ49" s="1400"/>
      <c r="DR49" s="1400"/>
      <c r="DS49" s="1400"/>
      <c r="DT49" s="1400">
        <v>0</v>
      </c>
      <c r="DU49" s="1400"/>
      <c r="DV49" s="1400"/>
      <c r="DW49" s="1400"/>
      <c r="DX49" s="1400"/>
      <c r="DY49" s="1400">
        <v>2145963</v>
      </c>
      <c r="DZ49" s="1400"/>
      <c r="EA49" s="1400">
        <v>0</v>
      </c>
      <c r="EB49" s="1400">
        <v>0</v>
      </c>
      <c r="EC49" s="1400"/>
      <c r="ED49" s="1400">
        <v>2116618</v>
      </c>
      <c r="EE49" s="1400">
        <v>29345</v>
      </c>
      <c r="EF49" s="1400"/>
      <c r="EG49" s="1400"/>
      <c r="EH49" s="1400">
        <v>7952706.9199999999</v>
      </c>
      <c r="EI49" s="1400">
        <v>1934810.45</v>
      </c>
      <c r="EJ49" s="1400">
        <v>5299930.5999999996</v>
      </c>
      <c r="EK49" s="1400">
        <v>717965.87</v>
      </c>
      <c r="EL49" s="1400"/>
      <c r="EM49" s="1400">
        <v>14339425</v>
      </c>
      <c r="EN49" s="1400"/>
      <c r="EO49" s="1400"/>
      <c r="EP49" s="1400"/>
      <c r="EQ49" s="1400"/>
      <c r="ER49" s="1400"/>
      <c r="ES49" s="1392">
        <v>218145353.91999999</v>
      </c>
    </row>
    <row r="50" spans="5:150" s="1349" customFormat="1" ht="15">
      <c r="E50" s="1342">
        <v>43160</v>
      </c>
      <c r="F50" s="1400"/>
      <c r="G50" s="1354">
        <v>413365</v>
      </c>
      <c r="H50" s="1400"/>
      <c r="I50" s="1400">
        <v>42479964</v>
      </c>
      <c r="J50" s="1400">
        <v>42479964</v>
      </c>
      <c r="K50" s="1400"/>
      <c r="L50" s="1400"/>
      <c r="M50" s="1400">
        <v>58583</v>
      </c>
      <c r="N50" s="1400">
        <v>58583</v>
      </c>
      <c r="O50" s="1400">
        <v>58583</v>
      </c>
      <c r="P50" s="1400"/>
      <c r="Q50" s="1400">
        <v>0</v>
      </c>
      <c r="R50" s="1400"/>
      <c r="S50" s="1400"/>
      <c r="T50" s="1400">
        <v>0</v>
      </c>
      <c r="U50" s="1400"/>
      <c r="V50" s="1400"/>
      <c r="W50" s="1400"/>
      <c r="X50" s="1400">
        <v>0</v>
      </c>
      <c r="Y50" s="1400">
        <v>0</v>
      </c>
      <c r="Z50" s="1400"/>
      <c r="AA50" s="1400"/>
      <c r="AB50" s="1400">
        <v>0</v>
      </c>
      <c r="AC50" s="1400"/>
      <c r="AD50" s="1400"/>
      <c r="AE50" s="1400"/>
      <c r="AF50" s="1400">
        <v>0</v>
      </c>
      <c r="AG50" s="1400"/>
      <c r="AH50" s="1400"/>
      <c r="AI50" s="1400"/>
      <c r="AJ50" s="1400"/>
      <c r="AK50" s="1400">
        <v>0</v>
      </c>
      <c r="AL50" s="1400"/>
      <c r="AM50" s="1400"/>
      <c r="AN50" s="1400"/>
      <c r="AO50" s="1400">
        <v>1466575</v>
      </c>
      <c r="AP50" s="1400">
        <v>844717</v>
      </c>
      <c r="AQ50" s="1400">
        <v>621858</v>
      </c>
      <c r="AR50" s="1400">
        <v>621858</v>
      </c>
      <c r="AS50" s="1400">
        <v>0</v>
      </c>
      <c r="AT50" s="1400"/>
      <c r="AU50" s="1400"/>
      <c r="AV50" s="1400"/>
      <c r="AW50" s="1400"/>
      <c r="AX50" s="1400"/>
      <c r="AY50" s="1400">
        <v>53053697</v>
      </c>
      <c r="AZ50" s="1400">
        <v>0</v>
      </c>
      <c r="BA50" s="1400"/>
      <c r="BB50" s="1400"/>
      <c r="BC50" s="1400"/>
      <c r="BD50" s="1400">
        <v>53053697</v>
      </c>
      <c r="BE50" s="1400">
        <v>0</v>
      </c>
      <c r="BF50" s="1400"/>
      <c r="BG50" s="1400"/>
      <c r="BH50" s="1400"/>
      <c r="BI50" s="1400"/>
      <c r="BJ50" s="1400"/>
      <c r="BK50" s="1400"/>
      <c r="BL50" s="1400">
        <v>0</v>
      </c>
      <c r="BM50" s="1400">
        <v>0</v>
      </c>
      <c r="BN50" s="1400"/>
      <c r="BO50" s="1400"/>
      <c r="BP50" s="1400"/>
      <c r="BQ50" s="1400"/>
      <c r="BR50" s="1400"/>
      <c r="BS50" s="1400"/>
      <c r="BT50" s="1400">
        <v>0</v>
      </c>
      <c r="BU50" s="1400">
        <v>0</v>
      </c>
      <c r="BV50" s="1400"/>
      <c r="BW50" s="1400"/>
      <c r="BX50" s="1400"/>
      <c r="BY50" s="1400"/>
      <c r="BZ50" s="1400"/>
      <c r="CA50" s="1400"/>
      <c r="CB50" s="1400"/>
      <c r="CC50" s="1400">
        <v>79466</v>
      </c>
      <c r="CD50" s="1400">
        <v>0</v>
      </c>
      <c r="CE50" s="1400"/>
      <c r="CF50" s="1400">
        <v>0</v>
      </c>
      <c r="CG50" s="1400"/>
      <c r="CH50" s="1400"/>
      <c r="CI50" s="1400"/>
      <c r="CJ50" s="1400">
        <v>79466</v>
      </c>
      <c r="CK50" s="1400"/>
      <c r="CL50" s="1400">
        <v>79466</v>
      </c>
      <c r="CM50" s="1400"/>
      <c r="CN50" s="1400"/>
      <c r="CO50" s="1400"/>
      <c r="CP50" s="1400"/>
      <c r="CQ50" s="1400">
        <v>5925000</v>
      </c>
      <c r="CR50" s="1400"/>
      <c r="CS50" s="1400">
        <v>5925000</v>
      </c>
      <c r="CT50" s="1400"/>
      <c r="CU50" s="1400">
        <v>89855403</v>
      </c>
      <c r="CV50" s="1400">
        <v>88626122</v>
      </c>
      <c r="CW50" s="1400">
        <v>1229281</v>
      </c>
      <c r="CX50" s="1400"/>
      <c r="CY50" s="1400">
        <v>0</v>
      </c>
      <c r="CZ50" s="1400"/>
      <c r="DA50" s="1400">
        <v>0</v>
      </c>
      <c r="DB50" s="1400"/>
      <c r="DC50" s="1400"/>
      <c r="DD50" s="1400"/>
      <c r="DE50" s="1400">
        <v>0</v>
      </c>
      <c r="DF50" s="1400"/>
      <c r="DG50" s="1400"/>
      <c r="DH50" s="1400"/>
      <c r="DI50" s="1400">
        <v>0</v>
      </c>
      <c r="DJ50" s="1400"/>
      <c r="DK50" s="1400"/>
      <c r="DL50" s="1400"/>
      <c r="DM50" s="1400"/>
      <c r="DN50" s="1400">
        <v>0</v>
      </c>
      <c r="DO50" s="1400"/>
      <c r="DP50" s="1400">
        <v>0</v>
      </c>
      <c r="DQ50" s="1400"/>
      <c r="DR50" s="1400"/>
      <c r="DS50" s="1400"/>
      <c r="DT50" s="1400">
        <v>0</v>
      </c>
      <c r="DU50" s="1400"/>
      <c r="DV50" s="1400"/>
      <c r="DW50" s="1400"/>
      <c r="DX50" s="1400"/>
      <c r="DY50" s="1400">
        <v>2153833</v>
      </c>
      <c r="DZ50" s="1400"/>
      <c r="EA50" s="1400">
        <v>0</v>
      </c>
      <c r="EB50" s="1400">
        <v>0</v>
      </c>
      <c r="EC50" s="1400"/>
      <c r="ED50" s="1400">
        <v>2124238</v>
      </c>
      <c r="EE50" s="1400">
        <v>29595</v>
      </c>
      <c r="EF50" s="1400"/>
      <c r="EG50" s="1400"/>
      <c r="EH50" s="1400">
        <v>7843188.4799999995</v>
      </c>
      <c r="EI50" s="1400">
        <v>1931416.61</v>
      </c>
      <c r="EJ50" s="1400">
        <v>5214425.3599999994</v>
      </c>
      <c r="EK50" s="1400">
        <v>697346.51</v>
      </c>
      <c r="EL50" s="1400"/>
      <c r="EM50" s="1400">
        <v>15041871</v>
      </c>
      <c r="EN50" s="1400"/>
      <c r="EO50" s="1400"/>
      <c r="EP50" s="1400"/>
      <c r="EQ50" s="1400"/>
      <c r="ER50" s="1400"/>
      <c r="ES50" s="1392">
        <v>218370945.47999999</v>
      </c>
    </row>
    <row r="51" spans="5:150" s="1349" customFormat="1" ht="15">
      <c r="E51" s="1342">
        <v>43191</v>
      </c>
      <c r="F51" s="1400"/>
      <c r="G51" s="1354">
        <v>210523</v>
      </c>
      <c r="H51" s="1400"/>
      <c r="I51" s="1400">
        <v>29268366</v>
      </c>
      <c r="J51" s="1400">
        <v>29268366</v>
      </c>
      <c r="K51" s="1400"/>
      <c r="L51" s="1400"/>
      <c r="M51" s="1400">
        <v>113559</v>
      </c>
      <c r="N51" s="1400">
        <v>113559</v>
      </c>
      <c r="O51" s="1400">
        <v>113559</v>
      </c>
      <c r="P51" s="1400"/>
      <c r="Q51" s="1400">
        <v>0</v>
      </c>
      <c r="R51" s="1400"/>
      <c r="S51" s="1400"/>
      <c r="T51" s="1400">
        <v>0</v>
      </c>
      <c r="U51" s="1400"/>
      <c r="V51" s="1400"/>
      <c r="W51" s="1400"/>
      <c r="X51" s="1400">
        <v>0</v>
      </c>
      <c r="Y51" s="1400">
        <v>0</v>
      </c>
      <c r="Z51" s="1400"/>
      <c r="AA51" s="1400"/>
      <c r="AB51" s="1400">
        <v>0</v>
      </c>
      <c r="AC51" s="1400"/>
      <c r="AD51" s="1400"/>
      <c r="AE51" s="1400"/>
      <c r="AF51" s="1400">
        <v>0</v>
      </c>
      <c r="AG51" s="1400"/>
      <c r="AH51" s="1400"/>
      <c r="AI51" s="1400"/>
      <c r="AJ51" s="1400"/>
      <c r="AK51" s="1400">
        <v>0</v>
      </c>
      <c r="AL51" s="1400"/>
      <c r="AM51" s="1400"/>
      <c r="AN51" s="1400"/>
      <c r="AO51" s="1400">
        <v>1291101</v>
      </c>
      <c r="AP51" s="1400">
        <v>894835</v>
      </c>
      <c r="AQ51" s="1400">
        <v>396266</v>
      </c>
      <c r="AR51" s="1400">
        <v>396266</v>
      </c>
      <c r="AS51" s="1400">
        <v>0</v>
      </c>
      <c r="AT51" s="1400"/>
      <c r="AU51" s="1400"/>
      <c r="AV51" s="1400"/>
      <c r="AW51" s="1400"/>
      <c r="AX51" s="1400"/>
      <c r="AY51" s="1400">
        <v>54396477</v>
      </c>
      <c r="AZ51" s="1400">
        <v>0</v>
      </c>
      <c r="BA51" s="1400"/>
      <c r="BB51" s="1400"/>
      <c r="BC51" s="1400"/>
      <c r="BD51" s="1400">
        <v>54396477</v>
      </c>
      <c r="BE51" s="1400">
        <v>0</v>
      </c>
      <c r="BF51" s="1400"/>
      <c r="BG51" s="1400"/>
      <c r="BH51" s="1400"/>
      <c r="BI51" s="1400"/>
      <c r="BJ51" s="1400"/>
      <c r="BK51" s="1400"/>
      <c r="BL51" s="1400">
        <v>0</v>
      </c>
      <c r="BM51" s="1400">
        <v>0</v>
      </c>
      <c r="BN51" s="1400"/>
      <c r="BO51" s="1400"/>
      <c r="BP51" s="1400"/>
      <c r="BQ51" s="1400"/>
      <c r="BR51" s="1400"/>
      <c r="BS51" s="1400"/>
      <c r="BT51" s="1400">
        <v>0</v>
      </c>
      <c r="BU51" s="1400">
        <v>0</v>
      </c>
      <c r="BV51" s="1400"/>
      <c r="BW51" s="1400"/>
      <c r="BX51" s="1400"/>
      <c r="BY51" s="1400"/>
      <c r="BZ51" s="1400"/>
      <c r="CA51" s="1400"/>
      <c r="CB51" s="1400"/>
      <c r="CC51" s="1400">
        <v>80247</v>
      </c>
      <c r="CD51" s="1400">
        <v>0</v>
      </c>
      <c r="CE51" s="1400"/>
      <c r="CF51" s="1400">
        <v>0</v>
      </c>
      <c r="CG51" s="1400"/>
      <c r="CH51" s="1400"/>
      <c r="CI51" s="1400"/>
      <c r="CJ51" s="1400">
        <v>80247</v>
      </c>
      <c r="CK51" s="1400"/>
      <c r="CL51" s="1400">
        <v>80247</v>
      </c>
      <c r="CM51" s="1400"/>
      <c r="CN51" s="1400"/>
      <c r="CO51" s="1400"/>
      <c r="CP51" s="1400"/>
      <c r="CQ51" s="1400">
        <v>8925000</v>
      </c>
      <c r="CR51" s="1400"/>
      <c r="CS51" s="1400">
        <v>8925000</v>
      </c>
      <c r="CT51" s="1400"/>
      <c r="CU51" s="1400">
        <v>93162858</v>
      </c>
      <c r="CV51" s="1400">
        <v>92019626</v>
      </c>
      <c r="CW51" s="1400">
        <v>1143232</v>
      </c>
      <c r="CX51" s="1400"/>
      <c r="CY51" s="1400">
        <v>0</v>
      </c>
      <c r="CZ51" s="1400"/>
      <c r="DA51" s="1400">
        <v>0</v>
      </c>
      <c r="DB51" s="1400"/>
      <c r="DC51" s="1400"/>
      <c r="DD51" s="1400"/>
      <c r="DE51" s="1400">
        <v>0</v>
      </c>
      <c r="DF51" s="1400"/>
      <c r="DG51" s="1400"/>
      <c r="DH51" s="1400"/>
      <c r="DI51" s="1400">
        <v>0</v>
      </c>
      <c r="DJ51" s="1400"/>
      <c r="DK51" s="1400"/>
      <c r="DL51" s="1400"/>
      <c r="DM51" s="1400"/>
      <c r="DN51" s="1400">
        <v>0</v>
      </c>
      <c r="DO51" s="1400"/>
      <c r="DP51" s="1400">
        <v>0</v>
      </c>
      <c r="DQ51" s="1400"/>
      <c r="DR51" s="1400"/>
      <c r="DS51" s="1400"/>
      <c r="DT51" s="1400">
        <v>0</v>
      </c>
      <c r="DU51" s="1400"/>
      <c r="DV51" s="1400"/>
      <c r="DW51" s="1400"/>
      <c r="DX51" s="1400"/>
      <c r="DY51" s="1400">
        <v>2667951</v>
      </c>
      <c r="DZ51" s="1400"/>
      <c r="EA51" s="1400">
        <v>0</v>
      </c>
      <c r="EB51" s="1400">
        <v>0</v>
      </c>
      <c r="EC51" s="1400"/>
      <c r="ED51" s="1400">
        <v>2638829</v>
      </c>
      <c r="EE51" s="1400">
        <v>29122</v>
      </c>
      <c r="EF51" s="1400"/>
      <c r="EG51" s="1400"/>
      <c r="EH51" s="1400">
        <v>7801882</v>
      </c>
      <c r="EI51" s="1400">
        <v>1928022.76</v>
      </c>
      <c r="EJ51" s="1400">
        <v>5118054.51</v>
      </c>
      <c r="EK51" s="1400">
        <v>755804.73</v>
      </c>
      <c r="EL51" s="1400"/>
      <c r="EM51" s="1400">
        <v>14897961</v>
      </c>
      <c r="EN51" s="1400"/>
      <c r="EO51" s="1400"/>
      <c r="EP51" s="1400"/>
      <c r="EQ51" s="1400"/>
      <c r="ER51" s="1400"/>
      <c r="ES51" s="1392">
        <v>212815925</v>
      </c>
    </row>
    <row r="52" spans="5:150" s="1349" customFormat="1" ht="15">
      <c r="E52" s="1342">
        <v>43221</v>
      </c>
      <c r="F52" s="1392"/>
      <c r="G52" s="1343">
        <v>293609</v>
      </c>
      <c r="H52" s="1392"/>
      <c r="I52" s="1392">
        <v>34263405</v>
      </c>
      <c r="J52" s="1392">
        <v>34263405</v>
      </c>
      <c r="K52" s="1392"/>
      <c r="L52" s="1392"/>
      <c r="M52" s="1392">
        <v>34824</v>
      </c>
      <c r="N52" s="1392">
        <v>34824</v>
      </c>
      <c r="O52" s="1392">
        <v>34824</v>
      </c>
      <c r="P52" s="1392"/>
      <c r="Q52" s="1392">
        <v>0</v>
      </c>
      <c r="R52" s="1392"/>
      <c r="S52" s="1392"/>
      <c r="T52" s="1392">
        <v>0</v>
      </c>
      <c r="U52" s="1392"/>
      <c r="V52" s="1392"/>
      <c r="W52" s="1392"/>
      <c r="X52" s="1392">
        <v>0</v>
      </c>
      <c r="Y52" s="1392">
        <v>0</v>
      </c>
      <c r="Z52" s="1392"/>
      <c r="AA52" s="1392"/>
      <c r="AB52" s="1392">
        <v>0</v>
      </c>
      <c r="AC52" s="1392"/>
      <c r="AD52" s="1392"/>
      <c r="AE52" s="1392"/>
      <c r="AF52" s="1392">
        <v>0</v>
      </c>
      <c r="AG52" s="1392"/>
      <c r="AH52" s="1392"/>
      <c r="AI52" s="1392"/>
      <c r="AJ52" s="1392"/>
      <c r="AK52" s="1392">
        <v>0</v>
      </c>
      <c r="AL52" s="1392"/>
      <c r="AM52" s="1392"/>
      <c r="AN52" s="1392"/>
      <c r="AO52" s="1392">
        <v>1700970</v>
      </c>
      <c r="AP52" s="1392">
        <v>1286689</v>
      </c>
      <c r="AQ52" s="1392">
        <v>414281</v>
      </c>
      <c r="AR52" s="1392">
        <v>414281</v>
      </c>
      <c r="AS52" s="1392">
        <v>0</v>
      </c>
      <c r="AT52" s="1392"/>
      <c r="AU52" s="1392"/>
      <c r="AV52" s="1392"/>
      <c r="AW52" s="1392"/>
      <c r="AX52" s="1392"/>
      <c r="AY52" s="1392">
        <v>56328835</v>
      </c>
      <c r="AZ52" s="1392">
        <v>0</v>
      </c>
      <c r="BA52" s="1392"/>
      <c r="BB52" s="1392"/>
      <c r="BC52" s="1392"/>
      <c r="BD52" s="1392">
        <v>56328835</v>
      </c>
      <c r="BE52" s="1392">
        <v>0</v>
      </c>
      <c r="BF52" s="1392"/>
      <c r="BG52" s="1392"/>
      <c r="BH52" s="1392"/>
      <c r="BI52" s="1392"/>
      <c r="BJ52" s="1392"/>
      <c r="BK52" s="1392"/>
      <c r="BL52" s="1392">
        <v>0</v>
      </c>
      <c r="BM52" s="1392">
        <v>0</v>
      </c>
      <c r="BN52" s="1392"/>
      <c r="BO52" s="1392"/>
      <c r="BP52" s="1392"/>
      <c r="BQ52" s="1392"/>
      <c r="BR52" s="1392"/>
      <c r="BS52" s="1392"/>
      <c r="BT52" s="1392">
        <v>0</v>
      </c>
      <c r="BU52" s="1392">
        <v>0</v>
      </c>
      <c r="BV52" s="1392"/>
      <c r="BW52" s="1392"/>
      <c r="BX52" s="1392"/>
      <c r="BY52" s="1392"/>
      <c r="BZ52" s="1392"/>
      <c r="CA52" s="1392"/>
      <c r="CB52" s="1392"/>
      <c r="CC52" s="1392">
        <v>75675</v>
      </c>
      <c r="CD52" s="1392">
        <v>0</v>
      </c>
      <c r="CE52" s="1392"/>
      <c r="CF52" s="1392">
        <v>0</v>
      </c>
      <c r="CG52" s="1392"/>
      <c r="CH52" s="1392"/>
      <c r="CI52" s="1392"/>
      <c r="CJ52" s="1392">
        <v>75675</v>
      </c>
      <c r="CK52" s="1392"/>
      <c r="CL52" s="1392">
        <v>75675</v>
      </c>
      <c r="CM52" s="1392"/>
      <c r="CN52" s="1392"/>
      <c r="CO52" s="1392"/>
      <c r="CP52" s="1392"/>
      <c r="CQ52" s="1392">
        <v>7000000</v>
      </c>
      <c r="CR52" s="1392"/>
      <c r="CS52" s="1392">
        <v>7000000</v>
      </c>
      <c r="CT52" s="1392"/>
      <c r="CU52" s="1392">
        <v>94389599</v>
      </c>
      <c r="CV52" s="1392">
        <v>93809353</v>
      </c>
      <c r="CW52" s="1392">
        <v>580246</v>
      </c>
      <c r="CX52" s="1392"/>
      <c r="CY52" s="1392">
        <v>0</v>
      </c>
      <c r="CZ52" s="1392"/>
      <c r="DA52" s="1392">
        <v>0</v>
      </c>
      <c r="DB52" s="1392"/>
      <c r="DC52" s="1392"/>
      <c r="DD52" s="1392"/>
      <c r="DE52" s="1392">
        <v>0</v>
      </c>
      <c r="DF52" s="1392"/>
      <c r="DG52" s="1392"/>
      <c r="DH52" s="1392"/>
      <c r="DI52" s="1392">
        <v>0</v>
      </c>
      <c r="DJ52" s="1392"/>
      <c r="DK52" s="1392"/>
      <c r="DL52" s="1392"/>
      <c r="DM52" s="1392"/>
      <c r="DN52" s="1392">
        <v>0</v>
      </c>
      <c r="DO52" s="1392"/>
      <c r="DP52" s="1392">
        <v>0</v>
      </c>
      <c r="DQ52" s="1392"/>
      <c r="DR52" s="1392"/>
      <c r="DS52" s="1392"/>
      <c r="DT52" s="1392">
        <v>0</v>
      </c>
      <c r="DU52" s="1392"/>
      <c r="DV52" s="1392"/>
      <c r="DW52" s="1392"/>
      <c r="DX52" s="1392"/>
      <c r="DY52" s="1392">
        <v>2911998</v>
      </c>
      <c r="DZ52" s="1392"/>
      <c r="EA52" s="1392">
        <v>0</v>
      </c>
      <c r="EB52" s="1392">
        <v>0</v>
      </c>
      <c r="EC52" s="1392"/>
      <c r="ED52" s="1392">
        <v>2883990</v>
      </c>
      <c r="EE52" s="1392">
        <v>28008</v>
      </c>
      <c r="EF52" s="1392"/>
      <c r="EG52" s="1392"/>
      <c r="EH52" s="1392">
        <v>7800239.6799999997</v>
      </c>
      <c r="EI52" s="1392">
        <v>2056267.2</v>
      </c>
      <c r="EJ52" s="1392">
        <v>5008568.26</v>
      </c>
      <c r="EK52" s="1392">
        <v>735404.22</v>
      </c>
      <c r="EL52" s="1392"/>
      <c r="EM52" s="1392">
        <v>17374842</v>
      </c>
      <c r="EN52" s="1392"/>
      <c r="EO52" s="1392"/>
      <c r="EP52" s="1392"/>
      <c r="EQ52" s="1392"/>
      <c r="ER52" s="1392"/>
      <c r="ES52" s="1392">
        <v>222173996.68000001</v>
      </c>
    </row>
    <row r="53" spans="5:150" s="1349" customFormat="1" ht="15">
      <c r="E53" s="1342">
        <v>43252</v>
      </c>
      <c r="F53" s="1400"/>
      <c r="G53" s="1354">
        <v>297348</v>
      </c>
      <c r="H53" s="1400"/>
      <c r="I53" s="1400">
        <v>40359963</v>
      </c>
      <c r="J53" s="1400">
        <v>40359963</v>
      </c>
      <c r="K53" s="1400"/>
      <c r="L53" s="1400"/>
      <c r="M53" s="1400">
        <v>104499</v>
      </c>
      <c r="N53" s="1400">
        <v>104499</v>
      </c>
      <c r="O53" s="1400">
        <v>104499</v>
      </c>
      <c r="P53" s="1400"/>
      <c r="Q53" s="1400">
        <v>0</v>
      </c>
      <c r="R53" s="1400"/>
      <c r="S53" s="1400"/>
      <c r="T53" s="1400">
        <v>0</v>
      </c>
      <c r="U53" s="1400"/>
      <c r="V53" s="1400"/>
      <c r="W53" s="1400"/>
      <c r="X53" s="1400">
        <v>0</v>
      </c>
      <c r="Y53" s="1400">
        <v>0</v>
      </c>
      <c r="Z53" s="1400"/>
      <c r="AA53" s="1400"/>
      <c r="AB53" s="1400">
        <v>0</v>
      </c>
      <c r="AC53" s="1400"/>
      <c r="AD53" s="1400"/>
      <c r="AE53" s="1400"/>
      <c r="AF53" s="1400">
        <v>0</v>
      </c>
      <c r="AG53" s="1400"/>
      <c r="AH53" s="1400"/>
      <c r="AI53" s="1400"/>
      <c r="AJ53" s="1400"/>
      <c r="AK53" s="1400">
        <v>0</v>
      </c>
      <c r="AL53" s="1400"/>
      <c r="AM53" s="1400"/>
      <c r="AN53" s="1400"/>
      <c r="AO53" s="1400">
        <v>1853429</v>
      </c>
      <c r="AP53" s="1400">
        <v>1012248</v>
      </c>
      <c r="AQ53" s="1400">
        <v>841181</v>
      </c>
      <c r="AR53" s="1400">
        <v>841181</v>
      </c>
      <c r="AS53" s="1400">
        <v>0</v>
      </c>
      <c r="AT53" s="1400"/>
      <c r="AU53" s="1400"/>
      <c r="AV53" s="1400"/>
      <c r="AW53" s="1400"/>
      <c r="AX53" s="1400"/>
      <c r="AY53" s="1400">
        <v>56876520</v>
      </c>
      <c r="AZ53" s="1400">
        <v>0</v>
      </c>
      <c r="BA53" s="1400"/>
      <c r="BB53" s="1400"/>
      <c r="BC53" s="1400">
        <v>4000000</v>
      </c>
      <c r="BD53" s="1400">
        <v>52876520</v>
      </c>
      <c r="BE53" s="1400">
        <v>0</v>
      </c>
      <c r="BF53" s="1400"/>
      <c r="BG53" s="1400"/>
      <c r="BH53" s="1400"/>
      <c r="BI53" s="1400"/>
      <c r="BJ53" s="1400"/>
      <c r="BK53" s="1400"/>
      <c r="BL53" s="1400">
        <v>0</v>
      </c>
      <c r="BM53" s="1400">
        <v>0</v>
      </c>
      <c r="BN53" s="1400"/>
      <c r="BO53" s="1400"/>
      <c r="BP53" s="1400"/>
      <c r="BQ53" s="1400"/>
      <c r="BR53" s="1400"/>
      <c r="BS53" s="1400"/>
      <c r="BT53" s="1400">
        <v>0</v>
      </c>
      <c r="BU53" s="1400">
        <v>0</v>
      </c>
      <c r="BV53" s="1400"/>
      <c r="BW53" s="1400"/>
      <c r="BX53" s="1400"/>
      <c r="BY53" s="1400"/>
      <c r="BZ53" s="1400"/>
      <c r="CA53" s="1400"/>
      <c r="CB53" s="1400"/>
      <c r="CC53" s="1400">
        <v>71056</v>
      </c>
      <c r="CD53" s="1400">
        <v>0</v>
      </c>
      <c r="CE53" s="1400"/>
      <c r="CF53" s="1400">
        <v>0</v>
      </c>
      <c r="CG53" s="1400"/>
      <c r="CH53" s="1400"/>
      <c r="CI53" s="1400"/>
      <c r="CJ53" s="1400">
        <v>71056</v>
      </c>
      <c r="CK53" s="1400"/>
      <c r="CL53" s="1400">
        <v>71056</v>
      </c>
      <c r="CM53" s="1400"/>
      <c r="CN53" s="1400"/>
      <c r="CO53" s="1400"/>
      <c r="CP53" s="1400"/>
      <c r="CQ53" s="1400">
        <v>6443751</v>
      </c>
      <c r="CR53" s="1400"/>
      <c r="CS53" s="1400">
        <v>6443751</v>
      </c>
      <c r="CT53" s="1400"/>
      <c r="CU53" s="1400">
        <v>98145442</v>
      </c>
      <c r="CV53" s="1400">
        <v>97382405</v>
      </c>
      <c r="CW53" s="1400">
        <v>763037</v>
      </c>
      <c r="CX53" s="1400"/>
      <c r="CY53" s="1400">
        <v>0</v>
      </c>
      <c r="CZ53" s="1400"/>
      <c r="DA53" s="1400">
        <v>0</v>
      </c>
      <c r="DB53" s="1400"/>
      <c r="DC53" s="1400"/>
      <c r="DD53" s="1400"/>
      <c r="DE53" s="1400">
        <v>0</v>
      </c>
      <c r="DF53" s="1400"/>
      <c r="DG53" s="1400"/>
      <c r="DH53" s="1400"/>
      <c r="DI53" s="1400">
        <v>0</v>
      </c>
      <c r="DJ53" s="1400"/>
      <c r="DK53" s="1400"/>
      <c r="DL53" s="1400"/>
      <c r="DM53" s="1400"/>
      <c r="DN53" s="1400">
        <v>0</v>
      </c>
      <c r="DO53" s="1400"/>
      <c r="DP53" s="1400">
        <v>0</v>
      </c>
      <c r="DQ53" s="1400"/>
      <c r="DR53" s="1400"/>
      <c r="DS53" s="1400"/>
      <c r="DT53" s="1400">
        <v>0</v>
      </c>
      <c r="DU53" s="1400"/>
      <c r="DV53" s="1400"/>
      <c r="DW53" s="1400"/>
      <c r="DX53" s="1400"/>
      <c r="DY53" s="1400">
        <v>2994664</v>
      </c>
      <c r="DZ53" s="1400"/>
      <c r="EA53" s="1400">
        <v>0</v>
      </c>
      <c r="EB53" s="1400">
        <v>0</v>
      </c>
      <c r="EC53" s="1400"/>
      <c r="ED53" s="1400">
        <v>2966695</v>
      </c>
      <c r="EE53" s="1400">
        <v>27969</v>
      </c>
      <c r="EF53" s="1400"/>
      <c r="EG53" s="1400"/>
      <c r="EH53" s="1400">
        <v>7991121</v>
      </c>
      <c r="EI53" s="1400">
        <v>2294337</v>
      </c>
      <c r="EJ53" s="1400">
        <v>4910774</v>
      </c>
      <c r="EK53" s="1400">
        <v>786010</v>
      </c>
      <c r="EL53" s="1400"/>
      <c r="EM53" s="1400">
        <v>17454237</v>
      </c>
      <c r="EN53" s="1400"/>
      <c r="EO53" s="1400"/>
      <c r="EP53" s="1400"/>
      <c r="EQ53" s="1400"/>
      <c r="ER53" s="1400"/>
      <c r="ES53" s="1392">
        <v>232592030</v>
      </c>
    </row>
    <row r="54" spans="5:150">
      <c r="E54" s="1342">
        <v>43282</v>
      </c>
      <c r="F54" s="1192"/>
      <c r="G54" s="1347">
        <v>973030</v>
      </c>
      <c r="H54" s="1192"/>
      <c r="I54" s="1192">
        <v>50873701</v>
      </c>
      <c r="J54" s="1192">
        <v>50873701</v>
      </c>
      <c r="K54" s="1192"/>
      <c r="L54" s="1192"/>
      <c r="M54" s="1192">
        <v>57148</v>
      </c>
      <c r="N54" s="1192">
        <v>57148</v>
      </c>
      <c r="O54" s="1192">
        <v>57148</v>
      </c>
      <c r="P54" s="1192"/>
      <c r="Q54" s="1192">
        <v>0</v>
      </c>
      <c r="R54" s="1192"/>
      <c r="S54" s="1192"/>
      <c r="T54" s="1192">
        <v>0</v>
      </c>
      <c r="U54" s="1192"/>
      <c r="V54" s="1192"/>
      <c r="W54" s="1192"/>
      <c r="X54" s="1192">
        <v>0</v>
      </c>
      <c r="Y54" s="1192">
        <v>0</v>
      </c>
      <c r="Z54" s="1192"/>
      <c r="AA54" s="1192"/>
      <c r="AB54" s="1192">
        <v>0</v>
      </c>
      <c r="AC54" s="1192"/>
      <c r="AD54" s="1192"/>
      <c r="AE54" s="1192"/>
      <c r="AF54" s="1192">
        <v>0</v>
      </c>
      <c r="AG54" s="1192"/>
      <c r="AH54" s="1192"/>
      <c r="AI54" s="1192"/>
      <c r="AJ54" s="1192"/>
      <c r="AK54" s="1192">
        <v>0</v>
      </c>
      <c r="AL54" s="1192"/>
      <c r="AM54" s="1192"/>
      <c r="AN54" s="1192"/>
      <c r="AO54" s="1192">
        <v>1615902</v>
      </c>
      <c r="AP54" s="1192">
        <v>1067830</v>
      </c>
      <c r="AQ54" s="1192">
        <v>548072</v>
      </c>
      <c r="AR54" s="1192">
        <v>548072</v>
      </c>
      <c r="AS54" s="1192">
        <v>0</v>
      </c>
      <c r="AT54" s="1192"/>
      <c r="AU54" s="1192"/>
      <c r="AV54" s="1192"/>
      <c r="AW54" s="1192"/>
      <c r="AX54" s="1192"/>
      <c r="AY54" s="1192">
        <v>55142766</v>
      </c>
      <c r="AZ54" s="1192">
        <v>0</v>
      </c>
      <c r="BA54" s="1192"/>
      <c r="BB54" s="1192"/>
      <c r="BC54" s="1192">
        <v>6000000</v>
      </c>
      <c r="BD54" s="1192">
        <v>49142766</v>
      </c>
      <c r="BE54" s="1192">
        <v>0</v>
      </c>
      <c r="BF54" s="1192"/>
      <c r="BG54" s="1192"/>
      <c r="BH54" s="1192"/>
      <c r="BI54" s="1192"/>
      <c r="BJ54" s="1192"/>
      <c r="BK54" s="1192"/>
      <c r="BL54" s="1192">
        <v>0</v>
      </c>
      <c r="BM54" s="1192">
        <v>0</v>
      </c>
      <c r="BN54" s="1192"/>
      <c r="BO54" s="1192"/>
      <c r="BP54" s="1192"/>
      <c r="BQ54" s="1192"/>
      <c r="BR54" s="1192"/>
      <c r="BS54" s="1192"/>
      <c r="BT54" s="1192">
        <v>0</v>
      </c>
      <c r="BU54" s="1192">
        <v>0</v>
      </c>
      <c r="BV54" s="1192"/>
      <c r="BW54" s="1192"/>
      <c r="BX54" s="1192"/>
      <c r="BY54" s="1192"/>
      <c r="BZ54" s="1192"/>
      <c r="CA54" s="1192"/>
      <c r="CB54" s="1192"/>
      <c r="CC54" s="1192">
        <v>66381</v>
      </c>
      <c r="CD54" s="1192">
        <v>0</v>
      </c>
      <c r="CE54" s="1192"/>
      <c r="CF54" s="1192">
        <v>0</v>
      </c>
      <c r="CG54" s="1192"/>
      <c r="CH54" s="1192"/>
      <c r="CI54" s="1192"/>
      <c r="CJ54" s="1192">
        <v>66381</v>
      </c>
      <c r="CK54" s="1192"/>
      <c r="CL54" s="1192">
        <v>66381</v>
      </c>
      <c r="CM54" s="1192"/>
      <c r="CN54" s="1192"/>
      <c r="CO54" s="1192"/>
      <c r="CP54" s="1192"/>
      <c r="CQ54" s="1192">
        <v>3949699</v>
      </c>
      <c r="CR54" s="1192"/>
      <c r="CS54" s="1192">
        <v>3949699</v>
      </c>
      <c r="CT54" s="1192"/>
      <c r="CU54" s="1192">
        <v>101265601</v>
      </c>
      <c r="CV54" s="1192">
        <v>100559326</v>
      </c>
      <c r="CW54" s="1192">
        <v>706275</v>
      </c>
      <c r="CX54" s="1192"/>
      <c r="CY54" s="1192">
        <v>0</v>
      </c>
      <c r="CZ54" s="1192"/>
      <c r="DA54" s="1192">
        <v>0</v>
      </c>
      <c r="DB54" s="1192"/>
      <c r="DC54" s="1192"/>
      <c r="DD54" s="1192"/>
      <c r="DE54" s="1192">
        <v>0</v>
      </c>
      <c r="DF54" s="1192"/>
      <c r="DG54" s="1192"/>
      <c r="DH54" s="1192"/>
      <c r="DI54" s="1192">
        <v>0</v>
      </c>
      <c r="DJ54" s="1192"/>
      <c r="DK54" s="1192"/>
      <c r="DL54" s="1192"/>
      <c r="DM54" s="1192"/>
      <c r="DN54" s="1192">
        <v>0</v>
      </c>
      <c r="DO54" s="1192"/>
      <c r="DP54" s="1192">
        <v>0</v>
      </c>
      <c r="DQ54" s="1192"/>
      <c r="DR54" s="1192"/>
      <c r="DS54" s="1192"/>
      <c r="DT54" s="1192">
        <v>0</v>
      </c>
      <c r="DU54" s="1192"/>
      <c r="DV54" s="1192"/>
      <c r="DW54" s="1192"/>
      <c r="DX54" s="1192"/>
      <c r="DY54" s="1192">
        <v>3509532</v>
      </c>
      <c r="DZ54" s="1192"/>
      <c r="EA54" s="1192">
        <v>0</v>
      </c>
      <c r="EB54" s="1192">
        <v>0</v>
      </c>
      <c r="EC54" s="1192"/>
      <c r="ED54" s="1192">
        <v>3481399</v>
      </c>
      <c r="EE54" s="1192">
        <v>28133</v>
      </c>
      <c r="EF54" s="1192"/>
      <c r="EG54" s="1192"/>
      <c r="EH54" s="1192">
        <v>7929133.1099999994</v>
      </c>
      <c r="EI54" s="1192">
        <v>2294226.8199999998</v>
      </c>
      <c r="EJ54" s="1192">
        <v>4862598.55</v>
      </c>
      <c r="EK54" s="1192">
        <v>772307.74</v>
      </c>
      <c r="EL54" s="1192"/>
      <c r="EM54" s="1192">
        <v>17975703</v>
      </c>
      <c r="EN54" s="1192"/>
      <c r="EO54" s="1192"/>
      <c r="EP54" s="1192"/>
      <c r="EQ54" s="1192"/>
      <c r="ER54" s="1192"/>
      <c r="ES54" s="1191">
        <v>243358596.11000001</v>
      </c>
    </row>
    <row r="55" spans="5:150">
      <c r="E55" s="1342">
        <v>43313</v>
      </c>
      <c r="F55" s="1192"/>
      <c r="G55" s="1347">
        <v>539934</v>
      </c>
      <c r="H55" s="1192"/>
      <c r="I55" s="1192">
        <v>51126378</v>
      </c>
      <c r="J55" s="1192">
        <v>51126378</v>
      </c>
      <c r="K55" s="1192"/>
      <c r="L55" s="1192"/>
      <c r="M55" s="1192">
        <v>105884</v>
      </c>
      <c r="N55" s="1192">
        <v>105884</v>
      </c>
      <c r="O55" s="1192">
        <v>105884</v>
      </c>
      <c r="P55" s="1192"/>
      <c r="Q55" s="1192">
        <v>0</v>
      </c>
      <c r="R55" s="1192"/>
      <c r="S55" s="1192"/>
      <c r="T55" s="1192">
        <v>0</v>
      </c>
      <c r="U55" s="1192"/>
      <c r="V55" s="1192"/>
      <c r="W55" s="1192"/>
      <c r="X55" s="1192">
        <v>0</v>
      </c>
      <c r="Y55" s="1192">
        <v>0</v>
      </c>
      <c r="Z55" s="1192"/>
      <c r="AA55" s="1192"/>
      <c r="AB55" s="1192">
        <v>0</v>
      </c>
      <c r="AC55" s="1192"/>
      <c r="AD55" s="1192"/>
      <c r="AE55" s="1192"/>
      <c r="AF55" s="1192">
        <v>0</v>
      </c>
      <c r="AG55" s="1192"/>
      <c r="AH55" s="1192"/>
      <c r="AI55" s="1192"/>
      <c r="AJ55" s="1192"/>
      <c r="AK55" s="1192">
        <v>0</v>
      </c>
      <c r="AL55" s="1192"/>
      <c r="AM55" s="1192"/>
      <c r="AN55" s="1192"/>
      <c r="AO55" s="1192">
        <v>1272573</v>
      </c>
      <c r="AP55" s="1192">
        <v>812792</v>
      </c>
      <c r="AQ55" s="1192">
        <v>459781</v>
      </c>
      <c r="AR55" s="1192">
        <v>459781</v>
      </c>
      <c r="AS55" s="1192">
        <v>0</v>
      </c>
      <c r="AT55" s="1192"/>
      <c r="AU55" s="1192"/>
      <c r="AV55" s="1192"/>
      <c r="AW55" s="1192"/>
      <c r="AX55" s="1192"/>
      <c r="AY55" s="1192">
        <v>55139275</v>
      </c>
      <c r="AZ55" s="1192">
        <v>0</v>
      </c>
      <c r="BA55" s="1192"/>
      <c r="BB55" s="1192"/>
      <c r="BC55" s="1192">
        <v>6000000</v>
      </c>
      <c r="BD55" s="1192">
        <v>49139275</v>
      </c>
      <c r="BE55" s="1192">
        <v>0</v>
      </c>
      <c r="BF55" s="1192"/>
      <c r="BG55" s="1192"/>
      <c r="BH55" s="1192"/>
      <c r="BI55" s="1192"/>
      <c r="BJ55" s="1192"/>
      <c r="BK55" s="1192"/>
      <c r="BL55" s="1192">
        <v>0</v>
      </c>
      <c r="BM55" s="1192">
        <v>0</v>
      </c>
      <c r="BN55" s="1192"/>
      <c r="BO55" s="1192"/>
      <c r="BP55" s="1192"/>
      <c r="BQ55" s="1192"/>
      <c r="BR55" s="1192"/>
      <c r="BS55" s="1192"/>
      <c r="BT55" s="1192">
        <v>0</v>
      </c>
      <c r="BU55" s="1192">
        <v>0</v>
      </c>
      <c r="BV55" s="1192"/>
      <c r="BW55" s="1192"/>
      <c r="BX55" s="1192"/>
      <c r="BY55" s="1192"/>
      <c r="BZ55" s="1192"/>
      <c r="CA55" s="1192"/>
      <c r="CB55" s="1192"/>
      <c r="CC55" s="1192">
        <v>61657</v>
      </c>
      <c r="CD55" s="1192">
        <v>0</v>
      </c>
      <c r="CE55" s="1192"/>
      <c r="CF55" s="1192">
        <v>0</v>
      </c>
      <c r="CG55" s="1192"/>
      <c r="CH55" s="1192"/>
      <c r="CI55" s="1192"/>
      <c r="CJ55" s="1192">
        <v>61657</v>
      </c>
      <c r="CK55" s="1192"/>
      <c r="CL55" s="1192">
        <v>61657</v>
      </c>
      <c r="CM55" s="1192"/>
      <c r="CN55" s="1192"/>
      <c r="CO55" s="1192"/>
      <c r="CP55" s="1192"/>
      <c r="CQ55" s="1192">
        <v>3907562</v>
      </c>
      <c r="CR55" s="1192"/>
      <c r="CS55" s="1192">
        <v>3907562</v>
      </c>
      <c r="CT55" s="1192"/>
      <c r="CU55" s="1192">
        <v>105437680</v>
      </c>
      <c r="CV55" s="1192">
        <v>104975575</v>
      </c>
      <c r="CW55" s="1192">
        <v>462105</v>
      </c>
      <c r="CX55" s="1192"/>
      <c r="CY55" s="1192">
        <v>0</v>
      </c>
      <c r="CZ55" s="1192"/>
      <c r="DA55" s="1192">
        <v>0</v>
      </c>
      <c r="DB55" s="1192"/>
      <c r="DC55" s="1192"/>
      <c r="DD55" s="1192"/>
      <c r="DE55" s="1192">
        <v>0</v>
      </c>
      <c r="DF55" s="1192"/>
      <c r="DG55" s="1192"/>
      <c r="DH55" s="1192"/>
      <c r="DI55" s="1192">
        <v>0</v>
      </c>
      <c r="DJ55" s="1192"/>
      <c r="DK55" s="1192"/>
      <c r="DL55" s="1192"/>
      <c r="DM55" s="1192"/>
      <c r="DN55" s="1192">
        <v>0</v>
      </c>
      <c r="DO55" s="1192"/>
      <c r="DP55" s="1192">
        <v>0</v>
      </c>
      <c r="DQ55" s="1192"/>
      <c r="DR55" s="1192"/>
      <c r="DS55" s="1192"/>
      <c r="DT55" s="1192">
        <v>0</v>
      </c>
      <c r="DU55" s="1192"/>
      <c r="DV55" s="1192"/>
      <c r="DW55" s="1192"/>
      <c r="DX55" s="1192"/>
      <c r="DY55" s="1192">
        <v>3508659</v>
      </c>
      <c r="DZ55" s="1192"/>
      <c r="EA55" s="1192">
        <v>0</v>
      </c>
      <c r="EB55" s="1192">
        <v>0</v>
      </c>
      <c r="EC55" s="1192"/>
      <c r="ED55" s="1192">
        <v>3480603</v>
      </c>
      <c r="EE55" s="1192">
        <v>28056</v>
      </c>
      <c r="EF55" s="1192"/>
      <c r="EG55" s="1192"/>
      <c r="EH55" s="1192">
        <v>8349859.129999999</v>
      </c>
      <c r="EI55" s="1192">
        <v>2290124.14</v>
      </c>
      <c r="EJ55" s="1192">
        <v>5314798.05</v>
      </c>
      <c r="EK55" s="1192">
        <v>744936.94</v>
      </c>
      <c r="EL55" s="1192"/>
      <c r="EM55" s="1192">
        <v>17876636</v>
      </c>
      <c r="EN55" s="1192"/>
      <c r="EO55" s="1192"/>
      <c r="EP55" s="1192"/>
      <c r="EQ55" s="1192"/>
      <c r="ER55" s="1192"/>
      <c r="ES55" s="1191">
        <v>247326097.13</v>
      </c>
    </row>
    <row r="56" spans="5:150">
      <c r="E56" s="1342">
        <v>43344</v>
      </c>
      <c r="F56" s="1192"/>
      <c r="G56" s="1347">
        <v>101412</v>
      </c>
      <c r="H56" s="1192"/>
      <c r="I56" s="1192">
        <v>44984188</v>
      </c>
      <c r="J56" s="1192">
        <v>44984188</v>
      </c>
      <c r="K56" s="1192"/>
      <c r="L56" s="1192"/>
      <c r="M56" s="1192">
        <v>142410</v>
      </c>
      <c r="N56" s="1192">
        <v>142410</v>
      </c>
      <c r="O56" s="1192">
        <v>142410</v>
      </c>
      <c r="P56" s="1192"/>
      <c r="Q56" s="1192">
        <v>0</v>
      </c>
      <c r="R56" s="1192"/>
      <c r="S56" s="1192"/>
      <c r="T56" s="1192">
        <v>0</v>
      </c>
      <c r="U56" s="1192"/>
      <c r="V56" s="1192"/>
      <c r="W56" s="1192"/>
      <c r="X56" s="1192">
        <v>0</v>
      </c>
      <c r="Y56" s="1192">
        <v>0</v>
      </c>
      <c r="Z56" s="1192"/>
      <c r="AA56" s="1192"/>
      <c r="AB56" s="1192">
        <v>0</v>
      </c>
      <c r="AC56" s="1192"/>
      <c r="AD56" s="1192"/>
      <c r="AE56" s="1192"/>
      <c r="AF56" s="1192">
        <v>0</v>
      </c>
      <c r="AG56" s="1192"/>
      <c r="AH56" s="1192"/>
      <c r="AI56" s="1192"/>
      <c r="AJ56" s="1192"/>
      <c r="AK56" s="1192">
        <v>0</v>
      </c>
      <c r="AL56" s="1192"/>
      <c r="AM56" s="1192"/>
      <c r="AN56" s="1192"/>
      <c r="AO56" s="1192">
        <v>909128</v>
      </c>
      <c r="AP56" s="1192">
        <v>464451</v>
      </c>
      <c r="AQ56" s="1192">
        <v>444677</v>
      </c>
      <c r="AR56" s="1192">
        <v>444677</v>
      </c>
      <c r="AS56" s="1192">
        <v>0</v>
      </c>
      <c r="AT56" s="1192"/>
      <c r="AU56" s="1192"/>
      <c r="AV56" s="1192"/>
      <c r="AW56" s="1192"/>
      <c r="AX56" s="1192"/>
      <c r="AY56" s="1192">
        <v>60883367</v>
      </c>
      <c r="AZ56" s="1192">
        <v>0</v>
      </c>
      <c r="BA56" s="1192"/>
      <c r="BB56" s="1192"/>
      <c r="BC56" s="1192">
        <v>0</v>
      </c>
      <c r="BD56" s="1192">
        <v>60883367</v>
      </c>
      <c r="BE56" s="1192">
        <v>0</v>
      </c>
      <c r="BF56" s="1192"/>
      <c r="BG56" s="1192"/>
      <c r="BH56" s="1192"/>
      <c r="BI56" s="1192"/>
      <c r="BJ56" s="1192"/>
      <c r="BK56" s="1192"/>
      <c r="BL56" s="1192">
        <v>0</v>
      </c>
      <c r="BM56" s="1192">
        <v>0</v>
      </c>
      <c r="BN56" s="1192"/>
      <c r="BO56" s="1192"/>
      <c r="BP56" s="1192"/>
      <c r="BQ56" s="1192"/>
      <c r="BR56" s="1192"/>
      <c r="BS56" s="1192"/>
      <c r="BT56" s="1192">
        <v>0</v>
      </c>
      <c r="BU56" s="1192">
        <v>0</v>
      </c>
      <c r="BV56" s="1192"/>
      <c r="BW56" s="1192"/>
      <c r="BX56" s="1192"/>
      <c r="BY56" s="1192"/>
      <c r="BZ56" s="1192"/>
      <c r="CA56" s="1192"/>
      <c r="CB56" s="1192"/>
      <c r="CC56" s="1192">
        <v>65358</v>
      </c>
      <c r="CD56" s="1192">
        <v>0</v>
      </c>
      <c r="CE56" s="1192"/>
      <c r="CF56" s="1192">
        <v>0</v>
      </c>
      <c r="CG56" s="1192"/>
      <c r="CH56" s="1192"/>
      <c r="CI56" s="1192"/>
      <c r="CJ56" s="1192">
        <v>65358</v>
      </c>
      <c r="CK56" s="1192"/>
      <c r="CL56" s="1192">
        <v>65358</v>
      </c>
      <c r="CM56" s="1192"/>
      <c r="CN56" s="1192"/>
      <c r="CO56" s="1192"/>
      <c r="CP56" s="1192"/>
      <c r="CQ56" s="1192">
        <v>0</v>
      </c>
      <c r="CR56" s="1192"/>
      <c r="CS56" s="1192">
        <v>0</v>
      </c>
      <c r="CT56" s="1192"/>
      <c r="CU56" s="1192">
        <v>110308040</v>
      </c>
      <c r="CV56" s="1192">
        <v>109684479</v>
      </c>
      <c r="CW56" s="1192">
        <v>623561</v>
      </c>
      <c r="CX56" s="1192"/>
      <c r="CY56" s="1192">
        <v>0</v>
      </c>
      <c r="CZ56" s="1192"/>
      <c r="DA56" s="1192">
        <v>0</v>
      </c>
      <c r="DB56" s="1192"/>
      <c r="DC56" s="1192"/>
      <c r="DD56" s="1192"/>
      <c r="DE56" s="1192">
        <v>0</v>
      </c>
      <c r="DF56" s="1192"/>
      <c r="DG56" s="1192"/>
      <c r="DH56" s="1192"/>
      <c r="DI56" s="1192">
        <v>0</v>
      </c>
      <c r="DJ56" s="1192"/>
      <c r="DK56" s="1192"/>
      <c r="DL56" s="1192"/>
      <c r="DM56" s="1192"/>
      <c r="DN56" s="1192">
        <v>0</v>
      </c>
      <c r="DO56" s="1192"/>
      <c r="DP56" s="1192">
        <v>0</v>
      </c>
      <c r="DQ56" s="1192"/>
      <c r="DR56" s="1192"/>
      <c r="DS56" s="1192"/>
      <c r="DT56" s="1192">
        <v>0</v>
      </c>
      <c r="DU56" s="1192"/>
      <c r="DV56" s="1192"/>
      <c r="DW56" s="1192"/>
      <c r="DX56" s="1192"/>
      <c r="DY56" s="1192">
        <v>3476745</v>
      </c>
      <c r="DZ56" s="1192"/>
      <c r="EA56" s="1192">
        <v>0</v>
      </c>
      <c r="EB56" s="1192">
        <v>0</v>
      </c>
      <c r="EC56" s="1192"/>
      <c r="ED56" s="1192">
        <v>3448781</v>
      </c>
      <c r="EE56" s="1192">
        <v>27964</v>
      </c>
      <c r="EF56" s="1192"/>
      <c r="EG56" s="1192"/>
      <c r="EH56" s="1192">
        <v>8626228.0099999998</v>
      </c>
      <c r="EI56" s="1192">
        <v>2596132.54</v>
      </c>
      <c r="EJ56" s="1192">
        <v>5303907.91</v>
      </c>
      <c r="EK56" s="1192">
        <v>726187.56</v>
      </c>
      <c r="EL56" s="1192"/>
      <c r="EM56" s="1192">
        <v>18754903</v>
      </c>
      <c r="EN56" s="1192"/>
      <c r="EO56" s="1192"/>
      <c r="EP56" s="1192"/>
      <c r="EQ56" s="1192"/>
      <c r="ER56" s="1192"/>
      <c r="ES56" s="1191">
        <v>248251779.00999999</v>
      </c>
    </row>
    <row r="57" spans="5:150" s="1" customFormat="1" ht="15">
      <c r="E57" s="1391">
        <v>43374</v>
      </c>
      <c r="F57" s="947"/>
      <c r="G57" s="1188">
        <v>1991654</v>
      </c>
      <c r="H57" s="1190"/>
      <c r="I57" s="1190">
        <v>42369675</v>
      </c>
      <c r="J57" s="1190">
        <v>42369675</v>
      </c>
      <c r="K57" s="1190"/>
      <c r="L57" s="1190"/>
      <c r="M57" s="1190">
        <v>214290</v>
      </c>
      <c r="N57" s="1190">
        <v>214290</v>
      </c>
      <c r="O57" s="1190">
        <v>214290</v>
      </c>
      <c r="P57" s="1190"/>
      <c r="Q57" s="1190">
        <v>0</v>
      </c>
      <c r="R57" s="1190"/>
      <c r="S57" s="1190"/>
      <c r="T57" s="1190">
        <v>0</v>
      </c>
      <c r="U57" s="1190"/>
      <c r="V57" s="1190"/>
      <c r="W57" s="1190"/>
      <c r="X57" s="1190">
        <v>0</v>
      </c>
      <c r="Y57" s="1190">
        <v>0</v>
      </c>
      <c r="Z57" s="1190"/>
      <c r="AA57" s="1190"/>
      <c r="AB57" s="1190">
        <v>0</v>
      </c>
      <c r="AC57" s="1190"/>
      <c r="AD57" s="1190"/>
      <c r="AE57" s="1190"/>
      <c r="AF57" s="1190">
        <v>0</v>
      </c>
      <c r="AG57" s="1190"/>
      <c r="AH57" s="1190"/>
      <c r="AI57" s="1190"/>
      <c r="AJ57" s="1190"/>
      <c r="AK57" s="1190">
        <v>0</v>
      </c>
      <c r="AL57" s="1190"/>
      <c r="AM57" s="1190"/>
      <c r="AN57" s="1190"/>
      <c r="AO57" s="1190">
        <v>648748</v>
      </c>
      <c r="AP57" s="1190">
        <v>286745</v>
      </c>
      <c r="AQ57" s="1190">
        <v>362003</v>
      </c>
      <c r="AR57" s="1190">
        <v>362003</v>
      </c>
      <c r="AS57" s="1190">
        <v>0</v>
      </c>
      <c r="AT57" s="1190"/>
      <c r="AU57" s="1190"/>
      <c r="AV57" s="1190"/>
      <c r="AW57" s="1190"/>
      <c r="AX57" s="1190"/>
      <c r="AY57" s="1190">
        <v>54345796</v>
      </c>
      <c r="AZ57" s="1190">
        <v>0</v>
      </c>
      <c r="BA57" s="1190"/>
      <c r="BB57" s="1190"/>
      <c r="BC57" s="1190">
        <v>0</v>
      </c>
      <c r="BD57" s="1190">
        <v>54345796</v>
      </c>
      <c r="BE57" s="1190">
        <v>0</v>
      </c>
      <c r="BF57" s="1190"/>
      <c r="BG57" s="1190"/>
      <c r="BH57" s="1190"/>
      <c r="BI57" s="1190"/>
      <c r="BJ57" s="1190"/>
      <c r="BK57" s="1190"/>
      <c r="BL57" s="1190">
        <v>0</v>
      </c>
      <c r="BM57" s="1190">
        <v>0</v>
      </c>
      <c r="BN57" s="1190"/>
      <c r="BO57" s="1190"/>
      <c r="BP57" s="1190"/>
      <c r="BQ57" s="1190"/>
      <c r="BR57" s="1190"/>
      <c r="BS57" s="1190"/>
      <c r="BT57" s="1190">
        <v>0</v>
      </c>
      <c r="BU57" s="1190">
        <v>0</v>
      </c>
      <c r="BV57" s="1190"/>
      <c r="BW57" s="1190"/>
      <c r="BX57" s="1190"/>
      <c r="BY57" s="1190"/>
      <c r="BZ57" s="1190"/>
      <c r="CA57" s="1190"/>
      <c r="CB57" s="1190"/>
      <c r="CC57" s="1190">
        <v>57446</v>
      </c>
      <c r="CD57" s="1190">
        <v>0</v>
      </c>
      <c r="CE57" s="1190"/>
      <c r="CF57" s="1190">
        <v>0</v>
      </c>
      <c r="CG57" s="1190"/>
      <c r="CH57" s="1190"/>
      <c r="CI57" s="1190"/>
      <c r="CJ57" s="1190">
        <v>57446</v>
      </c>
      <c r="CK57" s="1190"/>
      <c r="CL57" s="1190">
        <v>57446</v>
      </c>
      <c r="CM57" s="1190"/>
      <c r="CN57" s="1190"/>
      <c r="CO57" s="1190"/>
      <c r="CP57" s="1190"/>
      <c r="CQ57" s="1190">
        <v>1974993</v>
      </c>
      <c r="CR57" s="1190"/>
      <c r="CS57" s="1190">
        <v>1974993</v>
      </c>
      <c r="CT57" s="1190"/>
      <c r="CU57" s="1190">
        <v>111090286</v>
      </c>
      <c r="CV57" s="1190">
        <v>110516471</v>
      </c>
      <c r="CW57" s="1190">
        <v>573815</v>
      </c>
      <c r="CX57" s="1190"/>
      <c r="CY57" s="1190">
        <v>0</v>
      </c>
      <c r="CZ57" s="1190"/>
      <c r="DA57" s="1190">
        <v>0</v>
      </c>
      <c r="DB57" s="1190"/>
      <c r="DC57" s="1190"/>
      <c r="DD57" s="1190"/>
      <c r="DE57" s="1190">
        <v>0</v>
      </c>
      <c r="DF57" s="1190"/>
      <c r="DG57" s="1190"/>
      <c r="DH57" s="1190"/>
      <c r="DI57" s="1190">
        <v>0</v>
      </c>
      <c r="DJ57" s="1190"/>
      <c r="DK57" s="1190"/>
      <c r="DL57" s="1190"/>
      <c r="DM57" s="1190"/>
      <c r="DN57" s="1190">
        <v>0</v>
      </c>
      <c r="DO57" s="1190"/>
      <c r="DP57" s="1190">
        <v>0</v>
      </c>
      <c r="DQ57" s="1190"/>
      <c r="DR57" s="1190"/>
      <c r="DS57" s="1190"/>
      <c r="DT57" s="1190">
        <v>0</v>
      </c>
      <c r="DU57" s="1190"/>
      <c r="DV57" s="1190"/>
      <c r="DW57" s="1190"/>
      <c r="DX57" s="1190"/>
      <c r="DY57" s="1190">
        <v>5501485</v>
      </c>
      <c r="DZ57" s="1190"/>
      <c r="EA57" s="1190">
        <v>0</v>
      </c>
      <c r="EB57" s="1190">
        <v>0</v>
      </c>
      <c r="EC57" s="1190"/>
      <c r="ED57" s="1190">
        <v>5474246</v>
      </c>
      <c r="EE57" s="1190">
        <v>27239</v>
      </c>
      <c r="EF57" s="1190"/>
      <c r="EG57" s="1190"/>
      <c r="EH57" s="1190">
        <v>8622170</v>
      </c>
      <c r="EI57" s="1190">
        <v>2591447</v>
      </c>
      <c r="EJ57" s="1190">
        <v>5322477</v>
      </c>
      <c r="EK57" s="1190">
        <v>708246</v>
      </c>
      <c r="EL57" s="1190"/>
      <c r="EM57" s="1190">
        <v>18074803</v>
      </c>
      <c r="EN57" s="1190"/>
      <c r="EO57" s="1190"/>
      <c r="EP57" s="1190"/>
      <c r="EQ57" s="1190"/>
      <c r="ER57" s="1190"/>
      <c r="ES57" s="1190">
        <v>244891346</v>
      </c>
      <c r="ET57" s="1188"/>
    </row>
    <row r="58" spans="5:150" s="1" customFormat="1" ht="15">
      <c r="E58" s="1391">
        <v>43405</v>
      </c>
      <c r="F58" s="1391"/>
      <c r="G58" s="1188">
        <v>1160599</v>
      </c>
      <c r="H58" s="1188"/>
      <c r="I58" s="1188">
        <v>65615264</v>
      </c>
      <c r="J58" s="1188">
        <v>65615264</v>
      </c>
      <c r="K58" s="1188"/>
      <c r="L58" s="1188"/>
      <c r="M58" s="1188">
        <v>82171</v>
      </c>
      <c r="N58" s="1188">
        <v>82171</v>
      </c>
      <c r="O58" s="1188">
        <v>82171</v>
      </c>
      <c r="P58" s="1188"/>
      <c r="Q58" s="1188">
        <v>0</v>
      </c>
      <c r="R58" s="1188"/>
      <c r="S58" s="1188"/>
      <c r="T58" s="1188">
        <v>0</v>
      </c>
      <c r="U58" s="1188"/>
      <c r="V58" s="1188"/>
      <c r="W58" s="1188"/>
      <c r="X58" s="1188">
        <v>0</v>
      </c>
      <c r="Y58" s="1188">
        <v>0</v>
      </c>
      <c r="Z58" s="1188"/>
      <c r="AA58" s="1188"/>
      <c r="AB58" s="1188">
        <v>0</v>
      </c>
      <c r="AC58" s="1188"/>
      <c r="AD58" s="1188"/>
      <c r="AE58" s="1188"/>
      <c r="AF58" s="1188">
        <v>0</v>
      </c>
      <c r="AG58" s="1188"/>
      <c r="AH58" s="1188"/>
      <c r="AI58" s="1188"/>
      <c r="AJ58" s="1188"/>
      <c r="AK58" s="1188">
        <v>0</v>
      </c>
      <c r="AL58" s="1188"/>
      <c r="AM58" s="1188"/>
      <c r="AN58" s="1188"/>
      <c r="AO58" s="1188">
        <v>1473107</v>
      </c>
      <c r="AP58" s="1188">
        <v>335387</v>
      </c>
      <c r="AQ58" s="1188">
        <v>1137720</v>
      </c>
      <c r="AR58" s="1188">
        <v>1137720</v>
      </c>
      <c r="AS58" s="1188">
        <v>0</v>
      </c>
      <c r="AT58" s="1188"/>
      <c r="AU58" s="1188"/>
      <c r="AV58" s="1188"/>
      <c r="AW58" s="1188"/>
      <c r="AX58" s="1188"/>
      <c r="AY58" s="1188">
        <v>54398695</v>
      </c>
      <c r="AZ58" s="1188">
        <v>0</v>
      </c>
      <c r="BA58" s="1188"/>
      <c r="BB58" s="1188"/>
      <c r="BC58" s="1188">
        <v>0</v>
      </c>
      <c r="BD58" s="1188">
        <v>54398695</v>
      </c>
      <c r="BE58" s="1188">
        <v>0</v>
      </c>
      <c r="BF58" s="1188"/>
      <c r="BG58" s="1188"/>
      <c r="BH58" s="1188"/>
      <c r="BI58" s="1188"/>
      <c r="BJ58" s="1188"/>
      <c r="BK58" s="1188"/>
      <c r="BL58" s="1188">
        <v>0</v>
      </c>
      <c r="BM58" s="1188">
        <v>0</v>
      </c>
      <c r="BN58" s="1188"/>
      <c r="BO58" s="1188"/>
      <c r="BP58" s="1188"/>
      <c r="BQ58" s="1188"/>
      <c r="BR58" s="1188"/>
      <c r="BS58" s="1188"/>
      <c r="BT58" s="1188">
        <v>0</v>
      </c>
      <c r="BU58" s="1188">
        <v>0</v>
      </c>
      <c r="BV58" s="1188"/>
      <c r="BW58" s="1188"/>
      <c r="BX58" s="1188"/>
      <c r="BY58" s="1188"/>
      <c r="BZ58" s="1188"/>
      <c r="CA58" s="1188"/>
      <c r="CB58" s="1188"/>
      <c r="CC58" s="1188">
        <v>0</v>
      </c>
      <c r="CD58" s="1188">
        <v>0</v>
      </c>
      <c r="CE58" s="1188"/>
      <c r="CF58" s="1188">
        <v>0</v>
      </c>
      <c r="CG58" s="1188"/>
      <c r="CH58" s="1188"/>
      <c r="CI58" s="1188"/>
      <c r="CJ58" s="1188">
        <v>0</v>
      </c>
      <c r="CK58" s="1188"/>
      <c r="CL58" s="1188">
        <v>0</v>
      </c>
      <c r="CM58" s="1188"/>
      <c r="CN58" s="1188"/>
      <c r="CO58" s="1188"/>
      <c r="CP58" s="1188"/>
      <c r="CQ58" s="1188">
        <v>3949835</v>
      </c>
      <c r="CR58" s="1188"/>
      <c r="CS58" s="1188">
        <v>3949835</v>
      </c>
      <c r="CT58" s="1188"/>
      <c r="CU58" s="1188">
        <v>110615251</v>
      </c>
      <c r="CV58" s="1188">
        <v>110050473</v>
      </c>
      <c r="CW58" s="1188">
        <v>564778</v>
      </c>
      <c r="CX58" s="1188"/>
      <c r="CY58" s="1188">
        <v>0</v>
      </c>
      <c r="CZ58" s="1188"/>
      <c r="DA58" s="1188">
        <v>0</v>
      </c>
      <c r="DB58" s="1188"/>
      <c r="DC58" s="1188"/>
      <c r="DD58" s="1188"/>
      <c r="DE58" s="1188">
        <v>0</v>
      </c>
      <c r="DF58" s="1188"/>
      <c r="DG58" s="1188"/>
      <c r="DH58" s="1188"/>
      <c r="DI58" s="1188">
        <v>0</v>
      </c>
      <c r="DJ58" s="1188"/>
      <c r="DK58" s="1188"/>
      <c r="DL58" s="1188"/>
      <c r="DM58" s="1188"/>
      <c r="DN58" s="1188">
        <v>0</v>
      </c>
      <c r="DO58" s="1188"/>
      <c r="DP58" s="1188">
        <v>0</v>
      </c>
      <c r="DQ58" s="1188"/>
      <c r="DR58" s="1188"/>
      <c r="DS58" s="1188"/>
      <c r="DT58" s="1188">
        <v>0</v>
      </c>
      <c r="DU58" s="1188"/>
      <c r="DV58" s="1188"/>
      <c r="DW58" s="1188"/>
      <c r="DX58" s="1188"/>
      <c r="DY58" s="1188">
        <v>4901249</v>
      </c>
      <c r="DZ58" s="1188"/>
      <c r="EA58" s="1188">
        <v>0</v>
      </c>
      <c r="EB58" s="1188">
        <v>0</v>
      </c>
      <c r="EC58" s="1188"/>
      <c r="ED58" s="1188">
        <v>4873897</v>
      </c>
      <c r="EE58" s="1188">
        <v>27352</v>
      </c>
      <c r="EF58" s="1188"/>
      <c r="EG58" s="1188"/>
      <c r="EH58" s="1188">
        <v>8507878</v>
      </c>
      <c r="EI58" s="1188">
        <v>2586762</v>
      </c>
      <c r="EJ58" s="1188">
        <v>5230812</v>
      </c>
      <c r="EK58" s="1188">
        <v>690304</v>
      </c>
      <c r="EL58" s="1188"/>
      <c r="EM58" s="1188">
        <v>17296605</v>
      </c>
      <c r="EN58" s="1188"/>
      <c r="EO58" s="1188"/>
      <c r="EP58" s="1188"/>
      <c r="EQ58" s="1188"/>
      <c r="ER58" s="1188"/>
      <c r="ES58" s="1188">
        <v>268000654</v>
      </c>
      <c r="ET58" s="1188"/>
    </row>
    <row r="59" spans="5:150" s="1" customFormat="1" ht="15">
      <c r="E59" s="1391">
        <v>43435</v>
      </c>
      <c r="F59" s="1391"/>
      <c r="G59" s="1188">
        <v>9970</v>
      </c>
      <c r="H59" s="1188"/>
      <c r="I59" s="1188">
        <v>52489533</v>
      </c>
      <c r="J59" s="1188">
        <v>52489533</v>
      </c>
      <c r="K59" s="1188"/>
      <c r="L59" s="1188"/>
      <c r="M59" s="1188">
        <v>802248</v>
      </c>
      <c r="N59" s="1188">
        <v>802248</v>
      </c>
      <c r="O59" s="1188">
        <v>802248</v>
      </c>
      <c r="P59" s="1188"/>
      <c r="Q59" s="1188">
        <v>0</v>
      </c>
      <c r="R59" s="1188"/>
      <c r="S59" s="1188"/>
      <c r="T59" s="1188">
        <v>0</v>
      </c>
      <c r="U59" s="1188"/>
      <c r="V59" s="1188"/>
      <c r="W59" s="1188"/>
      <c r="X59" s="1188">
        <v>0</v>
      </c>
      <c r="Y59" s="1188">
        <v>0</v>
      </c>
      <c r="Z59" s="1188"/>
      <c r="AA59" s="1188"/>
      <c r="AB59" s="1188">
        <v>0</v>
      </c>
      <c r="AC59" s="1188"/>
      <c r="AD59" s="1188"/>
      <c r="AE59" s="1188"/>
      <c r="AF59" s="1188">
        <v>0</v>
      </c>
      <c r="AG59" s="1188"/>
      <c r="AH59" s="1188"/>
      <c r="AI59" s="1188"/>
      <c r="AJ59" s="1188"/>
      <c r="AK59" s="1188">
        <v>0</v>
      </c>
      <c r="AL59" s="1188"/>
      <c r="AM59" s="1188"/>
      <c r="AN59" s="1188"/>
      <c r="AO59" s="1188">
        <v>822835</v>
      </c>
      <c r="AP59" s="1188">
        <v>231922</v>
      </c>
      <c r="AQ59" s="1188">
        <v>590913</v>
      </c>
      <c r="AR59" s="1188">
        <v>590913</v>
      </c>
      <c r="AS59" s="1188">
        <v>0</v>
      </c>
      <c r="AT59" s="1188"/>
      <c r="AU59" s="1188"/>
      <c r="AV59" s="1188"/>
      <c r="AW59" s="1188"/>
      <c r="AX59" s="1188"/>
      <c r="AY59" s="1188">
        <v>67035855</v>
      </c>
      <c r="AZ59" s="1188">
        <v>0</v>
      </c>
      <c r="BA59" s="1188"/>
      <c r="BB59" s="1188"/>
      <c r="BC59" s="1188">
        <v>12000000</v>
      </c>
      <c r="BD59" s="1188">
        <v>55035855</v>
      </c>
      <c r="BE59" s="1188">
        <v>0</v>
      </c>
      <c r="BF59" s="1188"/>
      <c r="BG59" s="1188"/>
      <c r="BH59" s="1188"/>
      <c r="BI59" s="1188"/>
      <c r="BJ59" s="1188"/>
      <c r="BK59" s="1188"/>
      <c r="BL59" s="1188">
        <v>0</v>
      </c>
      <c r="BM59" s="1188">
        <v>0</v>
      </c>
      <c r="BN59" s="1188"/>
      <c r="BO59" s="1188"/>
      <c r="BP59" s="1188"/>
      <c r="BQ59" s="1188"/>
      <c r="BR59" s="1188"/>
      <c r="BS59" s="1188"/>
      <c r="BT59" s="1188">
        <v>0</v>
      </c>
      <c r="BU59" s="1188">
        <v>0</v>
      </c>
      <c r="BV59" s="1188"/>
      <c r="BW59" s="1188"/>
      <c r="BX59" s="1188"/>
      <c r="BY59" s="1188"/>
      <c r="BZ59" s="1188"/>
      <c r="CA59" s="1188"/>
      <c r="CB59" s="1188"/>
      <c r="CC59" s="1188">
        <v>0</v>
      </c>
      <c r="CD59" s="1188">
        <v>0</v>
      </c>
      <c r="CE59" s="1188"/>
      <c r="CF59" s="1188">
        <v>0</v>
      </c>
      <c r="CG59" s="1188"/>
      <c r="CH59" s="1188"/>
      <c r="CI59" s="1188"/>
      <c r="CJ59" s="1188">
        <v>0</v>
      </c>
      <c r="CK59" s="1188"/>
      <c r="CL59" s="1188">
        <v>0</v>
      </c>
      <c r="CM59" s="1188">
        <v>0</v>
      </c>
      <c r="CN59" s="1188"/>
      <c r="CO59" s="1188"/>
      <c r="CP59" s="1188"/>
      <c r="CQ59" s="1188">
        <v>3949616</v>
      </c>
      <c r="CR59" s="1188"/>
      <c r="CS59" s="1188">
        <v>3949616</v>
      </c>
      <c r="CT59" s="1188"/>
      <c r="CU59" s="1188">
        <v>111247554</v>
      </c>
      <c r="CV59" s="1188">
        <v>110698915</v>
      </c>
      <c r="CW59" s="1188">
        <v>548639</v>
      </c>
      <c r="CX59" s="1188"/>
      <c r="CY59" s="1188">
        <v>0</v>
      </c>
      <c r="CZ59" s="1188"/>
      <c r="DA59" s="1188">
        <v>0</v>
      </c>
      <c r="DB59" s="1188"/>
      <c r="DC59" s="1188"/>
      <c r="DD59" s="1188"/>
      <c r="DE59" s="1188">
        <v>0</v>
      </c>
      <c r="DF59" s="1188"/>
      <c r="DG59" s="1188"/>
      <c r="DH59" s="1188"/>
      <c r="DI59" s="1188">
        <v>0</v>
      </c>
      <c r="DJ59" s="1188"/>
      <c r="DK59" s="1188"/>
      <c r="DL59" s="1188"/>
      <c r="DM59" s="1188"/>
      <c r="DN59" s="1188">
        <v>0</v>
      </c>
      <c r="DO59" s="1188"/>
      <c r="DP59" s="1188">
        <v>0</v>
      </c>
      <c r="DQ59" s="1188"/>
      <c r="DR59" s="1188"/>
      <c r="DS59" s="1188"/>
      <c r="DT59" s="1188">
        <v>0</v>
      </c>
      <c r="DU59" s="1188"/>
      <c r="DV59" s="1188"/>
      <c r="DW59" s="1188"/>
      <c r="DX59" s="1188"/>
      <c r="DY59" s="1188">
        <v>6285944</v>
      </c>
      <c r="DZ59" s="1188"/>
      <c r="EA59" s="1188">
        <v>0</v>
      </c>
      <c r="EB59" s="1188">
        <v>0</v>
      </c>
      <c r="EC59" s="1188"/>
      <c r="ED59" s="1188">
        <v>6258508</v>
      </c>
      <c r="EE59" s="1188">
        <v>27436</v>
      </c>
      <c r="EF59" s="1188"/>
      <c r="EG59" s="1188"/>
      <c r="EH59" s="1188">
        <v>8464832</v>
      </c>
      <c r="EI59" s="1188">
        <v>2582077</v>
      </c>
      <c r="EJ59" s="1188">
        <v>5212323</v>
      </c>
      <c r="EK59" s="1188">
        <v>670432</v>
      </c>
      <c r="EL59" s="1188"/>
      <c r="EM59" s="1188">
        <v>18154724</v>
      </c>
      <c r="EN59" s="1188"/>
      <c r="EO59" s="1188"/>
      <c r="EP59" s="1188"/>
      <c r="EQ59" s="1188"/>
      <c r="ER59" s="1188"/>
      <c r="ES59" s="1188">
        <v>269263111</v>
      </c>
      <c r="ET59" s="1188"/>
    </row>
    <row r="62" spans="5:150" s="1347" customFormat="1">
      <c r="E62" s="1391">
        <v>43466</v>
      </c>
      <c r="G62" s="1347">
        <v>684648</v>
      </c>
      <c r="I62" s="1347">
        <v>23383732</v>
      </c>
      <c r="J62" s="1347">
        <v>23383732</v>
      </c>
      <c r="M62" s="1347">
        <v>189455</v>
      </c>
      <c r="N62" s="1347">
        <v>189455</v>
      </c>
      <c r="O62" s="1347">
        <v>189455</v>
      </c>
      <c r="Q62" s="1347">
        <v>0</v>
      </c>
      <c r="T62" s="1347">
        <v>0</v>
      </c>
      <c r="X62" s="1347">
        <v>0</v>
      </c>
      <c r="Y62" s="1347">
        <v>0</v>
      </c>
      <c r="AB62" s="1347">
        <v>0</v>
      </c>
      <c r="AF62" s="1347">
        <v>0</v>
      </c>
      <c r="AK62" s="1347">
        <v>0</v>
      </c>
      <c r="AO62" s="1347">
        <v>2865275</v>
      </c>
      <c r="AP62" s="1347">
        <v>1872167</v>
      </c>
      <c r="AQ62" s="1347">
        <v>993108</v>
      </c>
      <c r="AR62" s="1347">
        <v>993108</v>
      </c>
      <c r="AS62" s="1347">
        <v>0</v>
      </c>
      <c r="AY62" s="1347">
        <v>69393540</v>
      </c>
      <c r="AZ62" s="1347">
        <v>0</v>
      </c>
      <c r="BC62" s="1347">
        <v>11845205</v>
      </c>
      <c r="BD62" s="1347">
        <v>57548335</v>
      </c>
      <c r="BE62" s="1347">
        <v>0</v>
      </c>
      <c r="BL62" s="1347">
        <v>0</v>
      </c>
      <c r="BM62" s="1347">
        <v>0</v>
      </c>
      <c r="BT62" s="1347">
        <v>0</v>
      </c>
      <c r="BU62" s="1347">
        <v>0</v>
      </c>
      <c r="CC62" s="1347">
        <v>0</v>
      </c>
      <c r="CD62" s="1347">
        <v>0</v>
      </c>
      <c r="CF62" s="1347">
        <v>0</v>
      </c>
      <c r="CJ62" s="1347">
        <v>0</v>
      </c>
      <c r="CL62" s="1347">
        <v>0</v>
      </c>
      <c r="CM62" s="1347">
        <v>0</v>
      </c>
      <c r="CQ62" s="1347">
        <v>1974693</v>
      </c>
      <c r="CS62" s="1347">
        <v>1974693</v>
      </c>
      <c r="CU62" s="1347">
        <v>109725090</v>
      </c>
      <c r="CV62" s="1347">
        <v>109178988</v>
      </c>
      <c r="CW62" s="1347">
        <v>546102</v>
      </c>
      <c r="CY62" s="1347">
        <v>0</v>
      </c>
      <c r="DA62" s="1347">
        <v>0</v>
      </c>
      <c r="DE62" s="1347">
        <v>0</v>
      </c>
      <c r="DI62" s="1347">
        <v>0</v>
      </c>
      <c r="DN62" s="1347">
        <v>0</v>
      </c>
      <c r="DP62" s="1347">
        <v>0</v>
      </c>
      <c r="DT62" s="1347">
        <v>0</v>
      </c>
      <c r="DY62" s="1347">
        <v>6621604</v>
      </c>
      <c r="EA62" s="1347">
        <v>0</v>
      </c>
      <c r="EB62" s="1347">
        <v>0</v>
      </c>
      <c r="ED62" s="1347">
        <v>6593980</v>
      </c>
      <c r="EE62" s="1347">
        <v>27624</v>
      </c>
      <c r="EH62" s="1347">
        <v>8335423</v>
      </c>
      <c r="EI62" s="1347">
        <v>2577392</v>
      </c>
      <c r="EJ62" s="1347">
        <v>5105541</v>
      </c>
      <c r="EK62" s="1347">
        <v>652490</v>
      </c>
      <c r="EM62" s="1347">
        <v>18124553</v>
      </c>
      <c r="ES62" s="1188">
        <v>241298013</v>
      </c>
    </row>
    <row r="63" spans="5:150">
      <c r="E63" s="1391">
        <v>43497</v>
      </c>
      <c r="G63" s="1347">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1">
        <v>43525</v>
      </c>
      <c r="G64" s="1347">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1">
        <v>43556</v>
      </c>
      <c r="G65" s="1347">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1">
        <v>43586</v>
      </c>
      <c r="G66" s="1347">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1">
        <v>43617</v>
      </c>
      <c r="G67" s="1347">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1">
        <v>43647</v>
      </c>
      <c r="G68" s="1347">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1">
        <v>43678</v>
      </c>
      <c r="G69" s="1347">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1">
        <v>43709</v>
      </c>
      <c r="G70" s="1347">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1">
        <v>43739</v>
      </c>
      <c r="G71" s="1347">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1">
        <v>43770</v>
      </c>
      <c r="G72" s="1347">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1">
        <v>43800</v>
      </c>
      <c r="G73" s="1347">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55">
        <v>43831</v>
      </c>
      <c r="G76" s="1347">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55">
        <v>43862</v>
      </c>
      <c r="G77" s="1347">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55">
        <v>43891</v>
      </c>
      <c r="G78" s="1347">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55">
        <v>43922</v>
      </c>
      <c r="G79" s="1347">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55">
        <v>43952</v>
      </c>
      <c r="G80" s="1347">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55">
        <v>43983</v>
      </c>
      <c r="G81" s="1347">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55">
        <v>44013</v>
      </c>
      <c r="G82" s="1347">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55">
        <v>44044</v>
      </c>
      <c r="G83" s="1347">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55">
        <v>44075</v>
      </c>
      <c r="G84" s="1347">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55">
        <v>44105</v>
      </c>
      <c r="G85" s="1347">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55">
        <v>44136</v>
      </c>
      <c r="G86" s="1347">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55">
        <v>44166</v>
      </c>
      <c r="G87" s="1347">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55">
        <v>44197</v>
      </c>
      <c r="G88" s="1347">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55">
        <v>44228</v>
      </c>
      <c r="G89" s="1347">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55">
        <v>44256</v>
      </c>
      <c r="G90" s="1347">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55">
        <v>44287</v>
      </c>
      <c r="G91" s="1347">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55">
        <v>44317</v>
      </c>
      <c r="G92" s="1347">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55">
        <v>44348</v>
      </c>
      <c r="G93" s="1347">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55">
        <v>44378</v>
      </c>
      <c r="G94" s="1347">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55">
        <v>44409</v>
      </c>
      <c r="G95" s="1347">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55">
        <v>44440</v>
      </c>
      <c r="G96" s="1347">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55">
        <v>44470</v>
      </c>
      <c r="G97" s="1347">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55">
        <v>44501</v>
      </c>
      <c r="G98" s="1347">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55">
        <v>44531</v>
      </c>
      <c r="G99" s="1347">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55">
        <v>44562</v>
      </c>
      <c r="G100" s="1347">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55">
        <v>44593</v>
      </c>
      <c r="G101" s="1347">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55">
        <v>44621</v>
      </c>
      <c r="G102" s="1347">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55">
        <v>44652</v>
      </c>
      <c r="G103" s="1347">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55">
        <v>44682</v>
      </c>
      <c r="G104" s="1347">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55">
        <v>44713</v>
      </c>
      <c r="G105" s="1347">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55">
        <v>44743</v>
      </c>
      <c r="G106" s="1347">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55">
        <v>44774</v>
      </c>
      <c r="G107" s="1347">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55">
        <v>44805</v>
      </c>
      <c r="G108" s="1347">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55">
        <v>44835</v>
      </c>
      <c r="G109" s="1347">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55">
        <v>44866</v>
      </c>
      <c r="G110" s="1347">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55">
        <v>44896</v>
      </c>
      <c r="G111" s="1347">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55">
        <v>44927</v>
      </c>
      <c r="G113" s="1347">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55">
        <v>44958</v>
      </c>
      <c r="G114" s="1347">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3"/>
      <c r="C3" s="1193" t="s">
        <v>1462</v>
      </c>
      <c r="D3" s="1193"/>
      <c r="E3" s="1193"/>
      <c r="F3" s="1193"/>
      <c r="G3" s="1193"/>
      <c r="H3" s="1193"/>
      <c r="I3" s="1193"/>
      <c r="J3" s="1193"/>
      <c r="K3" s="1193"/>
      <c r="L3" s="1193"/>
      <c r="M3" s="1193"/>
      <c r="N3" s="1193"/>
      <c r="O3" s="1193" t="s">
        <v>1611</v>
      </c>
      <c r="P3" s="1193"/>
      <c r="Q3" s="1193"/>
      <c r="R3" s="1193"/>
      <c r="S3" s="1193"/>
      <c r="T3" s="1193"/>
      <c r="U3" s="1193"/>
      <c r="V3" s="1193"/>
      <c r="W3" s="1193"/>
      <c r="X3" s="1193"/>
      <c r="Y3" s="1193"/>
      <c r="Z3" s="1193"/>
      <c r="AA3" s="1193"/>
      <c r="AB3" s="1193"/>
      <c r="AC3" s="1193"/>
      <c r="AD3" s="1193"/>
      <c r="AE3" s="1193"/>
      <c r="AF3" s="1193"/>
      <c r="AG3" s="1193"/>
      <c r="AH3" s="1193"/>
      <c r="AI3" s="1193"/>
      <c r="AJ3" s="1193"/>
      <c r="AK3" s="1193"/>
      <c r="AL3" s="1193"/>
      <c r="AM3" s="1193"/>
      <c r="AN3" s="1193"/>
      <c r="AO3" s="1193"/>
      <c r="AP3" s="1193"/>
      <c r="AQ3" s="1193"/>
      <c r="AR3" s="1193"/>
      <c r="AS3" s="1193"/>
      <c r="AT3" s="1193"/>
      <c r="AU3" s="1193"/>
      <c r="AV3" s="1193"/>
      <c r="AW3" s="1193"/>
      <c r="AX3" s="1193"/>
      <c r="AY3" s="1193"/>
      <c r="AZ3" s="1193"/>
      <c r="BA3" s="1193"/>
      <c r="BB3" s="1193" t="s">
        <v>1612</v>
      </c>
      <c r="BC3" s="1193"/>
      <c r="BD3" s="1193"/>
      <c r="BE3" s="1193"/>
      <c r="BF3" s="1193"/>
      <c r="BG3" s="1193"/>
      <c r="BH3" s="1193"/>
      <c r="BI3" s="1193"/>
      <c r="BJ3" s="1193"/>
      <c r="BK3" s="1193"/>
      <c r="BL3" s="1193"/>
      <c r="BM3" s="1193"/>
      <c r="BN3" s="1193"/>
      <c r="BO3" s="1193"/>
      <c r="BP3" s="1193"/>
      <c r="BQ3" s="1193"/>
      <c r="BR3" s="1193"/>
      <c r="BS3" s="1193"/>
      <c r="BT3" s="1193"/>
      <c r="BU3" s="1193"/>
      <c r="BV3" s="1193"/>
      <c r="BW3" s="1193"/>
      <c r="BX3" s="1193" t="s">
        <v>1613</v>
      </c>
      <c r="BY3" s="1193"/>
      <c r="BZ3" s="1193"/>
      <c r="CA3" s="1193"/>
      <c r="CB3" s="1193"/>
      <c r="CC3" s="1193"/>
      <c r="CD3" s="1193" t="s">
        <v>1664</v>
      </c>
      <c r="CE3" s="1193"/>
      <c r="CF3" s="1193"/>
      <c r="CG3" s="1193"/>
      <c r="CH3" s="1193"/>
      <c r="CI3" s="1193"/>
      <c r="CJ3" s="1193"/>
      <c r="CK3" s="1193"/>
      <c r="CL3" s="1193"/>
      <c r="CM3" s="1193"/>
      <c r="CN3" s="1193"/>
      <c r="CO3" s="1193"/>
      <c r="CP3" s="1193"/>
      <c r="CQ3" s="1193" t="s">
        <v>1665</v>
      </c>
      <c r="CR3" s="1193"/>
      <c r="CS3" s="1193"/>
      <c r="CT3" s="1193"/>
      <c r="CU3" s="1193"/>
      <c r="CV3" s="1193"/>
      <c r="CW3" s="1193"/>
      <c r="CX3" s="1193"/>
      <c r="CY3" s="1193" t="s">
        <v>1666</v>
      </c>
      <c r="CZ3" s="1193"/>
      <c r="DA3" s="1193" t="s">
        <v>1617</v>
      </c>
      <c r="DB3" s="1193"/>
      <c r="DC3" s="1193"/>
      <c r="DD3" s="1193"/>
      <c r="DE3" s="1193"/>
      <c r="DF3" s="1193"/>
      <c r="DG3" s="1193"/>
      <c r="DH3" s="1193" t="s">
        <v>1618</v>
      </c>
      <c r="DI3" s="1193"/>
      <c r="DJ3" s="1193"/>
      <c r="DK3" s="1193"/>
      <c r="DL3" s="1193"/>
      <c r="DM3" s="1193"/>
      <c r="DN3" s="1193" t="s">
        <v>1619</v>
      </c>
      <c r="DO3" s="1193"/>
      <c r="DP3" s="1193" t="s">
        <v>1424</v>
      </c>
      <c r="DQ3" s="1193" t="s">
        <v>296</v>
      </c>
      <c r="DR3" s="1193" t="s">
        <v>1424</v>
      </c>
      <c r="DS3" s="1193"/>
      <c r="DT3" s="1193"/>
    </row>
    <row r="4" spans="2:124">
      <c r="B4" s="1193"/>
      <c r="C4" s="1193" t="s">
        <v>1667</v>
      </c>
      <c r="D4" s="1193" t="s">
        <v>1668</v>
      </c>
      <c r="E4" s="1193" t="s">
        <v>1669</v>
      </c>
      <c r="F4" s="1193" t="s">
        <v>1670</v>
      </c>
      <c r="G4" s="1193" t="s">
        <v>1482</v>
      </c>
      <c r="H4" s="1193" t="s">
        <v>1483</v>
      </c>
      <c r="I4" s="1193" t="s">
        <v>1671</v>
      </c>
      <c r="J4" s="1193" t="s">
        <v>1484</v>
      </c>
      <c r="K4" s="1193" t="s">
        <v>1672</v>
      </c>
      <c r="L4" s="1193" t="s">
        <v>1485</v>
      </c>
      <c r="M4" s="1193" t="s">
        <v>1486</v>
      </c>
      <c r="N4" s="1193"/>
      <c r="O4" s="1193" t="s">
        <v>1673</v>
      </c>
      <c r="P4" s="1193" t="s">
        <v>1668</v>
      </c>
      <c r="Q4" s="1193" t="s">
        <v>1481</v>
      </c>
      <c r="R4" s="1193" t="s">
        <v>1487</v>
      </c>
      <c r="S4" s="1193" t="s">
        <v>1488</v>
      </c>
      <c r="T4" s="1193" t="s">
        <v>1489</v>
      </c>
      <c r="U4" s="1193" t="s">
        <v>1674</v>
      </c>
      <c r="V4" s="1193" t="s">
        <v>1490</v>
      </c>
      <c r="W4" s="1193" t="s">
        <v>1491</v>
      </c>
      <c r="X4" s="1193" t="s">
        <v>1492</v>
      </c>
      <c r="Y4" s="1193" t="s">
        <v>1482</v>
      </c>
      <c r="Z4" s="1193" t="s">
        <v>1474</v>
      </c>
      <c r="AA4" s="1193" t="s">
        <v>1475</v>
      </c>
      <c r="AB4" s="1193" t="s">
        <v>1476</v>
      </c>
      <c r="AC4" s="1193" t="s">
        <v>1483</v>
      </c>
      <c r="AD4" s="1193" t="s">
        <v>1474</v>
      </c>
      <c r="AE4" s="1193" t="s">
        <v>1475</v>
      </c>
      <c r="AF4" s="1193" t="s">
        <v>1476</v>
      </c>
      <c r="AG4" s="1193" t="s">
        <v>1675</v>
      </c>
      <c r="AH4" s="1193" t="s">
        <v>1474</v>
      </c>
      <c r="AI4" s="1193" t="s">
        <v>1475</v>
      </c>
      <c r="AJ4" s="1193" t="s">
        <v>1476</v>
      </c>
      <c r="AK4" s="1193" t="s">
        <v>1484</v>
      </c>
      <c r="AL4" s="1193" t="s">
        <v>1474</v>
      </c>
      <c r="AM4" s="1193" t="s">
        <v>1475</v>
      </c>
      <c r="AN4" s="1193" t="s">
        <v>1476</v>
      </c>
      <c r="AO4" s="1193" t="s">
        <v>1676</v>
      </c>
      <c r="AP4" s="1193" t="s">
        <v>1474</v>
      </c>
      <c r="AQ4" s="1193" t="s">
        <v>1475</v>
      </c>
      <c r="AR4" s="1193" t="s">
        <v>1476</v>
      </c>
      <c r="AS4" s="1193" t="s">
        <v>1677</v>
      </c>
      <c r="AT4" s="1193" t="s">
        <v>1474</v>
      </c>
      <c r="AU4" s="1193" t="s">
        <v>1475</v>
      </c>
      <c r="AV4" s="1193" t="s">
        <v>1476</v>
      </c>
      <c r="AW4" s="1193" t="s">
        <v>1678</v>
      </c>
      <c r="AX4" s="1193" t="s">
        <v>1474</v>
      </c>
      <c r="AY4" s="1193" t="s">
        <v>1475</v>
      </c>
      <c r="AZ4" s="1193" t="s">
        <v>1476</v>
      </c>
      <c r="BA4" s="1193"/>
      <c r="BB4" s="1193" t="s">
        <v>1493</v>
      </c>
      <c r="BC4" s="1193" t="s">
        <v>1436</v>
      </c>
      <c r="BD4" s="1193" t="s">
        <v>1494</v>
      </c>
      <c r="BE4" s="1193" t="s">
        <v>1365</v>
      </c>
      <c r="BF4" s="1193" t="s">
        <v>1437</v>
      </c>
      <c r="BG4" s="1193" t="s">
        <v>1495</v>
      </c>
      <c r="BH4" s="1193" t="s">
        <v>1496</v>
      </c>
      <c r="BI4" s="1193"/>
      <c r="BJ4" s="1193" t="s">
        <v>1447</v>
      </c>
      <c r="BK4" s="1193" t="s">
        <v>1494</v>
      </c>
      <c r="BL4" s="1193" t="s">
        <v>1365</v>
      </c>
      <c r="BM4" s="1193" t="s">
        <v>1437</v>
      </c>
      <c r="BN4" s="1193" t="s">
        <v>1495</v>
      </c>
      <c r="BO4" s="1193" t="s">
        <v>1496</v>
      </c>
      <c r="BP4" s="1193"/>
      <c r="BQ4" s="1193" t="s">
        <v>1497</v>
      </c>
      <c r="BR4" s="1193" t="s">
        <v>1494</v>
      </c>
      <c r="BS4" s="1193" t="s">
        <v>1365</v>
      </c>
      <c r="BT4" s="1193" t="s">
        <v>1437</v>
      </c>
      <c r="BU4" s="1193" t="s">
        <v>1495</v>
      </c>
      <c r="BV4" s="1193" t="s">
        <v>1496</v>
      </c>
      <c r="BW4" s="1193"/>
      <c r="BX4" s="1193" t="s">
        <v>1679</v>
      </c>
      <c r="BY4" s="1193" t="s">
        <v>1680</v>
      </c>
      <c r="BZ4" s="1193" t="s">
        <v>1498</v>
      </c>
      <c r="CA4" s="1193" t="s">
        <v>1499</v>
      </c>
      <c r="CB4" s="1193" t="s">
        <v>1500</v>
      </c>
      <c r="CC4" s="1193"/>
      <c r="CD4" s="1193" t="s">
        <v>1681</v>
      </c>
      <c r="CE4" s="1193" t="s">
        <v>1682</v>
      </c>
      <c r="CF4" s="1193" t="s">
        <v>1364</v>
      </c>
      <c r="CG4" s="1193" t="s">
        <v>1365</v>
      </c>
      <c r="CH4" s="1193" t="s">
        <v>1683</v>
      </c>
      <c r="CI4" s="1193" t="s">
        <v>1364</v>
      </c>
      <c r="CJ4" s="1193" t="s">
        <v>1365</v>
      </c>
      <c r="CK4" s="1193"/>
      <c r="CL4" s="1193" t="s">
        <v>1684</v>
      </c>
      <c r="CM4" s="1193" t="s">
        <v>1364</v>
      </c>
      <c r="CN4" s="1193" t="s">
        <v>1365</v>
      </c>
      <c r="CO4" s="1193"/>
      <c r="CP4" s="1193"/>
      <c r="CQ4" s="1193" t="s">
        <v>1685</v>
      </c>
      <c r="CR4" s="1193" t="s">
        <v>1686</v>
      </c>
      <c r="CS4" s="1193" t="s">
        <v>1364</v>
      </c>
      <c r="CT4" s="1193" t="s">
        <v>1365</v>
      </c>
      <c r="CU4" s="1193" t="s">
        <v>1687</v>
      </c>
      <c r="CV4" s="1193" t="s">
        <v>1364</v>
      </c>
      <c r="CW4" s="1193" t="s">
        <v>1365</v>
      </c>
      <c r="CX4" s="1193"/>
      <c r="CY4" s="1193" t="s">
        <v>1688</v>
      </c>
      <c r="CZ4" s="1193"/>
      <c r="DA4" s="1193" t="s">
        <v>1169</v>
      </c>
      <c r="DB4" s="1193" t="s">
        <v>1689</v>
      </c>
      <c r="DC4" s="1193" t="s">
        <v>1364</v>
      </c>
      <c r="DD4" s="1193" t="s">
        <v>1365</v>
      </c>
      <c r="DE4" s="1193" t="s">
        <v>1690</v>
      </c>
      <c r="DF4" s="1193"/>
      <c r="DG4" s="1193"/>
      <c r="DH4" s="1193" t="s">
        <v>1691</v>
      </c>
      <c r="DI4" s="1193" t="s">
        <v>1456</v>
      </c>
      <c r="DJ4" s="1193" t="s">
        <v>1457</v>
      </c>
      <c r="DK4" s="1193" t="s">
        <v>1692</v>
      </c>
      <c r="DL4" s="1193" t="s">
        <v>1458</v>
      </c>
      <c r="DM4" s="1193"/>
      <c r="DN4" s="1193" t="s">
        <v>1693</v>
      </c>
      <c r="DO4" s="1193"/>
      <c r="DP4" s="1193" t="s">
        <v>1424</v>
      </c>
      <c r="DQ4" s="1193" t="s">
        <v>1501</v>
      </c>
      <c r="DR4" s="1193" t="s">
        <v>1424</v>
      </c>
      <c r="DS4" s="1193"/>
      <c r="DT4" s="1193" t="s">
        <v>1502</v>
      </c>
    </row>
    <row r="5" spans="2:124">
      <c r="B5" s="1193"/>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193"/>
      <c r="CY5" s="1193"/>
      <c r="CZ5" s="1193"/>
      <c r="DA5" s="1193"/>
      <c r="DB5" s="1193"/>
      <c r="DC5" s="1193"/>
      <c r="DD5" s="1193"/>
      <c r="DE5" s="1193"/>
      <c r="DF5" s="1193"/>
      <c r="DG5" s="1193" t="s">
        <v>1424</v>
      </c>
      <c r="DH5" s="1193"/>
      <c r="DI5" s="1193"/>
      <c r="DJ5" s="1193"/>
      <c r="DK5" s="1193"/>
      <c r="DL5" s="1193"/>
      <c r="DM5" s="1193" t="s">
        <v>1424</v>
      </c>
      <c r="DN5" s="1193"/>
      <c r="DO5" s="1193"/>
      <c r="DP5" s="1193"/>
      <c r="DQ5" s="1193"/>
      <c r="DR5" s="1193"/>
      <c r="DS5" s="1193"/>
      <c r="DT5" s="1193"/>
    </row>
    <row r="6" spans="2:124">
      <c r="C6" s="1347"/>
      <c r="D6" s="1347"/>
      <c r="E6" s="1347"/>
      <c r="F6" s="1347"/>
      <c r="G6" s="1347"/>
      <c r="H6" s="1347"/>
      <c r="I6" s="1347"/>
      <c r="J6" s="1347"/>
      <c r="K6" s="1347"/>
      <c r="L6" s="1347"/>
      <c r="M6" s="1347"/>
      <c r="N6" s="1347"/>
      <c r="O6" s="1347"/>
      <c r="P6" s="1347"/>
      <c r="Q6" s="1347"/>
      <c r="R6" s="1347"/>
      <c r="S6" s="1347"/>
      <c r="T6" s="1347"/>
      <c r="U6" s="1347"/>
      <c r="V6" s="1347"/>
      <c r="W6" s="1347"/>
      <c r="X6" s="1347"/>
      <c r="Y6" s="1347"/>
      <c r="Z6" s="1347"/>
      <c r="AA6" s="1347"/>
      <c r="AB6" s="1347"/>
      <c r="AC6" s="1347"/>
      <c r="AD6" s="1347"/>
      <c r="AE6" s="1347"/>
      <c r="AF6" s="1347"/>
      <c r="AG6" s="1347"/>
      <c r="AH6" s="1347"/>
      <c r="AI6" s="1347"/>
      <c r="AJ6" s="1347"/>
      <c r="AK6" s="1347"/>
      <c r="AL6" s="1347"/>
      <c r="AM6" s="1347"/>
      <c r="AN6" s="1347"/>
      <c r="AO6" s="1347"/>
      <c r="AP6" s="1347"/>
      <c r="AQ6" s="1347"/>
      <c r="AR6" s="1347"/>
      <c r="AS6" s="1347"/>
      <c r="AT6" s="1347"/>
      <c r="AU6" s="1347"/>
      <c r="AV6" s="1347"/>
      <c r="AW6" s="1347"/>
      <c r="AX6" s="1347"/>
      <c r="AY6" s="1347"/>
      <c r="AZ6" s="1347"/>
      <c r="BA6" s="1347"/>
      <c r="BB6" s="1347"/>
      <c r="BC6" s="1347"/>
      <c r="BD6" s="1347"/>
      <c r="BE6" s="1347"/>
      <c r="BF6" s="1347"/>
      <c r="BG6" s="1347"/>
      <c r="BH6" s="1347"/>
      <c r="BI6" s="1347"/>
      <c r="BJ6" s="1347"/>
      <c r="BK6" s="1347"/>
      <c r="BL6" s="1347"/>
      <c r="BM6" s="1347"/>
      <c r="BN6" s="1347"/>
      <c r="BO6" s="1347"/>
      <c r="BP6" s="1347"/>
      <c r="BQ6" s="1347"/>
      <c r="BR6" s="1347"/>
      <c r="BS6" s="1347"/>
      <c r="BT6" s="1347"/>
      <c r="BU6" s="1347"/>
      <c r="BV6" s="1347"/>
      <c r="BW6" s="1347"/>
      <c r="BX6" s="1347"/>
      <c r="BY6" s="1347"/>
      <c r="BZ6" s="1347"/>
      <c r="CA6" s="1347"/>
      <c r="CB6" s="1347"/>
      <c r="CC6" s="1347"/>
      <c r="CD6" s="1347"/>
      <c r="CE6" s="1347"/>
      <c r="CF6" s="1347"/>
      <c r="CG6" s="1347"/>
      <c r="CH6" s="1347"/>
      <c r="CI6" s="1347"/>
      <c r="CJ6" s="1347"/>
      <c r="CK6" s="1347"/>
      <c r="CL6" s="1347"/>
      <c r="CM6" s="1347"/>
      <c r="CN6" s="1347"/>
      <c r="CO6" s="1347"/>
      <c r="CP6" s="1347"/>
      <c r="CQ6" s="1347"/>
      <c r="CR6" s="1347"/>
      <c r="CS6" s="1347"/>
      <c r="CT6" s="1347"/>
      <c r="CU6" s="1347"/>
      <c r="CV6" s="1347"/>
      <c r="CW6" s="1347"/>
      <c r="CX6" s="1347"/>
      <c r="CY6" s="1347"/>
      <c r="CZ6" s="1347"/>
      <c r="DA6" s="1347"/>
      <c r="DB6" s="1347"/>
      <c r="DC6" s="1347"/>
      <c r="DD6" s="1347"/>
      <c r="DE6" s="1347"/>
      <c r="DF6" s="1347"/>
      <c r="DG6" s="1347"/>
      <c r="DH6" s="1347"/>
      <c r="DI6" s="1347"/>
      <c r="DJ6" s="1347"/>
      <c r="DK6" s="1347"/>
      <c r="DL6" s="1347"/>
      <c r="DM6" s="1347"/>
      <c r="DN6" s="1347"/>
      <c r="DO6" s="1347"/>
      <c r="DP6" s="1347"/>
      <c r="DQ6" s="1347"/>
      <c r="DR6" s="1347"/>
      <c r="DS6" s="1347"/>
      <c r="DT6" s="1347"/>
    </row>
    <row r="7" spans="2:124">
      <c r="B7" s="1195">
        <v>42005</v>
      </c>
      <c r="C7" s="1395">
        <v>70144770</v>
      </c>
      <c r="D7" s="1395">
        <v>70144770</v>
      </c>
      <c r="E7" s="1395">
        <v>62180320</v>
      </c>
      <c r="F7" s="1395">
        <v>7964450</v>
      </c>
      <c r="G7" s="1395"/>
      <c r="H7" s="1395"/>
      <c r="I7" s="1395"/>
      <c r="J7" s="1395"/>
      <c r="K7" s="1395"/>
      <c r="L7" s="1395"/>
      <c r="M7" s="1395"/>
      <c r="N7" s="1395"/>
      <c r="O7" s="1395">
        <v>16138771</v>
      </c>
      <c r="P7" s="1395">
        <v>2720811</v>
      </c>
      <c r="Q7" s="1395">
        <v>2668572</v>
      </c>
      <c r="R7" s="1395">
        <v>1670735</v>
      </c>
      <c r="S7" s="1395">
        <v>997837</v>
      </c>
      <c r="T7" s="1395"/>
      <c r="U7" s="1395">
        <v>52239</v>
      </c>
      <c r="V7" s="1395">
        <v>52239</v>
      </c>
      <c r="W7" s="1395"/>
      <c r="X7" s="1395"/>
      <c r="Y7" s="1395">
        <v>0</v>
      </c>
      <c r="Z7" s="1395"/>
      <c r="AA7" s="1395"/>
      <c r="AB7" s="1395"/>
      <c r="AC7" s="1395">
        <v>0</v>
      </c>
      <c r="AD7" s="1395"/>
      <c r="AE7" s="1395"/>
      <c r="AF7" s="1395"/>
      <c r="AG7" s="1395">
        <v>2780608</v>
      </c>
      <c r="AH7" s="1395">
        <v>1660332</v>
      </c>
      <c r="AI7" s="1395">
        <v>1120276</v>
      </c>
      <c r="AJ7" s="1395"/>
      <c r="AK7" s="1395">
        <v>2398661</v>
      </c>
      <c r="AL7" s="1395">
        <v>2398661</v>
      </c>
      <c r="AM7" s="1395"/>
      <c r="AN7" s="1395"/>
      <c r="AO7" s="1395">
        <v>3145971</v>
      </c>
      <c r="AP7" s="1395">
        <v>3145971</v>
      </c>
      <c r="AQ7" s="1395"/>
      <c r="AR7" s="1395"/>
      <c r="AS7" s="1395">
        <v>5092720</v>
      </c>
      <c r="AT7" s="1395">
        <v>2152207</v>
      </c>
      <c r="AU7" s="1395">
        <v>2940513</v>
      </c>
      <c r="AV7" s="1395"/>
      <c r="AW7" s="1395">
        <v>0</v>
      </c>
      <c r="AX7" s="1395"/>
      <c r="AY7" s="1395"/>
      <c r="AZ7" s="1395"/>
      <c r="BA7" s="1395"/>
      <c r="BB7" s="1395">
        <v>0</v>
      </c>
      <c r="BC7" s="1395">
        <v>0</v>
      </c>
      <c r="BD7" s="1395"/>
      <c r="BE7" s="1395">
        <v>0</v>
      </c>
      <c r="BF7" s="1395"/>
      <c r="BG7" s="1395"/>
      <c r="BH7" s="1395"/>
      <c r="BI7" s="1395"/>
      <c r="BJ7" s="1395">
        <v>0</v>
      </c>
      <c r="BK7" s="1395"/>
      <c r="BL7" s="1395">
        <v>0</v>
      </c>
      <c r="BM7" s="1395"/>
      <c r="BN7" s="1395"/>
      <c r="BO7" s="1395"/>
      <c r="BP7" s="1395"/>
      <c r="BQ7" s="1395">
        <v>0</v>
      </c>
      <c r="BR7" s="1395"/>
      <c r="BS7" s="1395">
        <v>0</v>
      </c>
      <c r="BT7" s="1395"/>
      <c r="BU7" s="1395"/>
      <c r="BV7" s="1395"/>
      <c r="BW7" s="1395"/>
      <c r="BX7" s="1395">
        <v>0</v>
      </c>
      <c r="BY7" s="1395"/>
      <c r="BZ7" s="1395"/>
      <c r="CA7" s="1395"/>
      <c r="CB7" s="1395"/>
      <c r="CC7" s="1395"/>
      <c r="CD7" s="1395">
        <v>0</v>
      </c>
      <c r="CE7" s="1395">
        <v>0</v>
      </c>
      <c r="CF7" s="1395"/>
      <c r="CG7" s="1395"/>
      <c r="CH7" s="1395">
        <v>0</v>
      </c>
      <c r="CI7" s="1395"/>
      <c r="CJ7" s="1395"/>
      <c r="CK7" s="1395"/>
      <c r="CL7" s="1395">
        <v>0</v>
      </c>
      <c r="CM7" s="1395"/>
      <c r="CN7" s="1395"/>
      <c r="CO7" s="1395"/>
      <c r="CP7" s="1395"/>
      <c r="CQ7" s="1395">
        <v>0</v>
      </c>
      <c r="CR7" s="1395">
        <v>0</v>
      </c>
      <c r="CS7" s="1395"/>
      <c r="CT7" s="1395"/>
      <c r="CU7" s="1395">
        <v>0</v>
      </c>
      <c r="CV7" s="1395"/>
      <c r="CW7" s="1395"/>
      <c r="CX7" s="1395"/>
      <c r="CY7" s="1395">
        <v>2391375</v>
      </c>
      <c r="CZ7" s="1395"/>
      <c r="DA7" s="1395">
        <v>0</v>
      </c>
      <c r="DB7" s="1395">
        <v>0</v>
      </c>
      <c r="DC7" s="1395"/>
      <c r="DD7" s="1395"/>
      <c r="DE7" s="1395"/>
      <c r="DF7" s="1395"/>
      <c r="DG7" s="1395"/>
      <c r="DH7" s="1395">
        <v>13646174</v>
      </c>
      <c r="DI7" s="1395">
        <v>4635820</v>
      </c>
      <c r="DJ7" s="1395">
        <v>3306455</v>
      </c>
      <c r="DK7" s="1395">
        <v>387616</v>
      </c>
      <c r="DL7" s="1395">
        <v>5316283</v>
      </c>
      <c r="DM7" s="1395"/>
      <c r="DN7" s="1395">
        <v>5640456.5199999958</v>
      </c>
      <c r="DO7" s="1395"/>
      <c r="DP7" s="1395"/>
      <c r="DQ7" s="1395">
        <v>107961546.52</v>
      </c>
      <c r="DR7" s="1346"/>
      <c r="DS7" s="1346"/>
      <c r="DT7" s="1346">
        <v>0</v>
      </c>
    </row>
    <row r="8" spans="2:124">
      <c r="B8" s="1195">
        <v>42036</v>
      </c>
      <c r="C8" s="1395">
        <v>72839136</v>
      </c>
      <c r="D8" s="1395">
        <v>72839136</v>
      </c>
      <c r="E8" s="1395">
        <v>65853362</v>
      </c>
      <c r="F8" s="1395">
        <v>6985774</v>
      </c>
      <c r="G8" s="1395"/>
      <c r="H8" s="1395"/>
      <c r="I8" s="1395"/>
      <c r="J8" s="1395"/>
      <c r="K8" s="1395"/>
      <c r="L8" s="1395"/>
      <c r="M8" s="1395"/>
      <c r="N8" s="1395"/>
      <c r="O8" s="1395">
        <v>17519805</v>
      </c>
      <c r="P8" s="1395">
        <v>2795911</v>
      </c>
      <c r="Q8" s="1395">
        <v>2743216</v>
      </c>
      <c r="R8" s="1395">
        <v>1581388</v>
      </c>
      <c r="S8" s="1395">
        <v>1161828</v>
      </c>
      <c r="T8" s="1395"/>
      <c r="U8" s="1395">
        <v>52695</v>
      </c>
      <c r="V8" s="1395">
        <v>52695</v>
      </c>
      <c r="W8" s="1395"/>
      <c r="X8" s="1395"/>
      <c r="Y8" s="1395">
        <v>0</v>
      </c>
      <c r="Z8" s="1395"/>
      <c r="AA8" s="1395"/>
      <c r="AB8" s="1395"/>
      <c r="AC8" s="1395">
        <v>0</v>
      </c>
      <c r="AD8" s="1395"/>
      <c r="AE8" s="1395"/>
      <c r="AF8" s="1395"/>
      <c r="AG8" s="1395">
        <v>3520864</v>
      </c>
      <c r="AH8" s="1395">
        <v>2677552</v>
      </c>
      <c r="AI8" s="1395">
        <v>843312</v>
      </c>
      <c r="AJ8" s="1395"/>
      <c r="AK8" s="1395">
        <v>2410917</v>
      </c>
      <c r="AL8" s="1395">
        <v>2410917</v>
      </c>
      <c r="AM8" s="1395"/>
      <c r="AN8" s="1395"/>
      <c r="AO8" s="1395">
        <v>3730606</v>
      </c>
      <c r="AP8" s="1395">
        <v>3730606</v>
      </c>
      <c r="AQ8" s="1395"/>
      <c r="AR8" s="1395"/>
      <c r="AS8" s="1395">
        <v>5061507</v>
      </c>
      <c r="AT8" s="1395">
        <v>3226297</v>
      </c>
      <c r="AU8" s="1395">
        <v>1835210</v>
      </c>
      <c r="AV8" s="1395"/>
      <c r="AW8" s="1395">
        <v>0</v>
      </c>
      <c r="AX8" s="1395"/>
      <c r="AY8" s="1395"/>
      <c r="AZ8" s="1395"/>
      <c r="BA8" s="1395"/>
      <c r="BB8" s="1395">
        <v>0</v>
      </c>
      <c r="BC8" s="1395">
        <v>0</v>
      </c>
      <c r="BD8" s="1395"/>
      <c r="BE8" s="1395">
        <v>0</v>
      </c>
      <c r="BF8" s="1395"/>
      <c r="BG8" s="1395"/>
      <c r="BH8" s="1395"/>
      <c r="BI8" s="1395"/>
      <c r="BJ8" s="1395">
        <v>0</v>
      </c>
      <c r="BK8" s="1395"/>
      <c r="BL8" s="1395">
        <v>0</v>
      </c>
      <c r="BM8" s="1395"/>
      <c r="BN8" s="1395"/>
      <c r="BO8" s="1395"/>
      <c r="BP8" s="1395"/>
      <c r="BQ8" s="1395">
        <v>0</v>
      </c>
      <c r="BR8" s="1395"/>
      <c r="BS8" s="1395">
        <v>0</v>
      </c>
      <c r="BT8" s="1395"/>
      <c r="BU8" s="1395"/>
      <c r="BV8" s="1395"/>
      <c r="BW8" s="1395"/>
      <c r="BX8" s="1395">
        <v>0</v>
      </c>
      <c r="BY8" s="1395"/>
      <c r="BZ8" s="1395"/>
      <c r="CA8" s="1395"/>
      <c r="CB8" s="1395"/>
      <c r="CC8" s="1395"/>
      <c r="CD8" s="1395">
        <v>0</v>
      </c>
      <c r="CE8" s="1395">
        <v>0</v>
      </c>
      <c r="CF8" s="1395"/>
      <c r="CG8" s="1395"/>
      <c r="CH8" s="1395">
        <v>0</v>
      </c>
      <c r="CI8" s="1395"/>
      <c r="CJ8" s="1395"/>
      <c r="CK8" s="1395"/>
      <c r="CL8" s="1395">
        <v>0</v>
      </c>
      <c r="CM8" s="1395"/>
      <c r="CN8" s="1395"/>
      <c r="CO8" s="1395"/>
      <c r="CP8" s="1395"/>
      <c r="CQ8" s="1395">
        <v>0</v>
      </c>
      <c r="CR8" s="1395">
        <v>0</v>
      </c>
      <c r="CS8" s="1395"/>
      <c r="CT8" s="1395"/>
      <c r="CU8" s="1395">
        <v>0</v>
      </c>
      <c r="CV8" s="1395"/>
      <c r="CW8" s="1395"/>
      <c r="CX8" s="1395"/>
      <c r="CY8" s="1395">
        <v>2224109</v>
      </c>
      <c r="CZ8" s="1395"/>
      <c r="DA8" s="1395">
        <v>0</v>
      </c>
      <c r="DB8" s="1395">
        <v>0</v>
      </c>
      <c r="DC8" s="1395"/>
      <c r="DD8" s="1395"/>
      <c r="DE8" s="1395"/>
      <c r="DF8" s="1395"/>
      <c r="DG8" s="1395"/>
      <c r="DH8" s="1395">
        <v>14200556.199999999</v>
      </c>
      <c r="DI8" s="1395">
        <v>4694670</v>
      </c>
      <c r="DJ8" s="1395">
        <v>3309560</v>
      </c>
      <c r="DK8" s="1395">
        <v>916734</v>
      </c>
      <c r="DL8" s="1395">
        <v>5279592.2</v>
      </c>
      <c r="DM8" s="1395"/>
      <c r="DN8" s="1395">
        <v>6339329.950000003</v>
      </c>
      <c r="DO8" s="1395"/>
      <c r="DP8" s="1395"/>
      <c r="DQ8" s="1395">
        <v>113122936.15000001</v>
      </c>
      <c r="DR8" s="1346"/>
      <c r="DS8" s="1346"/>
      <c r="DT8" s="1346">
        <v>0</v>
      </c>
    </row>
    <row r="9" spans="2:124">
      <c r="B9" s="1195">
        <v>42064</v>
      </c>
      <c r="C9" s="1395">
        <v>75993377</v>
      </c>
      <c r="D9" s="1395">
        <v>75993377</v>
      </c>
      <c r="E9" s="1395">
        <v>68324688</v>
      </c>
      <c r="F9" s="1395">
        <v>7668689</v>
      </c>
      <c r="G9" s="1395"/>
      <c r="H9" s="1395"/>
      <c r="I9" s="1395"/>
      <c r="J9" s="1395"/>
      <c r="K9" s="1395"/>
      <c r="L9" s="1395"/>
      <c r="M9" s="1395"/>
      <c r="N9" s="1395"/>
      <c r="O9" s="1395">
        <v>17638489</v>
      </c>
      <c r="P9" s="1395">
        <v>2852589</v>
      </c>
      <c r="Q9" s="1395">
        <v>2759347</v>
      </c>
      <c r="R9" s="1395">
        <v>1842653</v>
      </c>
      <c r="S9" s="1395">
        <v>916694</v>
      </c>
      <c r="T9" s="1395"/>
      <c r="U9" s="1395">
        <v>93242</v>
      </c>
      <c r="V9" s="1395">
        <v>93242</v>
      </c>
      <c r="W9" s="1395"/>
      <c r="X9" s="1395"/>
      <c r="Y9" s="1395">
        <v>0</v>
      </c>
      <c r="Z9" s="1395"/>
      <c r="AA9" s="1395"/>
      <c r="AB9" s="1395"/>
      <c r="AC9" s="1395">
        <v>0</v>
      </c>
      <c r="AD9" s="1395"/>
      <c r="AE9" s="1395"/>
      <c r="AF9" s="1395"/>
      <c r="AG9" s="1395">
        <v>3437212</v>
      </c>
      <c r="AH9" s="1395">
        <v>3095259</v>
      </c>
      <c r="AI9" s="1395">
        <v>341953</v>
      </c>
      <c r="AJ9" s="1395"/>
      <c r="AK9" s="1395">
        <v>2458895</v>
      </c>
      <c r="AL9" s="1395">
        <v>2458895</v>
      </c>
      <c r="AM9" s="1395"/>
      <c r="AN9" s="1395"/>
      <c r="AO9" s="1395">
        <v>3704639</v>
      </c>
      <c r="AP9" s="1395">
        <v>3368401</v>
      </c>
      <c r="AQ9" s="1395">
        <v>336238</v>
      </c>
      <c r="AR9" s="1395"/>
      <c r="AS9" s="1395">
        <v>5185154</v>
      </c>
      <c r="AT9" s="1395">
        <v>1890231</v>
      </c>
      <c r="AU9" s="1395">
        <v>3294923</v>
      </c>
      <c r="AV9" s="1395"/>
      <c r="AW9" s="1395">
        <v>0</v>
      </c>
      <c r="AX9" s="1395"/>
      <c r="AY9" s="1395"/>
      <c r="AZ9" s="1395"/>
      <c r="BA9" s="1395"/>
      <c r="BB9" s="1395">
        <v>0</v>
      </c>
      <c r="BC9" s="1395">
        <v>0</v>
      </c>
      <c r="BD9" s="1395"/>
      <c r="BE9" s="1395">
        <v>0</v>
      </c>
      <c r="BF9" s="1395"/>
      <c r="BG9" s="1395"/>
      <c r="BH9" s="1395"/>
      <c r="BI9" s="1395"/>
      <c r="BJ9" s="1395">
        <v>0</v>
      </c>
      <c r="BK9" s="1395"/>
      <c r="BL9" s="1395">
        <v>0</v>
      </c>
      <c r="BM9" s="1395"/>
      <c r="BN9" s="1395"/>
      <c r="BO9" s="1395"/>
      <c r="BP9" s="1395"/>
      <c r="BQ9" s="1395">
        <v>0</v>
      </c>
      <c r="BR9" s="1395"/>
      <c r="BS9" s="1395">
        <v>0</v>
      </c>
      <c r="BT9" s="1395"/>
      <c r="BU9" s="1395"/>
      <c r="BV9" s="1395"/>
      <c r="BW9" s="1395"/>
      <c r="BX9" s="1395">
        <v>0</v>
      </c>
      <c r="BY9" s="1395"/>
      <c r="BZ9" s="1395"/>
      <c r="CA9" s="1395"/>
      <c r="CB9" s="1395"/>
      <c r="CC9" s="1395"/>
      <c r="CD9" s="1395">
        <v>0</v>
      </c>
      <c r="CE9" s="1395">
        <v>0</v>
      </c>
      <c r="CF9" s="1395"/>
      <c r="CG9" s="1395"/>
      <c r="CH9" s="1395">
        <v>0</v>
      </c>
      <c r="CI9" s="1395"/>
      <c r="CJ9" s="1395"/>
      <c r="CK9" s="1395"/>
      <c r="CL9" s="1395">
        <v>0</v>
      </c>
      <c r="CM9" s="1395"/>
      <c r="CN9" s="1395"/>
      <c r="CO9" s="1395"/>
      <c r="CP9" s="1395"/>
      <c r="CQ9" s="1395">
        <v>0</v>
      </c>
      <c r="CR9" s="1395">
        <v>0</v>
      </c>
      <c r="CS9" s="1395"/>
      <c r="CT9" s="1395"/>
      <c r="CU9" s="1395">
        <v>0</v>
      </c>
      <c r="CV9" s="1395"/>
      <c r="CW9" s="1395"/>
      <c r="CX9" s="1395"/>
      <c r="CY9" s="1395">
        <v>2058375</v>
      </c>
      <c r="CZ9" s="1395"/>
      <c r="DA9" s="1395">
        <v>0</v>
      </c>
      <c r="DB9" s="1395">
        <v>0</v>
      </c>
      <c r="DC9" s="1395"/>
      <c r="DD9" s="1395"/>
      <c r="DE9" s="1395"/>
      <c r="DF9" s="1395"/>
      <c r="DG9" s="1395"/>
      <c r="DH9" s="1395">
        <v>17086306</v>
      </c>
      <c r="DI9" s="1395">
        <v>4833707</v>
      </c>
      <c r="DJ9" s="1395">
        <v>1004135</v>
      </c>
      <c r="DK9" s="1395">
        <v>3912008</v>
      </c>
      <c r="DL9" s="1395">
        <v>7336456</v>
      </c>
      <c r="DM9" s="1395"/>
      <c r="DN9" s="1395">
        <v>7205475.900000006</v>
      </c>
      <c r="DO9" s="1395"/>
      <c r="DP9" s="1395"/>
      <c r="DQ9" s="1395">
        <v>119982022.90000001</v>
      </c>
      <c r="DR9" s="1346"/>
      <c r="DS9" s="1346"/>
      <c r="DT9" s="1346">
        <v>0</v>
      </c>
    </row>
    <row r="10" spans="2:124">
      <c r="B10" s="1195">
        <v>42095</v>
      </c>
      <c r="C10" s="1395">
        <v>74678115</v>
      </c>
      <c r="D10" s="1395">
        <v>74678115</v>
      </c>
      <c r="E10" s="1395">
        <v>67668878</v>
      </c>
      <c r="F10" s="1395">
        <v>7009237</v>
      </c>
      <c r="G10" s="1395"/>
      <c r="H10" s="1395"/>
      <c r="I10" s="1395"/>
      <c r="J10" s="1395"/>
      <c r="K10" s="1395"/>
      <c r="L10" s="1395"/>
      <c r="M10" s="1395"/>
      <c r="N10" s="1395"/>
      <c r="O10" s="1395">
        <v>15733789</v>
      </c>
      <c r="P10" s="1395">
        <v>2669156</v>
      </c>
      <c r="Q10" s="1395">
        <v>2489632</v>
      </c>
      <c r="R10" s="1395">
        <v>1476774</v>
      </c>
      <c r="S10" s="1395">
        <v>1012858</v>
      </c>
      <c r="T10" s="1395"/>
      <c r="U10" s="1395">
        <v>179524</v>
      </c>
      <c r="V10" s="1395">
        <v>163958</v>
      </c>
      <c r="W10" s="1395">
        <v>15566</v>
      </c>
      <c r="X10" s="1395"/>
      <c r="Y10" s="1395">
        <v>0</v>
      </c>
      <c r="Z10" s="1395"/>
      <c r="AA10" s="1395"/>
      <c r="AB10" s="1395"/>
      <c r="AC10" s="1395">
        <v>0</v>
      </c>
      <c r="AD10" s="1395"/>
      <c r="AE10" s="1395"/>
      <c r="AF10" s="1395"/>
      <c r="AG10" s="1395">
        <v>2123636</v>
      </c>
      <c r="AH10" s="1395">
        <v>1466303</v>
      </c>
      <c r="AI10" s="1395">
        <v>657333</v>
      </c>
      <c r="AJ10" s="1395"/>
      <c r="AK10" s="1395">
        <v>2478740</v>
      </c>
      <c r="AL10" s="1395">
        <v>2478740</v>
      </c>
      <c r="AM10" s="1395"/>
      <c r="AN10" s="1395"/>
      <c r="AO10" s="1395">
        <v>2245561</v>
      </c>
      <c r="AP10" s="1395">
        <v>1752482</v>
      </c>
      <c r="AQ10" s="1395">
        <v>493079</v>
      </c>
      <c r="AR10" s="1395"/>
      <c r="AS10" s="1395">
        <v>6216696</v>
      </c>
      <c r="AT10" s="1395">
        <v>1998919</v>
      </c>
      <c r="AU10" s="1395">
        <v>4217777</v>
      </c>
      <c r="AV10" s="1395"/>
      <c r="AW10" s="1395">
        <v>0</v>
      </c>
      <c r="AX10" s="1395"/>
      <c r="AY10" s="1395"/>
      <c r="AZ10" s="1395"/>
      <c r="BA10" s="1395"/>
      <c r="BB10" s="1395">
        <v>0</v>
      </c>
      <c r="BC10" s="1395">
        <v>0</v>
      </c>
      <c r="BD10" s="1395"/>
      <c r="BE10" s="1395">
        <v>0</v>
      </c>
      <c r="BF10" s="1395"/>
      <c r="BG10" s="1395"/>
      <c r="BH10" s="1395"/>
      <c r="BI10" s="1395"/>
      <c r="BJ10" s="1395">
        <v>0</v>
      </c>
      <c r="BK10" s="1395"/>
      <c r="BL10" s="1395">
        <v>0</v>
      </c>
      <c r="BM10" s="1395"/>
      <c r="BN10" s="1395"/>
      <c r="BO10" s="1395"/>
      <c r="BP10" s="1395"/>
      <c r="BQ10" s="1395">
        <v>0</v>
      </c>
      <c r="BR10" s="1395"/>
      <c r="BS10" s="1395">
        <v>0</v>
      </c>
      <c r="BT10" s="1395"/>
      <c r="BU10" s="1395"/>
      <c r="BV10" s="1395"/>
      <c r="BW10" s="1395"/>
      <c r="BX10" s="1395">
        <v>0</v>
      </c>
      <c r="BY10" s="1395"/>
      <c r="BZ10" s="1395"/>
      <c r="CA10" s="1395"/>
      <c r="CB10" s="1395"/>
      <c r="CC10" s="1395"/>
      <c r="CD10" s="1395">
        <v>0</v>
      </c>
      <c r="CE10" s="1395">
        <v>0</v>
      </c>
      <c r="CF10" s="1395"/>
      <c r="CG10" s="1395"/>
      <c r="CH10" s="1395">
        <v>0</v>
      </c>
      <c r="CI10" s="1395"/>
      <c r="CJ10" s="1395"/>
      <c r="CK10" s="1395"/>
      <c r="CL10" s="1395">
        <v>0</v>
      </c>
      <c r="CM10" s="1395"/>
      <c r="CN10" s="1395"/>
      <c r="CO10" s="1395"/>
      <c r="CP10" s="1395"/>
      <c r="CQ10" s="1395">
        <v>0</v>
      </c>
      <c r="CR10" s="1395">
        <v>0</v>
      </c>
      <c r="CS10" s="1395"/>
      <c r="CT10" s="1395"/>
      <c r="CU10" s="1395">
        <v>0</v>
      </c>
      <c r="CV10" s="1395"/>
      <c r="CW10" s="1395"/>
      <c r="CX10" s="1395"/>
      <c r="CY10" s="1395">
        <v>1888830</v>
      </c>
      <c r="CZ10" s="1395"/>
      <c r="DA10" s="1395">
        <v>0</v>
      </c>
      <c r="DB10" s="1395">
        <v>0</v>
      </c>
      <c r="DC10" s="1395"/>
      <c r="DD10" s="1395"/>
      <c r="DE10" s="1395"/>
      <c r="DF10" s="1395"/>
      <c r="DG10" s="1395"/>
      <c r="DH10" s="1395">
        <v>17608854</v>
      </c>
      <c r="DI10" s="1395">
        <v>4960285</v>
      </c>
      <c r="DJ10" s="1395">
        <v>1004135</v>
      </c>
      <c r="DK10" s="1395">
        <v>4350055</v>
      </c>
      <c r="DL10" s="1395">
        <v>7294379</v>
      </c>
      <c r="DM10" s="1395"/>
      <c r="DN10" s="1395">
        <v>6519770.3700000048</v>
      </c>
      <c r="DO10" s="1395"/>
      <c r="DP10" s="1395"/>
      <c r="DQ10" s="1395">
        <v>116429358.37</v>
      </c>
      <c r="DR10" s="1346"/>
      <c r="DS10" s="1346"/>
      <c r="DT10" s="1346">
        <v>0</v>
      </c>
    </row>
    <row r="11" spans="2:124">
      <c r="B11" s="1195">
        <v>42125</v>
      </c>
      <c r="C11" s="1395">
        <v>71195609</v>
      </c>
      <c r="D11" s="1395">
        <v>71195609</v>
      </c>
      <c r="E11" s="1395">
        <v>60271534</v>
      </c>
      <c r="F11" s="1395">
        <v>10924075</v>
      </c>
      <c r="G11" s="1395"/>
      <c r="H11" s="1395"/>
      <c r="I11" s="1395"/>
      <c r="J11" s="1395"/>
      <c r="K11" s="1395"/>
      <c r="L11" s="1395"/>
      <c r="M11" s="1395"/>
      <c r="N11" s="1395"/>
      <c r="O11" s="1395">
        <v>18011768</v>
      </c>
      <c r="P11" s="1395">
        <v>2940931</v>
      </c>
      <c r="Q11" s="1395">
        <v>2788832</v>
      </c>
      <c r="R11" s="1395">
        <v>1483323</v>
      </c>
      <c r="S11" s="1395">
        <v>1305509</v>
      </c>
      <c r="T11" s="1395"/>
      <c r="U11" s="1395">
        <v>152099</v>
      </c>
      <c r="V11" s="1395">
        <v>152099</v>
      </c>
      <c r="W11" s="1395"/>
      <c r="X11" s="1395"/>
      <c r="Y11" s="1395">
        <v>0</v>
      </c>
      <c r="Z11" s="1395"/>
      <c r="AA11" s="1395"/>
      <c r="AB11" s="1395"/>
      <c r="AC11" s="1395">
        <v>0</v>
      </c>
      <c r="AD11" s="1395"/>
      <c r="AE11" s="1395"/>
      <c r="AF11" s="1395"/>
      <c r="AG11" s="1395">
        <v>3108146</v>
      </c>
      <c r="AH11" s="1395">
        <v>1976469</v>
      </c>
      <c r="AI11" s="1395">
        <v>1131677</v>
      </c>
      <c r="AJ11" s="1395"/>
      <c r="AK11" s="1395">
        <v>2487346</v>
      </c>
      <c r="AL11" s="1395">
        <v>2487346</v>
      </c>
      <c r="AM11" s="1395"/>
      <c r="AN11" s="1395"/>
      <c r="AO11" s="1395">
        <v>2873306</v>
      </c>
      <c r="AP11" s="1395">
        <v>2532510</v>
      </c>
      <c r="AQ11" s="1395">
        <v>340796</v>
      </c>
      <c r="AR11" s="1395"/>
      <c r="AS11" s="1395">
        <v>6602039</v>
      </c>
      <c r="AT11" s="1395">
        <v>4495589</v>
      </c>
      <c r="AU11" s="1395">
        <v>2106450</v>
      </c>
      <c r="AV11" s="1395"/>
      <c r="AW11" s="1395">
        <v>0</v>
      </c>
      <c r="AX11" s="1395"/>
      <c r="AY11" s="1395"/>
      <c r="AZ11" s="1395"/>
      <c r="BA11" s="1395"/>
      <c r="BB11" s="1395">
        <v>0</v>
      </c>
      <c r="BC11" s="1395">
        <v>0</v>
      </c>
      <c r="BD11" s="1395"/>
      <c r="BE11" s="1395">
        <v>0</v>
      </c>
      <c r="BF11" s="1395"/>
      <c r="BG11" s="1395"/>
      <c r="BH11" s="1395"/>
      <c r="BI11" s="1395"/>
      <c r="BJ11" s="1395">
        <v>0</v>
      </c>
      <c r="BK11" s="1395"/>
      <c r="BL11" s="1395">
        <v>0</v>
      </c>
      <c r="BM11" s="1395"/>
      <c r="BN11" s="1395"/>
      <c r="BO11" s="1395"/>
      <c r="BP11" s="1395"/>
      <c r="BQ11" s="1395">
        <v>0</v>
      </c>
      <c r="BR11" s="1395"/>
      <c r="BS11" s="1395">
        <v>0</v>
      </c>
      <c r="BT11" s="1395"/>
      <c r="BU11" s="1395"/>
      <c r="BV11" s="1395"/>
      <c r="BW11" s="1395"/>
      <c r="BX11" s="1395">
        <v>0</v>
      </c>
      <c r="BY11" s="1395"/>
      <c r="BZ11" s="1395"/>
      <c r="CA11" s="1395"/>
      <c r="CB11" s="1395"/>
      <c r="CC11" s="1395"/>
      <c r="CD11" s="1395">
        <v>0</v>
      </c>
      <c r="CE11" s="1395">
        <v>0</v>
      </c>
      <c r="CF11" s="1395"/>
      <c r="CG11" s="1395"/>
      <c r="CH11" s="1395">
        <v>0</v>
      </c>
      <c r="CI11" s="1395"/>
      <c r="CJ11" s="1395"/>
      <c r="CK11" s="1395"/>
      <c r="CL11" s="1395">
        <v>0</v>
      </c>
      <c r="CM11" s="1395"/>
      <c r="CN11" s="1395"/>
      <c r="CO11" s="1395"/>
      <c r="CP11" s="1395"/>
      <c r="CQ11" s="1395">
        <v>0</v>
      </c>
      <c r="CR11" s="1395">
        <v>0</v>
      </c>
      <c r="CS11" s="1395"/>
      <c r="CT11" s="1395"/>
      <c r="CU11" s="1395">
        <v>0</v>
      </c>
      <c r="CV11" s="1395"/>
      <c r="CW11" s="1395"/>
      <c r="CX11" s="1395"/>
      <c r="CY11" s="1395">
        <v>1719139</v>
      </c>
      <c r="CZ11" s="1395"/>
      <c r="DA11" s="1395">
        <v>0</v>
      </c>
      <c r="DB11" s="1395">
        <v>0</v>
      </c>
      <c r="DC11" s="1395"/>
      <c r="DD11" s="1395"/>
      <c r="DE11" s="1395"/>
      <c r="DF11" s="1395"/>
      <c r="DG11" s="1395"/>
      <c r="DH11" s="1395">
        <v>9734538.1400000006</v>
      </c>
      <c r="DI11" s="1395">
        <v>5149173</v>
      </c>
      <c r="DJ11" s="1395">
        <v>9216139</v>
      </c>
      <c r="DK11" s="1395">
        <v>-3512895</v>
      </c>
      <c r="DL11" s="1395">
        <v>-1117878.8600000001</v>
      </c>
      <c r="DM11" s="1395"/>
      <c r="DN11" s="1395">
        <v>6903969</v>
      </c>
      <c r="DO11" s="1395"/>
      <c r="DP11" s="1395"/>
      <c r="DQ11" s="1395">
        <v>107565023.14</v>
      </c>
      <c r="DR11" s="1346"/>
      <c r="DS11" s="1346"/>
      <c r="DT11" s="1346">
        <v>0</v>
      </c>
    </row>
    <row r="12" spans="2:124">
      <c r="B12" s="1195">
        <v>42156</v>
      </c>
      <c r="C12" s="1395">
        <v>73397564</v>
      </c>
      <c r="D12" s="1395">
        <v>73397564</v>
      </c>
      <c r="E12" s="1395">
        <v>64444295</v>
      </c>
      <c r="F12" s="1395">
        <v>8953269</v>
      </c>
      <c r="G12" s="1395"/>
      <c r="H12" s="1395"/>
      <c r="I12" s="1395"/>
      <c r="J12" s="1395"/>
      <c r="K12" s="1395"/>
      <c r="L12" s="1395"/>
      <c r="M12" s="1395"/>
      <c r="N12" s="1395"/>
      <c r="O12" s="1395">
        <v>21694544</v>
      </c>
      <c r="P12" s="1395">
        <v>3134481</v>
      </c>
      <c r="Q12" s="1395">
        <v>2997816</v>
      </c>
      <c r="R12" s="1395">
        <v>1798877</v>
      </c>
      <c r="S12" s="1395">
        <v>1198939</v>
      </c>
      <c r="T12" s="1395"/>
      <c r="U12" s="1395">
        <v>136665</v>
      </c>
      <c r="V12" s="1395">
        <v>113824</v>
      </c>
      <c r="W12" s="1395">
        <v>22841</v>
      </c>
      <c r="X12" s="1395"/>
      <c r="Y12" s="1395">
        <v>0</v>
      </c>
      <c r="Z12" s="1395"/>
      <c r="AA12" s="1395"/>
      <c r="AB12" s="1395"/>
      <c r="AC12" s="1395">
        <v>4432919</v>
      </c>
      <c r="AD12" s="1395"/>
      <c r="AE12" s="1395">
        <v>4432919</v>
      </c>
      <c r="AF12" s="1395"/>
      <c r="AG12" s="1395">
        <v>4399498</v>
      </c>
      <c r="AH12" s="1395">
        <v>3264842</v>
      </c>
      <c r="AI12" s="1395">
        <v>1134656</v>
      </c>
      <c r="AJ12" s="1395"/>
      <c r="AK12" s="1395">
        <v>2500347</v>
      </c>
      <c r="AL12" s="1395">
        <v>2500347</v>
      </c>
      <c r="AM12" s="1395"/>
      <c r="AN12" s="1395"/>
      <c r="AO12" s="1395">
        <v>2917817</v>
      </c>
      <c r="AP12" s="1395">
        <v>2867575</v>
      </c>
      <c r="AQ12" s="1395">
        <v>50242</v>
      </c>
      <c r="AR12" s="1395"/>
      <c r="AS12" s="1395">
        <v>4309482</v>
      </c>
      <c r="AT12" s="1395">
        <v>2213703</v>
      </c>
      <c r="AU12" s="1395">
        <v>2095779</v>
      </c>
      <c r="AV12" s="1395"/>
      <c r="AW12" s="1395">
        <v>0</v>
      </c>
      <c r="AX12" s="1395"/>
      <c r="AY12" s="1395"/>
      <c r="AZ12" s="1395"/>
      <c r="BA12" s="1395"/>
      <c r="BB12" s="1395">
        <v>0</v>
      </c>
      <c r="BC12" s="1395">
        <v>0</v>
      </c>
      <c r="BD12" s="1395"/>
      <c r="BE12" s="1395">
        <v>0</v>
      </c>
      <c r="BF12" s="1395"/>
      <c r="BG12" s="1395"/>
      <c r="BH12" s="1395"/>
      <c r="BI12" s="1395"/>
      <c r="BJ12" s="1395">
        <v>0</v>
      </c>
      <c r="BK12" s="1395"/>
      <c r="BL12" s="1395">
        <v>0</v>
      </c>
      <c r="BM12" s="1395"/>
      <c r="BN12" s="1395"/>
      <c r="BO12" s="1395"/>
      <c r="BP12" s="1395"/>
      <c r="BQ12" s="1395">
        <v>0</v>
      </c>
      <c r="BR12" s="1395"/>
      <c r="BS12" s="1395">
        <v>0</v>
      </c>
      <c r="BT12" s="1395"/>
      <c r="BU12" s="1395"/>
      <c r="BV12" s="1395"/>
      <c r="BW12" s="1395"/>
      <c r="BX12" s="1395">
        <v>0</v>
      </c>
      <c r="BY12" s="1395"/>
      <c r="BZ12" s="1395"/>
      <c r="CA12" s="1395"/>
      <c r="CB12" s="1395"/>
      <c r="CC12" s="1395"/>
      <c r="CD12" s="1395">
        <v>0</v>
      </c>
      <c r="CE12" s="1395">
        <v>0</v>
      </c>
      <c r="CF12" s="1395"/>
      <c r="CG12" s="1395"/>
      <c r="CH12" s="1395">
        <v>0</v>
      </c>
      <c r="CI12" s="1395"/>
      <c r="CJ12" s="1395"/>
      <c r="CK12" s="1395"/>
      <c r="CL12" s="1395">
        <v>0</v>
      </c>
      <c r="CM12" s="1395"/>
      <c r="CN12" s="1395"/>
      <c r="CO12" s="1395"/>
      <c r="CP12" s="1395"/>
      <c r="CQ12" s="1395">
        <v>0</v>
      </c>
      <c r="CR12" s="1395">
        <v>0</v>
      </c>
      <c r="CS12" s="1395"/>
      <c r="CT12" s="1395"/>
      <c r="CU12" s="1395">
        <v>0</v>
      </c>
      <c r="CV12" s="1395"/>
      <c r="CW12" s="1395"/>
      <c r="CX12" s="1395"/>
      <c r="CY12" s="1395">
        <v>1594104</v>
      </c>
      <c r="CZ12" s="1395"/>
      <c r="DA12" s="1395">
        <v>0</v>
      </c>
      <c r="DB12" s="1395">
        <v>0</v>
      </c>
      <c r="DC12" s="1395"/>
      <c r="DD12" s="1395"/>
      <c r="DE12" s="1395"/>
      <c r="DF12" s="1395"/>
      <c r="DG12" s="1395"/>
      <c r="DH12" s="1395">
        <v>18669711</v>
      </c>
      <c r="DI12" s="1395">
        <v>5146944</v>
      </c>
      <c r="DJ12" s="1395">
        <v>1004135</v>
      </c>
      <c r="DK12" s="1395">
        <v>5459814</v>
      </c>
      <c r="DL12" s="1395">
        <v>7058818</v>
      </c>
      <c r="DM12" s="1395"/>
      <c r="DN12" s="1395">
        <v>7253550</v>
      </c>
      <c r="DO12" s="1395"/>
      <c r="DP12" s="1395"/>
      <c r="DQ12" s="1395">
        <v>122609473</v>
      </c>
      <c r="DR12" s="1346"/>
      <c r="DS12" s="1346"/>
      <c r="DT12" s="1346">
        <v>0</v>
      </c>
    </row>
    <row r="13" spans="2:124">
      <c r="B13" s="1195">
        <v>42186</v>
      </c>
      <c r="C13" s="1395">
        <v>68785675</v>
      </c>
      <c r="D13" s="1395">
        <v>68785675</v>
      </c>
      <c r="E13" s="1395">
        <v>62123532</v>
      </c>
      <c r="F13" s="1395">
        <v>6662143</v>
      </c>
      <c r="G13" s="1395"/>
      <c r="H13" s="1395"/>
      <c r="I13" s="1395"/>
      <c r="J13" s="1395"/>
      <c r="K13" s="1395"/>
      <c r="L13" s="1395"/>
      <c r="M13" s="1395"/>
      <c r="N13" s="1395"/>
      <c r="O13" s="1395">
        <v>23646514</v>
      </c>
      <c r="P13" s="1395">
        <v>6488911</v>
      </c>
      <c r="Q13" s="1395">
        <v>2997235</v>
      </c>
      <c r="R13" s="1395">
        <v>1795121</v>
      </c>
      <c r="S13" s="1395">
        <v>1202114</v>
      </c>
      <c r="T13" s="1395"/>
      <c r="U13" s="1395">
        <v>3491676</v>
      </c>
      <c r="V13" s="1395">
        <v>481343</v>
      </c>
      <c r="W13" s="1395">
        <v>3010333</v>
      </c>
      <c r="X13" s="1395"/>
      <c r="Y13" s="1395">
        <v>0</v>
      </c>
      <c r="Z13" s="1395"/>
      <c r="AA13" s="1395"/>
      <c r="AB13" s="1395"/>
      <c r="AC13" s="1395">
        <v>0</v>
      </c>
      <c r="AD13" s="1395"/>
      <c r="AE13" s="1395"/>
      <c r="AF13" s="1395"/>
      <c r="AG13" s="1395">
        <v>5324944</v>
      </c>
      <c r="AH13" s="1395">
        <v>4505367</v>
      </c>
      <c r="AI13" s="1395">
        <v>819577</v>
      </c>
      <c r="AJ13" s="1395"/>
      <c r="AK13" s="1395">
        <v>2519389</v>
      </c>
      <c r="AL13" s="1395">
        <v>2519389</v>
      </c>
      <c r="AM13" s="1395"/>
      <c r="AN13" s="1395"/>
      <c r="AO13" s="1395">
        <v>3047356</v>
      </c>
      <c r="AP13" s="1395">
        <v>2701940</v>
      </c>
      <c r="AQ13" s="1395">
        <v>345416</v>
      </c>
      <c r="AR13" s="1395"/>
      <c r="AS13" s="1395">
        <v>6265914</v>
      </c>
      <c r="AT13" s="1395">
        <v>3594359</v>
      </c>
      <c r="AU13" s="1395">
        <v>2671555</v>
      </c>
      <c r="AV13" s="1395"/>
      <c r="AW13" s="1395">
        <v>0</v>
      </c>
      <c r="AX13" s="1395"/>
      <c r="AY13" s="1395"/>
      <c r="AZ13" s="1395"/>
      <c r="BA13" s="1395"/>
      <c r="BB13" s="1395">
        <v>0</v>
      </c>
      <c r="BC13" s="1395">
        <v>0</v>
      </c>
      <c r="BD13" s="1395"/>
      <c r="BE13" s="1395">
        <v>0</v>
      </c>
      <c r="BF13" s="1395"/>
      <c r="BG13" s="1395"/>
      <c r="BH13" s="1395"/>
      <c r="BI13" s="1395"/>
      <c r="BJ13" s="1395">
        <v>0</v>
      </c>
      <c r="BK13" s="1395"/>
      <c r="BL13" s="1395">
        <v>0</v>
      </c>
      <c r="BM13" s="1395"/>
      <c r="BN13" s="1395"/>
      <c r="BO13" s="1395"/>
      <c r="BP13" s="1395"/>
      <c r="BQ13" s="1395">
        <v>0</v>
      </c>
      <c r="BR13" s="1395"/>
      <c r="BS13" s="1395">
        <v>0</v>
      </c>
      <c r="BT13" s="1395"/>
      <c r="BU13" s="1395"/>
      <c r="BV13" s="1395"/>
      <c r="BW13" s="1395"/>
      <c r="BX13" s="1395">
        <v>0</v>
      </c>
      <c r="BY13" s="1395"/>
      <c r="BZ13" s="1395"/>
      <c r="CA13" s="1395"/>
      <c r="CB13" s="1395"/>
      <c r="CC13" s="1395"/>
      <c r="CD13" s="1395">
        <v>0</v>
      </c>
      <c r="CE13" s="1395">
        <v>0</v>
      </c>
      <c r="CF13" s="1395"/>
      <c r="CG13" s="1395"/>
      <c r="CH13" s="1395">
        <v>0</v>
      </c>
      <c r="CI13" s="1395"/>
      <c r="CJ13" s="1395"/>
      <c r="CK13" s="1395"/>
      <c r="CL13" s="1395">
        <v>0</v>
      </c>
      <c r="CM13" s="1395"/>
      <c r="CN13" s="1395"/>
      <c r="CO13" s="1395"/>
      <c r="CP13" s="1395"/>
      <c r="CQ13" s="1395">
        <v>0</v>
      </c>
      <c r="CR13" s="1395">
        <v>0</v>
      </c>
      <c r="CS13" s="1395"/>
      <c r="CT13" s="1395"/>
      <c r="CU13" s="1395">
        <v>0</v>
      </c>
      <c r="CV13" s="1395"/>
      <c r="CW13" s="1395"/>
      <c r="CX13" s="1395"/>
      <c r="CY13" s="1395">
        <v>1468352</v>
      </c>
      <c r="CZ13" s="1395"/>
      <c r="DA13" s="1395">
        <v>0</v>
      </c>
      <c r="DB13" s="1395">
        <v>0</v>
      </c>
      <c r="DC13" s="1395"/>
      <c r="DD13" s="1395"/>
      <c r="DE13" s="1395"/>
      <c r="DF13" s="1395"/>
      <c r="DG13" s="1395"/>
      <c r="DH13" s="1395">
        <v>19625656</v>
      </c>
      <c r="DI13" s="1395">
        <v>5307376</v>
      </c>
      <c r="DJ13" s="1395">
        <v>1004135</v>
      </c>
      <c r="DK13" s="1395">
        <v>6899577</v>
      </c>
      <c r="DL13" s="1395">
        <v>6414568</v>
      </c>
      <c r="DM13" s="1395"/>
      <c r="DN13" s="1395">
        <v>4500852.8400000036</v>
      </c>
      <c r="DO13" s="1395"/>
      <c r="DP13" s="1395"/>
      <c r="DQ13" s="1395">
        <v>118027049.84</v>
      </c>
      <c r="DR13" s="1346"/>
      <c r="DS13" s="1346"/>
      <c r="DT13" s="1346">
        <v>0</v>
      </c>
    </row>
    <row r="14" spans="2:124">
      <c r="B14" s="1195">
        <v>42217</v>
      </c>
      <c r="C14" s="1395">
        <v>71554185</v>
      </c>
      <c r="D14" s="1395">
        <v>71554185</v>
      </c>
      <c r="E14" s="1395">
        <v>61205557</v>
      </c>
      <c r="F14" s="1395">
        <v>10348628</v>
      </c>
      <c r="G14" s="1395"/>
      <c r="H14" s="1395"/>
      <c r="I14" s="1395"/>
      <c r="J14" s="1395"/>
      <c r="K14" s="1395"/>
      <c r="L14" s="1395"/>
      <c r="M14" s="1395"/>
      <c r="N14" s="1395"/>
      <c r="O14" s="1395">
        <v>21540265</v>
      </c>
      <c r="P14" s="1395">
        <v>10755824</v>
      </c>
      <c r="Q14" s="1395">
        <v>3211812</v>
      </c>
      <c r="R14" s="1395">
        <v>1792539</v>
      </c>
      <c r="S14" s="1395">
        <v>1419273</v>
      </c>
      <c r="T14" s="1395"/>
      <c r="U14" s="1395">
        <v>7544012</v>
      </c>
      <c r="V14" s="1395">
        <v>499429</v>
      </c>
      <c r="W14" s="1395">
        <v>7044583</v>
      </c>
      <c r="X14" s="1395"/>
      <c r="Y14" s="1395">
        <v>0</v>
      </c>
      <c r="Z14" s="1395"/>
      <c r="AA14" s="1395"/>
      <c r="AB14" s="1395"/>
      <c r="AC14" s="1395">
        <v>0</v>
      </c>
      <c r="AD14" s="1395"/>
      <c r="AE14" s="1395"/>
      <c r="AF14" s="1395"/>
      <c r="AG14" s="1395">
        <v>3415941</v>
      </c>
      <c r="AH14" s="1395">
        <v>2536541</v>
      </c>
      <c r="AI14" s="1395">
        <v>879400</v>
      </c>
      <c r="AJ14" s="1395"/>
      <c r="AK14" s="1395">
        <v>2497902</v>
      </c>
      <c r="AL14" s="1395">
        <v>2497902</v>
      </c>
      <c r="AM14" s="1395"/>
      <c r="AN14" s="1395"/>
      <c r="AO14" s="1395">
        <v>2142769</v>
      </c>
      <c r="AP14" s="1395">
        <v>2142769</v>
      </c>
      <c r="AQ14" s="1395"/>
      <c r="AR14" s="1395"/>
      <c r="AS14" s="1395">
        <v>2727829</v>
      </c>
      <c r="AT14" s="1395">
        <v>2727829</v>
      </c>
      <c r="AU14" s="1395"/>
      <c r="AV14" s="1395"/>
      <c r="AW14" s="1395">
        <v>0</v>
      </c>
      <c r="AX14" s="1395"/>
      <c r="AY14" s="1395"/>
      <c r="AZ14" s="1395"/>
      <c r="BA14" s="1395"/>
      <c r="BB14" s="1395">
        <v>0</v>
      </c>
      <c r="BC14" s="1395">
        <v>0</v>
      </c>
      <c r="BD14" s="1395"/>
      <c r="BE14" s="1395">
        <v>0</v>
      </c>
      <c r="BF14" s="1395"/>
      <c r="BG14" s="1395"/>
      <c r="BH14" s="1395"/>
      <c r="BI14" s="1395"/>
      <c r="BJ14" s="1395">
        <v>0</v>
      </c>
      <c r="BK14" s="1395"/>
      <c r="BL14" s="1395">
        <v>0</v>
      </c>
      <c r="BM14" s="1395"/>
      <c r="BN14" s="1395"/>
      <c r="BO14" s="1395"/>
      <c r="BP14" s="1395"/>
      <c r="BQ14" s="1395">
        <v>0</v>
      </c>
      <c r="BR14" s="1395"/>
      <c r="BS14" s="1395">
        <v>0</v>
      </c>
      <c r="BT14" s="1395"/>
      <c r="BU14" s="1395"/>
      <c r="BV14" s="1395"/>
      <c r="BW14" s="1395"/>
      <c r="BX14" s="1395">
        <v>0</v>
      </c>
      <c r="BY14" s="1395"/>
      <c r="BZ14" s="1395"/>
      <c r="CA14" s="1395"/>
      <c r="CB14" s="1395"/>
      <c r="CC14" s="1395"/>
      <c r="CD14" s="1395">
        <v>0</v>
      </c>
      <c r="CE14" s="1395">
        <v>0</v>
      </c>
      <c r="CF14" s="1395"/>
      <c r="CG14" s="1395"/>
      <c r="CH14" s="1395">
        <v>0</v>
      </c>
      <c r="CI14" s="1395"/>
      <c r="CJ14" s="1395"/>
      <c r="CK14" s="1395"/>
      <c r="CL14" s="1395">
        <v>0</v>
      </c>
      <c r="CM14" s="1395"/>
      <c r="CN14" s="1395"/>
      <c r="CO14" s="1395"/>
      <c r="CP14" s="1395"/>
      <c r="CQ14" s="1395">
        <v>0</v>
      </c>
      <c r="CR14" s="1395">
        <v>0</v>
      </c>
      <c r="CS14" s="1395"/>
      <c r="CT14" s="1395"/>
      <c r="CU14" s="1395">
        <v>0</v>
      </c>
      <c r="CV14" s="1395"/>
      <c r="CW14" s="1395"/>
      <c r="CX14" s="1395"/>
      <c r="CY14" s="1395">
        <v>1341353</v>
      </c>
      <c r="CZ14" s="1395"/>
      <c r="DA14" s="1395">
        <v>0</v>
      </c>
      <c r="DB14" s="1395">
        <v>0</v>
      </c>
      <c r="DC14" s="1395"/>
      <c r="DD14" s="1395"/>
      <c r="DE14" s="1395"/>
      <c r="DF14" s="1395"/>
      <c r="DG14" s="1395"/>
      <c r="DH14" s="1395">
        <v>20226050</v>
      </c>
      <c r="DI14" s="1395">
        <v>5357333</v>
      </c>
      <c r="DJ14" s="1395">
        <v>1004135</v>
      </c>
      <c r="DK14" s="1395">
        <v>7587712</v>
      </c>
      <c r="DL14" s="1395">
        <v>6276870</v>
      </c>
      <c r="DM14" s="1395"/>
      <c r="DN14" s="1395">
        <v>5129733</v>
      </c>
      <c r="DO14" s="1395"/>
      <c r="DP14" s="1395"/>
      <c r="DQ14" s="1395">
        <v>119791586</v>
      </c>
      <c r="DR14" s="1346"/>
      <c r="DS14" s="1346"/>
      <c r="DT14" s="1346">
        <v>0</v>
      </c>
    </row>
    <row r="15" spans="2:124">
      <c r="B15" s="1195">
        <v>42248</v>
      </c>
      <c r="C15" s="1395">
        <v>77161539</v>
      </c>
      <c r="D15" s="1395">
        <v>77161539</v>
      </c>
      <c r="E15" s="1395">
        <v>65193563</v>
      </c>
      <c r="F15" s="1395">
        <v>11967976</v>
      </c>
      <c r="G15" s="1395"/>
      <c r="H15" s="1395"/>
      <c r="I15" s="1395"/>
      <c r="J15" s="1395"/>
      <c r="K15" s="1395"/>
      <c r="L15" s="1395"/>
      <c r="M15" s="1395"/>
      <c r="N15" s="1395"/>
      <c r="O15" s="1395">
        <v>24130002</v>
      </c>
      <c r="P15" s="1395">
        <v>10953946</v>
      </c>
      <c r="Q15" s="1395">
        <v>3089992</v>
      </c>
      <c r="R15" s="1395">
        <v>1801827</v>
      </c>
      <c r="S15" s="1395">
        <v>1288165</v>
      </c>
      <c r="T15" s="1395"/>
      <c r="U15" s="1395">
        <v>7863954</v>
      </c>
      <c r="V15" s="1395">
        <v>3507204</v>
      </c>
      <c r="W15" s="1395">
        <v>4356750</v>
      </c>
      <c r="X15" s="1395"/>
      <c r="Y15" s="1395">
        <v>0</v>
      </c>
      <c r="Z15" s="1395"/>
      <c r="AA15" s="1395"/>
      <c r="AB15" s="1395"/>
      <c r="AC15" s="1395">
        <v>110988</v>
      </c>
      <c r="AD15" s="1395"/>
      <c r="AE15" s="1395">
        <v>110988</v>
      </c>
      <c r="AF15" s="1395"/>
      <c r="AG15" s="1395">
        <v>4272625</v>
      </c>
      <c r="AH15" s="1395">
        <v>2379005</v>
      </c>
      <c r="AI15" s="1395">
        <v>1893620</v>
      </c>
      <c r="AJ15" s="1395"/>
      <c r="AK15" s="1395">
        <v>2501457</v>
      </c>
      <c r="AL15" s="1395">
        <v>2501457</v>
      </c>
      <c r="AM15" s="1395"/>
      <c r="AN15" s="1395"/>
      <c r="AO15" s="1395">
        <v>2366946</v>
      </c>
      <c r="AP15" s="1395">
        <v>2017137</v>
      </c>
      <c r="AQ15" s="1395">
        <v>349809</v>
      </c>
      <c r="AR15" s="1395"/>
      <c r="AS15" s="1395">
        <v>3924040</v>
      </c>
      <c r="AT15" s="1395">
        <v>1166363</v>
      </c>
      <c r="AU15" s="1395">
        <v>2757677</v>
      </c>
      <c r="AV15" s="1395"/>
      <c r="AW15" s="1395">
        <v>0</v>
      </c>
      <c r="AX15" s="1395"/>
      <c r="AY15" s="1395"/>
      <c r="AZ15" s="1395"/>
      <c r="BA15" s="1395"/>
      <c r="BB15" s="1395">
        <v>0</v>
      </c>
      <c r="BC15" s="1395">
        <v>0</v>
      </c>
      <c r="BD15" s="1395"/>
      <c r="BE15" s="1395">
        <v>0</v>
      </c>
      <c r="BF15" s="1395"/>
      <c r="BG15" s="1395"/>
      <c r="BH15" s="1395"/>
      <c r="BI15" s="1395"/>
      <c r="BJ15" s="1395">
        <v>0</v>
      </c>
      <c r="BK15" s="1395"/>
      <c r="BL15" s="1395">
        <v>0</v>
      </c>
      <c r="BM15" s="1395"/>
      <c r="BN15" s="1395"/>
      <c r="BO15" s="1395"/>
      <c r="BP15" s="1395"/>
      <c r="BQ15" s="1395">
        <v>0</v>
      </c>
      <c r="BR15" s="1395"/>
      <c r="BS15" s="1395">
        <v>0</v>
      </c>
      <c r="BT15" s="1395"/>
      <c r="BU15" s="1395"/>
      <c r="BV15" s="1395"/>
      <c r="BW15" s="1395"/>
      <c r="BX15" s="1395">
        <v>0</v>
      </c>
      <c r="BY15" s="1395"/>
      <c r="BZ15" s="1395"/>
      <c r="CA15" s="1395"/>
      <c r="CB15" s="1395"/>
      <c r="CC15" s="1395"/>
      <c r="CD15" s="1395">
        <v>0</v>
      </c>
      <c r="CE15" s="1395">
        <v>0</v>
      </c>
      <c r="CF15" s="1395"/>
      <c r="CG15" s="1395"/>
      <c r="CH15" s="1395">
        <v>0</v>
      </c>
      <c r="CI15" s="1395"/>
      <c r="CJ15" s="1395"/>
      <c r="CK15" s="1395"/>
      <c r="CL15" s="1395">
        <v>0</v>
      </c>
      <c r="CM15" s="1395"/>
      <c r="CN15" s="1395"/>
      <c r="CO15" s="1395"/>
      <c r="CP15" s="1395"/>
      <c r="CQ15" s="1395">
        <v>0</v>
      </c>
      <c r="CR15" s="1395">
        <v>0</v>
      </c>
      <c r="CS15" s="1395"/>
      <c r="CT15" s="1395"/>
      <c r="CU15" s="1395">
        <v>0</v>
      </c>
      <c r="CV15" s="1395"/>
      <c r="CW15" s="1395"/>
      <c r="CX15" s="1395"/>
      <c r="CY15" s="1395">
        <v>1212901</v>
      </c>
      <c r="CZ15" s="1395"/>
      <c r="DA15" s="1395">
        <v>0</v>
      </c>
      <c r="DB15" s="1395">
        <v>0</v>
      </c>
      <c r="DC15" s="1395"/>
      <c r="DD15" s="1395"/>
      <c r="DE15" s="1395"/>
      <c r="DF15" s="1395"/>
      <c r="DG15" s="1395"/>
      <c r="DH15" s="1395">
        <v>20898348</v>
      </c>
      <c r="DI15" s="1395">
        <v>5402984</v>
      </c>
      <c r="DJ15" s="1395">
        <v>1004135</v>
      </c>
      <c r="DK15" s="1395">
        <v>8291935</v>
      </c>
      <c r="DL15" s="1395">
        <v>6199294</v>
      </c>
      <c r="DM15" s="1395"/>
      <c r="DN15" s="1395">
        <v>5683603</v>
      </c>
      <c r="DO15" s="1395"/>
      <c r="DP15" s="1395"/>
      <c r="DQ15" s="1395">
        <v>129086393</v>
      </c>
      <c r="DR15" s="1346"/>
      <c r="DS15" s="1346"/>
      <c r="DT15" s="1346">
        <v>0</v>
      </c>
    </row>
    <row r="16" spans="2:124">
      <c r="B16" s="1195">
        <v>42278</v>
      </c>
      <c r="C16" s="1395">
        <v>73380492</v>
      </c>
      <c r="D16" s="1395">
        <v>73380492</v>
      </c>
      <c r="E16" s="1395">
        <v>62416859</v>
      </c>
      <c r="F16" s="1395">
        <v>10963633</v>
      </c>
      <c r="G16" s="1395"/>
      <c r="H16" s="1395"/>
      <c r="I16" s="1395"/>
      <c r="J16" s="1395"/>
      <c r="K16" s="1395"/>
      <c r="L16" s="1395"/>
      <c r="M16" s="1395"/>
      <c r="N16" s="1395"/>
      <c r="O16" s="1395">
        <v>24121472</v>
      </c>
      <c r="P16" s="1395">
        <v>11110875</v>
      </c>
      <c r="Q16" s="1395">
        <v>3139876</v>
      </c>
      <c r="R16" s="1395">
        <v>1762805</v>
      </c>
      <c r="S16" s="1395">
        <v>1377071</v>
      </c>
      <c r="T16" s="1395"/>
      <c r="U16" s="1395">
        <v>7970999</v>
      </c>
      <c r="V16" s="1395">
        <v>841402</v>
      </c>
      <c r="W16" s="1395">
        <v>7129597</v>
      </c>
      <c r="X16" s="1395"/>
      <c r="Y16" s="1395">
        <v>0</v>
      </c>
      <c r="Z16" s="1395"/>
      <c r="AA16" s="1395"/>
      <c r="AB16" s="1395"/>
      <c r="AC16" s="1395">
        <v>111223</v>
      </c>
      <c r="AD16" s="1395"/>
      <c r="AE16" s="1395">
        <v>111223</v>
      </c>
      <c r="AF16" s="1395"/>
      <c r="AG16" s="1395">
        <v>3636162</v>
      </c>
      <c r="AH16" s="1395">
        <v>2277560</v>
      </c>
      <c r="AI16" s="1395">
        <v>1358602</v>
      </c>
      <c r="AJ16" s="1395"/>
      <c r="AK16" s="1395">
        <v>2527608</v>
      </c>
      <c r="AL16" s="1395">
        <v>2527608</v>
      </c>
      <c r="AM16" s="1395"/>
      <c r="AN16" s="1395"/>
      <c r="AO16" s="1395">
        <v>2437046</v>
      </c>
      <c r="AP16" s="1395">
        <v>2385528</v>
      </c>
      <c r="AQ16" s="1395">
        <v>51518</v>
      </c>
      <c r="AR16" s="1395"/>
      <c r="AS16" s="1395">
        <v>4298558</v>
      </c>
      <c r="AT16" s="1395">
        <v>1154314</v>
      </c>
      <c r="AU16" s="1395">
        <v>3144244</v>
      </c>
      <c r="AV16" s="1395"/>
      <c r="AW16" s="1395">
        <v>0</v>
      </c>
      <c r="AX16" s="1395"/>
      <c r="AY16" s="1395"/>
      <c r="AZ16" s="1395"/>
      <c r="BA16" s="1395"/>
      <c r="BB16" s="1395">
        <v>0</v>
      </c>
      <c r="BC16" s="1395">
        <v>0</v>
      </c>
      <c r="BD16" s="1395"/>
      <c r="BE16" s="1395">
        <v>0</v>
      </c>
      <c r="BF16" s="1395"/>
      <c r="BG16" s="1395"/>
      <c r="BH16" s="1395"/>
      <c r="BI16" s="1395"/>
      <c r="BJ16" s="1395">
        <v>0</v>
      </c>
      <c r="BK16" s="1395"/>
      <c r="BL16" s="1395">
        <v>0</v>
      </c>
      <c r="BM16" s="1395"/>
      <c r="BN16" s="1395"/>
      <c r="BO16" s="1395"/>
      <c r="BP16" s="1395"/>
      <c r="BQ16" s="1395">
        <v>0</v>
      </c>
      <c r="BR16" s="1395"/>
      <c r="BS16" s="1395">
        <v>0</v>
      </c>
      <c r="BT16" s="1395"/>
      <c r="BU16" s="1395"/>
      <c r="BV16" s="1395"/>
      <c r="BW16" s="1395"/>
      <c r="BX16" s="1395">
        <v>0</v>
      </c>
      <c r="BY16" s="1395"/>
      <c r="BZ16" s="1395"/>
      <c r="CA16" s="1395"/>
      <c r="CB16" s="1395"/>
      <c r="CC16" s="1395"/>
      <c r="CD16" s="1395">
        <v>0</v>
      </c>
      <c r="CE16" s="1395">
        <v>0</v>
      </c>
      <c r="CF16" s="1395"/>
      <c r="CG16" s="1395"/>
      <c r="CH16" s="1395">
        <v>0</v>
      </c>
      <c r="CI16" s="1395"/>
      <c r="CJ16" s="1395"/>
      <c r="CK16" s="1395"/>
      <c r="CL16" s="1395">
        <v>0</v>
      </c>
      <c r="CM16" s="1395"/>
      <c r="CN16" s="1395"/>
      <c r="CO16" s="1395"/>
      <c r="CP16" s="1395"/>
      <c r="CQ16" s="1395">
        <v>0</v>
      </c>
      <c r="CR16" s="1395">
        <v>0</v>
      </c>
      <c r="CS16" s="1395"/>
      <c r="CT16" s="1395"/>
      <c r="CU16" s="1395">
        <v>0</v>
      </c>
      <c r="CV16" s="1395"/>
      <c r="CW16" s="1395"/>
      <c r="CX16" s="1395"/>
      <c r="CY16" s="1395">
        <v>1083046</v>
      </c>
      <c r="CZ16" s="1395"/>
      <c r="DA16" s="1395">
        <v>0</v>
      </c>
      <c r="DB16" s="1395">
        <v>0</v>
      </c>
      <c r="DC16" s="1395"/>
      <c r="DD16" s="1395"/>
      <c r="DE16" s="1395"/>
      <c r="DF16" s="1395"/>
      <c r="DG16" s="1395"/>
      <c r="DH16" s="1395">
        <v>21653882</v>
      </c>
      <c r="DI16" s="1395">
        <v>5476525</v>
      </c>
      <c r="DJ16" s="1395">
        <v>1004135</v>
      </c>
      <c r="DK16" s="1395">
        <v>9075843</v>
      </c>
      <c r="DL16" s="1395">
        <v>6097379</v>
      </c>
      <c r="DM16" s="1395"/>
      <c r="DN16" s="1395">
        <v>6439571</v>
      </c>
      <c r="DO16" s="1395"/>
      <c r="DP16" s="1395"/>
      <c r="DQ16" s="1395">
        <v>126678463</v>
      </c>
      <c r="DR16" s="1346"/>
      <c r="DS16" s="1346"/>
      <c r="DT16" s="1346">
        <v>0</v>
      </c>
    </row>
    <row r="17" spans="2:124">
      <c r="B17" s="1195">
        <v>42309</v>
      </c>
      <c r="C17" s="1395">
        <v>76307696</v>
      </c>
      <c r="D17" s="1395">
        <v>76307696</v>
      </c>
      <c r="E17" s="1395">
        <v>66161719</v>
      </c>
      <c r="F17" s="1395">
        <v>10145977</v>
      </c>
      <c r="G17" s="1395"/>
      <c r="H17" s="1395"/>
      <c r="I17" s="1395"/>
      <c r="J17" s="1395"/>
      <c r="K17" s="1395"/>
      <c r="L17" s="1395"/>
      <c r="M17" s="1395"/>
      <c r="N17" s="1395"/>
      <c r="O17" s="1395">
        <v>23679875</v>
      </c>
      <c r="P17" s="1395">
        <v>11727062</v>
      </c>
      <c r="Q17" s="1395">
        <v>3029363</v>
      </c>
      <c r="R17" s="1395">
        <v>1644965</v>
      </c>
      <c r="S17" s="1395">
        <v>1384398</v>
      </c>
      <c r="T17" s="1395"/>
      <c r="U17" s="1395">
        <v>8697699</v>
      </c>
      <c r="V17" s="1395">
        <v>487182</v>
      </c>
      <c r="W17" s="1395">
        <v>8210517</v>
      </c>
      <c r="X17" s="1395"/>
      <c r="Y17" s="1395">
        <v>0</v>
      </c>
      <c r="Z17" s="1395"/>
      <c r="AA17" s="1395"/>
      <c r="AB17" s="1395"/>
      <c r="AC17" s="1395">
        <v>11399</v>
      </c>
      <c r="AD17" s="1395"/>
      <c r="AE17" s="1395">
        <v>11399</v>
      </c>
      <c r="AF17" s="1395"/>
      <c r="AG17" s="1395">
        <v>3534562</v>
      </c>
      <c r="AH17" s="1395">
        <v>2030750</v>
      </c>
      <c r="AI17" s="1395">
        <v>1503812</v>
      </c>
      <c r="AJ17" s="1395"/>
      <c r="AK17" s="1395">
        <v>2525810</v>
      </c>
      <c r="AL17" s="1395">
        <v>2525810</v>
      </c>
      <c r="AM17" s="1395"/>
      <c r="AN17" s="1395"/>
      <c r="AO17" s="1395">
        <v>2461686</v>
      </c>
      <c r="AP17" s="1395">
        <v>2108012</v>
      </c>
      <c r="AQ17" s="1395">
        <v>353674</v>
      </c>
      <c r="AR17" s="1395"/>
      <c r="AS17" s="1395">
        <v>3419356</v>
      </c>
      <c r="AT17" s="1395">
        <v>1996478</v>
      </c>
      <c r="AU17" s="1395">
        <v>1422878</v>
      </c>
      <c r="AV17" s="1395"/>
      <c r="AW17" s="1395">
        <v>0</v>
      </c>
      <c r="AX17" s="1395"/>
      <c r="AY17" s="1395"/>
      <c r="AZ17" s="1395"/>
      <c r="BA17" s="1395"/>
      <c r="BB17" s="1395">
        <v>0</v>
      </c>
      <c r="BC17" s="1395">
        <v>0</v>
      </c>
      <c r="BD17" s="1395"/>
      <c r="BE17" s="1395">
        <v>0</v>
      </c>
      <c r="BF17" s="1395"/>
      <c r="BG17" s="1395"/>
      <c r="BH17" s="1395"/>
      <c r="BI17" s="1395"/>
      <c r="BJ17" s="1395">
        <v>0</v>
      </c>
      <c r="BK17" s="1395"/>
      <c r="BL17" s="1395">
        <v>0</v>
      </c>
      <c r="BM17" s="1395"/>
      <c r="BN17" s="1395"/>
      <c r="BO17" s="1395"/>
      <c r="BP17" s="1395"/>
      <c r="BQ17" s="1395">
        <v>0</v>
      </c>
      <c r="BR17" s="1395"/>
      <c r="BS17" s="1395">
        <v>0</v>
      </c>
      <c r="BT17" s="1395"/>
      <c r="BU17" s="1395"/>
      <c r="BV17" s="1395"/>
      <c r="BW17" s="1395"/>
      <c r="BX17" s="1395">
        <v>0</v>
      </c>
      <c r="BY17" s="1395"/>
      <c r="BZ17" s="1395"/>
      <c r="CA17" s="1395"/>
      <c r="CB17" s="1395"/>
      <c r="CC17" s="1395"/>
      <c r="CD17" s="1395">
        <v>0</v>
      </c>
      <c r="CE17" s="1395">
        <v>0</v>
      </c>
      <c r="CF17" s="1395"/>
      <c r="CG17" s="1395"/>
      <c r="CH17" s="1395">
        <v>0</v>
      </c>
      <c r="CI17" s="1395"/>
      <c r="CJ17" s="1395"/>
      <c r="CK17" s="1395"/>
      <c r="CL17" s="1395">
        <v>0</v>
      </c>
      <c r="CM17" s="1395"/>
      <c r="CN17" s="1395"/>
      <c r="CO17" s="1395"/>
      <c r="CP17" s="1395"/>
      <c r="CQ17" s="1395">
        <v>0</v>
      </c>
      <c r="CR17" s="1395">
        <v>0</v>
      </c>
      <c r="CS17" s="1395"/>
      <c r="CT17" s="1395"/>
      <c r="CU17" s="1395">
        <v>0</v>
      </c>
      <c r="CV17" s="1395"/>
      <c r="CW17" s="1395"/>
      <c r="CX17" s="1395"/>
      <c r="CY17" s="1395">
        <v>952142</v>
      </c>
      <c r="CZ17" s="1395"/>
      <c r="DA17" s="1395">
        <v>0</v>
      </c>
      <c r="DB17" s="1395">
        <v>0</v>
      </c>
      <c r="DC17" s="1395"/>
      <c r="DD17" s="1395"/>
      <c r="DE17" s="1395"/>
      <c r="DF17" s="1395"/>
      <c r="DG17" s="1395"/>
      <c r="DH17" s="1395">
        <v>21919605</v>
      </c>
      <c r="DI17" s="1395">
        <v>5377487</v>
      </c>
      <c r="DJ17" s="1395">
        <v>1004135</v>
      </c>
      <c r="DK17" s="1395">
        <v>9528475</v>
      </c>
      <c r="DL17" s="1395">
        <v>6009508</v>
      </c>
      <c r="DM17" s="1395"/>
      <c r="DN17" s="1395">
        <v>6385140</v>
      </c>
      <c r="DO17" s="1395"/>
      <c r="DP17" s="1395"/>
      <c r="DQ17" s="1395">
        <v>129244458</v>
      </c>
      <c r="DR17" s="1346"/>
      <c r="DS17" s="1346"/>
      <c r="DT17" s="1346">
        <v>0</v>
      </c>
    </row>
    <row r="18" spans="2:124">
      <c r="B18" s="1195">
        <v>42339</v>
      </c>
      <c r="C18" s="1395">
        <v>72505781</v>
      </c>
      <c r="D18" s="1395">
        <v>72505781</v>
      </c>
      <c r="E18" s="1395">
        <v>62081085</v>
      </c>
      <c r="F18" s="1395">
        <v>10424696</v>
      </c>
      <c r="G18" s="1395"/>
      <c r="H18" s="1395"/>
      <c r="I18" s="1395"/>
      <c r="J18" s="1395"/>
      <c r="K18" s="1395"/>
      <c r="L18" s="1395"/>
      <c r="M18" s="1395"/>
      <c r="N18" s="1395"/>
      <c r="O18" s="1395">
        <v>21862680</v>
      </c>
      <c r="P18" s="1395">
        <v>11770638</v>
      </c>
      <c r="Q18" s="1395">
        <v>3114697</v>
      </c>
      <c r="R18" s="1395">
        <v>1996824</v>
      </c>
      <c r="S18" s="1395">
        <v>1117873</v>
      </c>
      <c r="T18" s="1395"/>
      <c r="U18" s="1395">
        <v>8655941</v>
      </c>
      <c r="V18" s="1395">
        <v>4553301</v>
      </c>
      <c r="W18" s="1395">
        <v>4102640</v>
      </c>
      <c r="X18" s="1395"/>
      <c r="Y18" s="1395">
        <v>0</v>
      </c>
      <c r="Z18" s="1395"/>
      <c r="AA18" s="1395"/>
      <c r="AB18" s="1395"/>
      <c r="AC18" s="1395">
        <v>11423</v>
      </c>
      <c r="AD18" s="1395"/>
      <c r="AE18" s="1395">
        <v>11423</v>
      </c>
      <c r="AF18" s="1395"/>
      <c r="AG18" s="1395">
        <v>3923394</v>
      </c>
      <c r="AH18" s="1395">
        <v>2492368</v>
      </c>
      <c r="AI18" s="1395">
        <v>1431026</v>
      </c>
      <c r="AJ18" s="1395"/>
      <c r="AK18" s="1395">
        <v>2536643</v>
      </c>
      <c r="AL18" s="1395">
        <v>2536643</v>
      </c>
      <c r="AM18" s="1395"/>
      <c r="AN18" s="1395"/>
      <c r="AO18" s="1395">
        <v>1407579</v>
      </c>
      <c r="AP18" s="1395">
        <v>1355535</v>
      </c>
      <c r="AQ18" s="1395">
        <v>52044</v>
      </c>
      <c r="AR18" s="1395"/>
      <c r="AS18" s="1395">
        <v>2213003</v>
      </c>
      <c r="AT18" s="1395">
        <v>563122</v>
      </c>
      <c r="AU18" s="1395">
        <v>1649881</v>
      </c>
      <c r="AV18" s="1395"/>
      <c r="AW18" s="1395">
        <v>0</v>
      </c>
      <c r="AX18" s="1395"/>
      <c r="AY18" s="1395"/>
      <c r="AZ18" s="1395"/>
      <c r="BA18" s="1395"/>
      <c r="BB18" s="1395">
        <v>0</v>
      </c>
      <c r="BC18" s="1395">
        <v>0</v>
      </c>
      <c r="BD18" s="1395"/>
      <c r="BE18" s="1395">
        <v>0</v>
      </c>
      <c r="BF18" s="1395"/>
      <c r="BG18" s="1395"/>
      <c r="BH18" s="1395"/>
      <c r="BI18" s="1395"/>
      <c r="BJ18" s="1395">
        <v>0</v>
      </c>
      <c r="BK18" s="1395"/>
      <c r="BL18" s="1395">
        <v>0</v>
      </c>
      <c r="BM18" s="1395"/>
      <c r="BN18" s="1395"/>
      <c r="BO18" s="1395"/>
      <c r="BP18" s="1395"/>
      <c r="BQ18" s="1395">
        <v>0</v>
      </c>
      <c r="BR18" s="1395"/>
      <c r="BS18" s="1395">
        <v>0</v>
      </c>
      <c r="BT18" s="1395"/>
      <c r="BU18" s="1395"/>
      <c r="BV18" s="1395"/>
      <c r="BW18" s="1395"/>
      <c r="BX18" s="1395">
        <v>0</v>
      </c>
      <c r="BY18" s="1395"/>
      <c r="BZ18" s="1395"/>
      <c r="CA18" s="1395"/>
      <c r="CB18" s="1395"/>
      <c r="CC18" s="1395"/>
      <c r="CD18" s="1395">
        <v>0</v>
      </c>
      <c r="CE18" s="1395">
        <v>0</v>
      </c>
      <c r="CF18" s="1395"/>
      <c r="CG18" s="1395"/>
      <c r="CH18" s="1395">
        <v>0</v>
      </c>
      <c r="CI18" s="1395"/>
      <c r="CJ18" s="1395"/>
      <c r="CK18" s="1395"/>
      <c r="CL18" s="1395">
        <v>0</v>
      </c>
      <c r="CM18" s="1395"/>
      <c r="CN18" s="1395"/>
      <c r="CO18" s="1395"/>
      <c r="CP18" s="1395"/>
      <c r="CQ18" s="1395">
        <v>0</v>
      </c>
      <c r="CR18" s="1395">
        <v>0</v>
      </c>
      <c r="CS18" s="1395"/>
      <c r="CT18" s="1395"/>
      <c r="CU18" s="1395">
        <v>0</v>
      </c>
      <c r="CV18" s="1395"/>
      <c r="CW18" s="1395"/>
      <c r="CX18" s="1395"/>
      <c r="CY18" s="1395">
        <v>820243</v>
      </c>
      <c r="CZ18" s="1395"/>
      <c r="DA18" s="1395">
        <v>0</v>
      </c>
      <c r="DB18" s="1395">
        <v>0</v>
      </c>
      <c r="DC18" s="1395"/>
      <c r="DD18" s="1395"/>
      <c r="DE18" s="1395"/>
      <c r="DF18" s="1395"/>
      <c r="DG18" s="1395"/>
      <c r="DH18" s="1395">
        <v>42781306</v>
      </c>
      <c r="DI18" s="1395">
        <v>5546954</v>
      </c>
      <c r="DJ18" s="1395">
        <v>1004135</v>
      </c>
      <c r="DK18" s="1395">
        <v>10372519</v>
      </c>
      <c r="DL18" s="1395">
        <v>25857698</v>
      </c>
      <c r="DM18" s="1395"/>
      <c r="DN18" s="1395">
        <v>5510499</v>
      </c>
      <c r="DO18" s="1395"/>
      <c r="DP18" s="1395"/>
      <c r="DQ18" s="1395">
        <v>143480509</v>
      </c>
      <c r="DR18" s="1346"/>
      <c r="DS18" s="1346"/>
      <c r="DT18" s="1346">
        <v>0</v>
      </c>
    </row>
    <row r="19" spans="2:124">
      <c r="B19" s="1195"/>
      <c r="C19" s="1395"/>
      <c r="D19" s="1395"/>
      <c r="E19" s="1395"/>
      <c r="F19" s="1395"/>
      <c r="G19" s="1395"/>
      <c r="H19" s="1395"/>
      <c r="I19" s="1395"/>
      <c r="J19" s="1395"/>
      <c r="K19" s="1395"/>
      <c r="L19" s="1395"/>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c r="CJ19" s="1395"/>
      <c r="CK19" s="1395"/>
      <c r="CL19" s="1395"/>
      <c r="CM19" s="1395"/>
      <c r="CN19" s="1395"/>
      <c r="CO19" s="1395"/>
      <c r="CP19" s="1395"/>
      <c r="CQ19" s="1395"/>
      <c r="CR19" s="1395"/>
      <c r="CS19" s="1395"/>
      <c r="CT19" s="1395"/>
      <c r="CU19" s="1395"/>
      <c r="CV19" s="1395"/>
      <c r="CW19" s="1395"/>
      <c r="CX19" s="1395"/>
      <c r="CY19" s="1395"/>
      <c r="CZ19" s="1395"/>
      <c r="DA19" s="1395"/>
      <c r="DB19" s="1395"/>
      <c r="DC19" s="1395"/>
      <c r="DD19" s="1395"/>
      <c r="DE19" s="1395"/>
      <c r="DF19" s="1395"/>
      <c r="DG19" s="1395"/>
      <c r="DH19" s="1395"/>
      <c r="DI19" s="1395"/>
      <c r="DJ19" s="1395"/>
      <c r="DK19" s="1395"/>
      <c r="DL19" s="1395"/>
      <c r="DM19" s="1395"/>
      <c r="DN19" s="1395"/>
      <c r="DO19" s="1395"/>
      <c r="DP19" s="1395"/>
      <c r="DQ19" s="1395"/>
      <c r="DR19" s="1346"/>
      <c r="DS19" s="1346"/>
      <c r="DT19" s="1346"/>
    </row>
    <row r="20" spans="2:124">
      <c r="B20" s="1195"/>
      <c r="C20" s="1395"/>
      <c r="D20" s="1395"/>
      <c r="E20" s="1395"/>
      <c r="F20" s="1395"/>
      <c r="G20" s="1395"/>
      <c r="H20" s="1395"/>
      <c r="I20" s="1395"/>
      <c r="J20" s="1395"/>
      <c r="K20" s="1395"/>
      <c r="L20" s="1395"/>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5"/>
      <c r="BX20" s="1395"/>
      <c r="BY20" s="1395"/>
      <c r="BZ20" s="1395"/>
      <c r="CA20" s="1395"/>
      <c r="CB20" s="1395"/>
      <c r="CC20" s="1395"/>
      <c r="CD20" s="1395"/>
      <c r="CE20" s="1395"/>
      <c r="CF20" s="1395"/>
      <c r="CG20" s="1395"/>
      <c r="CH20" s="1395"/>
      <c r="CI20" s="1395"/>
      <c r="CJ20" s="1395"/>
      <c r="CK20" s="1395"/>
      <c r="CL20" s="1395"/>
      <c r="CM20" s="1395"/>
      <c r="CN20" s="1395"/>
      <c r="CO20" s="1395"/>
      <c r="CP20" s="1395"/>
      <c r="CQ20" s="1395"/>
      <c r="CR20" s="1395"/>
      <c r="CS20" s="1395"/>
      <c r="CT20" s="1395"/>
      <c r="CU20" s="1395"/>
      <c r="CV20" s="1395"/>
      <c r="CW20" s="1395"/>
      <c r="CX20" s="1395"/>
      <c r="CY20" s="1395"/>
      <c r="CZ20" s="1395"/>
      <c r="DA20" s="1395"/>
      <c r="DB20" s="1395"/>
      <c r="DC20" s="1395"/>
      <c r="DD20" s="1395"/>
      <c r="DE20" s="1395"/>
      <c r="DF20" s="1395"/>
      <c r="DG20" s="1395"/>
      <c r="DH20" s="1395"/>
      <c r="DI20" s="1395"/>
      <c r="DJ20" s="1395"/>
      <c r="DK20" s="1395"/>
      <c r="DL20" s="1395"/>
      <c r="DM20" s="1395"/>
      <c r="DN20" s="1395"/>
      <c r="DO20" s="1395"/>
      <c r="DP20" s="1395"/>
      <c r="DQ20" s="1395"/>
      <c r="DR20" s="1346"/>
      <c r="DS20" s="1346"/>
      <c r="DT20" s="1346"/>
    </row>
    <row r="21" spans="2:124">
      <c r="B21" s="1195">
        <v>42370</v>
      </c>
      <c r="C21" s="1395">
        <v>73735740</v>
      </c>
      <c r="D21" s="1395">
        <v>73735740</v>
      </c>
      <c r="E21" s="1395">
        <v>61020213</v>
      </c>
      <c r="F21" s="1395">
        <v>12715527</v>
      </c>
      <c r="G21" s="1395"/>
      <c r="H21" s="1395"/>
      <c r="I21" s="1395"/>
      <c r="J21" s="1395"/>
      <c r="K21" s="1395"/>
      <c r="L21" s="1395"/>
      <c r="M21" s="1395"/>
      <c r="N21" s="1395"/>
      <c r="O21" s="1395">
        <v>25838328</v>
      </c>
      <c r="P21" s="1395">
        <v>12243643</v>
      </c>
      <c r="Q21" s="1395">
        <v>2953466</v>
      </c>
      <c r="R21" s="1395">
        <v>1980311</v>
      </c>
      <c r="S21" s="1395">
        <v>973155</v>
      </c>
      <c r="T21" s="1395"/>
      <c r="U21" s="1395">
        <v>9290177</v>
      </c>
      <c r="V21" s="1395">
        <v>5191034</v>
      </c>
      <c r="W21" s="1395">
        <v>4099143</v>
      </c>
      <c r="X21" s="1395"/>
      <c r="Y21" s="1395">
        <v>0</v>
      </c>
      <c r="Z21" s="1395"/>
      <c r="AA21" s="1395"/>
      <c r="AB21" s="1395"/>
      <c r="AC21" s="1395">
        <v>511778</v>
      </c>
      <c r="AD21" s="1395"/>
      <c r="AE21" s="1395">
        <v>511778</v>
      </c>
      <c r="AF21" s="1395"/>
      <c r="AG21" s="1395">
        <v>4703061</v>
      </c>
      <c r="AH21" s="1395">
        <v>3607939</v>
      </c>
      <c r="AI21" s="1395">
        <v>1095122</v>
      </c>
      <c r="AJ21" s="1395"/>
      <c r="AK21" s="1395">
        <v>1559498</v>
      </c>
      <c r="AL21" s="1395">
        <v>1559498</v>
      </c>
      <c r="AM21" s="1395"/>
      <c r="AN21" s="1395"/>
      <c r="AO21" s="1395">
        <v>2215126</v>
      </c>
      <c r="AP21" s="1395">
        <v>1202721</v>
      </c>
      <c r="AQ21" s="1395">
        <v>1012405</v>
      </c>
      <c r="AR21" s="1395"/>
      <c r="AS21" s="1395">
        <v>4605222</v>
      </c>
      <c r="AT21" s="1395">
        <v>511933</v>
      </c>
      <c r="AU21" s="1395">
        <v>4093289</v>
      </c>
      <c r="AV21" s="1395"/>
      <c r="AW21" s="1395">
        <v>0</v>
      </c>
      <c r="AX21" s="1395"/>
      <c r="AY21" s="1395"/>
      <c r="AZ21" s="1395"/>
      <c r="BA21" s="1395"/>
      <c r="BB21" s="1395">
        <v>0</v>
      </c>
      <c r="BC21" s="1395">
        <v>0</v>
      </c>
      <c r="BD21" s="1395"/>
      <c r="BE21" s="1395">
        <v>0</v>
      </c>
      <c r="BF21" s="1395"/>
      <c r="BG21" s="1395"/>
      <c r="BH21" s="1395"/>
      <c r="BI21" s="1395"/>
      <c r="BJ21" s="1395">
        <v>0</v>
      </c>
      <c r="BK21" s="1395"/>
      <c r="BL21" s="1395">
        <v>0</v>
      </c>
      <c r="BM21" s="1395"/>
      <c r="BN21" s="1395"/>
      <c r="BO21" s="1395"/>
      <c r="BP21" s="1395"/>
      <c r="BQ21" s="1395">
        <v>0</v>
      </c>
      <c r="BR21" s="1395"/>
      <c r="BS21" s="1395">
        <v>0</v>
      </c>
      <c r="BT21" s="1395"/>
      <c r="BU21" s="1395"/>
      <c r="BV21" s="1395"/>
      <c r="BW21" s="1395"/>
      <c r="BX21" s="1395">
        <v>0</v>
      </c>
      <c r="BY21" s="1395"/>
      <c r="BZ21" s="1395"/>
      <c r="CA21" s="1395"/>
      <c r="CB21" s="1395"/>
      <c r="CC21" s="1395"/>
      <c r="CD21" s="1395">
        <v>0</v>
      </c>
      <c r="CE21" s="1395">
        <v>0</v>
      </c>
      <c r="CF21" s="1395"/>
      <c r="CG21" s="1395"/>
      <c r="CH21" s="1395">
        <v>0</v>
      </c>
      <c r="CI21" s="1395"/>
      <c r="CJ21" s="1395"/>
      <c r="CK21" s="1395"/>
      <c r="CL21" s="1395">
        <v>0</v>
      </c>
      <c r="CM21" s="1395"/>
      <c r="CN21" s="1395"/>
      <c r="CO21" s="1395"/>
      <c r="CP21" s="1395"/>
      <c r="CQ21" s="1395">
        <v>0</v>
      </c>
      <c r="CR21" s="1395">
        <v>0</v>
      </c>
      <c r="CS21" s="1395"/>
      <c r="CT21" s="1395"/>
      <c r="CU21" s="1395">
        <v>0</v>
      </c>
      <c r="CV21" s="1395"/>
      <c r="CW21" s="1395"/>
      <c r="CX21" s="1395"/>
      <c r="CY21" s="1395">
        <v>686665</v>
      </c>
      <c r="CZ21" s="1395"/>
      <c r="DA21" s="1395">
        <v>0</v>
      </c>
      <c r="DB21" s="1395">
        <v>0</v>
      </c>
      <c r="DC21" s="1395"/>
      <c r="DD21" s="1395"/>
      <c r="DE21" s="1395"/>
      <c r="DF21" s="1395"/>
      <c r="DG21" s="1395"/>
      <c r="DH21" s="1395">
        <v>43580230</v>
      </c>
      <c r="DI21" s="1395">
        <v>5627488</v>
      </c>
      <c r="DJ21" s="1395">
        <v>1004135</v>
      </c>
      <c r="DK21" s="1395">
        <v>601431</v>
      </c>
      <c r="DL21" s="1395">
        <v>36347176</v>
      </c>
      <c r="DM21" s="1395"/>
      <c r="DN21" s="1395">
        <v>4675613</v>
      </c>
      <c r="DO21" s="1395"/>
      <c r="DP21" s="1395"/>
      <c r="DQ21" s="1395">
        <v>148516576</v>
      </c>
      <c r="DR21" s="1346"/>
      <c r="DS21" s="1346"/>
      <c r="DT21" s="1346">
        <v>0</v>
      </c>
    </row>
    <row r="22" spans="2:124">
      <c r="B22" s="1195">
        <v>42401</v>
      </c>
      <c r="C22" s="1395">
        <v>73847949</v>
      </c>
      <c r="D22" s="1395">
        <v>73847949</v>
      </c>
      <c r="E22" s="1395">
        <v>62377197</v>
      </c>
      <c r="F22" s="1395">
        <v>11470752</v>
      </c>
      <c r="G22" s="1395"/>
      <c r="H22" s="1395"/>
      <c r="I22" s="1395"/>
      <c r="J22" s="1395"/>
      <c r="K22" s="1395"/>
      <c r="L22" s="1395"/>
      <c r="M22" s="1395"/>
      <c r="N22" s="1395"/>
      <c r="O22" s="1395">
        <v>25392671</v>
      </c>
      <c r="P22" s="1395">
        <v>11675950</v>
      </c>
      <c r="Q22" s="1395">
        <v>2844775</v>
      </c>
      <c r="R22" s="1395">
        <v>1747175</v>
      </c>
      <c r="S22" s="1395">
        <v>1097600</v>
      </c>
      <c r="T22" s="1395"/>
      <c r="U22" s="1395">
        <v>8831175</v>
      </c>
      <c r="V22" s="1395">
        <v>553827</v>
      </c>
      <c r="W22" s="1395">
        <v>8277348</v>
      </c>
      <c r="X22" s="1395"/>
      <c r="Y22" s="1395">
        <v>0</v>
      </c>
      <c r="Z22" s="1395"/>
      <c r="AA22" s="1395"/>
      <c r="AB22" s="1395"/>
      <c r="AC22" s="1395">
        <v>511519</v>
      </c>
      <c r="AD22" s="1395"/>
      <c r="AE22" s="1395">
        <v>511519</v>
      </c>
      <c r="AF22" s="1395"/>
      <c r="AG22" s="1395">
        <v>4552826</v>
      </c>
      <c r="AH22" s="1395">
        <v>3611863</v>
      </c>
      <c r="AI22" s="1395">
        <v>940963</v>
      </c>
      <c r="AJ22" s="1395"/>
      <c r="AK22" s="1395">
        <v>1547883</v>
      </c>
      <c r="AL22" s="1395">
        <v>1547883</v>
      </c>
      <c r="AM22" s="1395"/>
      <c r="AN22" s="1395"/>
      <c r="AO22" s="1395">
        <v>2756790</v>
      </c>
      <c r="AP22" s="1395">
        <v>2604205</v>
      </c>
      <c r="AQ22" s="1395">
        <v>152585</v>
      </c>
      <c r="AR22" s="1395"/>
      <c r="AS22" s="1395">
        <v>4347703</v>
      </c>
      <c r="AT22" s="1395">
        <v>3032473</v>
      </c>
      <c r="AU22" s="1395">
        <v>1315230</v>
      </c>
      <c r="AV22" s="1395"/>
      <c r="AW22" s="1395">
        <v>0</v>
      </c>
      <c r="AX22" s="1395"/>
      <c r="AY22" s="1395"/>
      <c r="AZ22" s="1395"/>
      <c r="BA22" s="1395"/>
      <c r="BB22" s="1395">
        <v>0</v>
      </c>
      <c r="BC22" s="1395">
        <v>0</v>
      </c>
      <c r="BD22" s="1395"/>
      <c r="BE22" s="1395">
        <v>0</v>
      </c>
      <c r="BF22" s="1395"/>
      <c r="BG22" s="1395"/>
      <c r="BH22" s="1395"/>
      <c r="BI22" s="1395"/>
      <c r="BJ22" s="1395">
        <v>0</v>
      </c>
      <c r="BK22" s="1395"/>
      <c r="BL22" s="1395">
        <v>0</v>
      </c>
      <c r="BM22" s="1395"/>
      <c r="BN22" s="1395"/>
      <c r="BO22" s="1395"/>
      <c r="BP22" s="1395"/>
      <c r="BQ22" s="1395">
        <v>0</v>
      </c>
      <c r="BR22" s="1395"/>
      <c r="BS22" s="1395">
        <v>0</v>
      </c>
      <c r="BT22" s="1395"/>
      <c r="BU22" s="1395"/>
      <c r="BV22" s="1395"/>
      <c r="BW22" s="1395"/>
      <c r="BX22" s="1395">
        <v>0</v>
      </c>
      <c r="BY22" s="1395"/>
      <c r="BZ22" s="1395"/>
      <c r="CA22" s="1395"/>
      <c r="CB22" s="1395"/>
      <c r="CC22" s="1395"/>
      <c r="CD22" s="1395">
        <v>0</v>
      </c>
      <c r="CE22" s="1395">
        <v>0</v>
      </c>
      <c r="CF22" s="1395"/>
      <c r="CG22" s="1395"/>
      <c r="CH22" s="1395">
        <v>0</v>
      </c>
      <c r="CI22" s="1395"/>
      <c r="CJ22" s="1395"/>
      <c r="CK22" s="1395"/>
      <c r="CL22" s="1395">
        <v>0</v>
      </c>
      <c r="CM22" s="1395"/>
      <c r="CN22" s="1395"/>
      <c r="CO22" s="1395"/>
      <c r="CP22" s="1395"/>
      <c r="CQ22" s="1395">
        <v>0</v>
      </c>
      <c r="CR22" s="1395">
        <v>0</v>
      </c>
      <c r="CS22" s="1395"/>
      <c r="CT22" s="1395"/>
      <c r="CU22" s="1395">
        <v>0</v>
      </c>
      <c r="CV22" s="1395"/>
      <c r="CW22" s="1395"/>
      <c r="CX22" s="1395"/>
      <c r="CY22" s="1395">
        <v>551764</v>
      </c>
      <c r="CZ22" s="1395"/>
      <c r="DA22" s="1395">
        <v>0</v>
      </c>
      <c r="DB22" s="1395">
        <v>0</v>
      </c>
      <c r="DC22" s="1395"/>
      <c r="DD22" s="1395"/>
      <c r="DE22" s="1395"/>
      <c r="DF22" s="1395"/>
      <c r="DG22" s="1395"/>
      <c r="DH22" s="1395">
        <v>41587667</v>
      </c>
      <c r="DI22" s="1395">
        <v>5791343</v>
      </c>
      <c r="DJ22" s="1395">
        <v>3420408</v>
      </c>
      <c r="DK22" s="1395">
        <v>995842</v>
      </c>
      <c r="DL22" s="1395">
        <v>31380074</v>
      </c>
      <c r="DM22" s="1395"/>
      <c r="DN22" s="1395">
        <v>4552827</v>
      </c>
      <c r="DO22" s="1395"/>
      <c r="DP22" s="1395"/>
      <c r="DQ22" s="1395">
        <v>145932878</v>
      </c>
      <c r="DR22" s="1346"/>
      <c r="DS22" s="1346"/>
      <c r="DT22" s="1346">
        <v>0</v>
      </c>
    </row>
    <row r="23" spans="2:124">
      <c r="B23" s="1195">
        <v>42430</v>
      </c>
      <c r="C23" s="1395">
        <v>74405884</v>
      </c>
      <c r="D23" s="1395">
        <v>74405884</v>
      </c>
      <c r="E23" s="1395">
        <v>64226522</v>
      </c>
      <c r="F23" s="1395">
        <v>10179362</v>
      </c>
      <c r="G23" s="1395"/>
      <c r="H23" s="1395"/>
      <c r="I23" s="1395"/>
      <c r="J23" s="1395"/>
      <c r="K23" s="1395"/>
      <c r="L23" s="1395"/>
      <c r="M23" s="1395"/>
      <c r="N23" s="1395"/>
      <c r="O23" s="1395">
        <v>25152519</v>
      </c>
      <c r="P23" s="1395">
        <v>12537419</v>
      </c>
      <c r="Q23" s="1395">
        <v>2769822</v>
      </c>
      <c r="R23" s="1395">
        <v>2281796</v>
      </c>
      <c r="S23" s="1395">
        <v>488026</v>
      </c>
      <c r="T23" s="1395"/>
      <c r="U23" s="1395">
        <v>9767597</v>
      </c>
      <c r="V23" s="1395">
        <v>5589089</v>
      </c>
      <c r="W23" s="1395">
        <v>4178508</v>
      </c>
      <c r="X23" s="1395"/>
      <c r="Y23" s="1395">
        <v>0</v>
      </c>
      <c r="Z23" s="1395"/>
      <c r="AA23" s="1395"/>
      <c r="AB23" s="1395"/>
      <c r="AC23" s="1395">
        <v>511594</v>
      </c>
      <c r="AD23" s="1395"/>
      <c r="AE23" s="1395">
        <v>511594</v>
      </c>
      <c r="AF23" s="1395"/>
      <c r="AG23" s="1395">
        <v>5258234</v>
      </c>
      <c r="AH23" s="1395">
        <v>3438280</v>
      </c>
      <c r="AI23" s="1395">
        <v>1819954</v>
      </c>
      <c r="AJ23" s="1395"/>
      <c r="AK23" s="1395">
        <v>1555373</v>
      </c>
      <c r="AL23" s="1395">
        <v>1555373</v>
      </c>
      <c r="AM23" s="1395"/>
      <c r="AN23" s="1395"/>
      <c r="AO23" s="1395">
        <v>3020294</v>
      </c>
      <c r="AP23" s="1395">
        <v>3020294</v>
      </c>
      <c r="AQ23" s="1395">
        <v>0</v>
      </c>
      <c r="AR23" s="1395"/>
      <c r="AS23" s="1395">
        <v>2269605</v>
      </c>
      <c r="AT23" s="1395">
        <v>1321778</v>
      </c>
      <c r="AU23" s="1395">
        <v>947827</v>
      </c>
      <c r="AV23" s="1395"/>
      <c r="AW23" s="1395">
        <v>0</v>
      </c>
      <c r="AX23" s="1395"/>
      <c r="AY23" s="1395"/>
      <c r="AZ23" s="1395"/>
      <c r="BA23" s="1395"/>
      <c r="BB23" s="1395">
        <v>0</v>
      </c>
      <c r="BC23" s="1395">
        <v>0</v>
      </c>
      <c r="BD23" s="1395"/>
      <c r="BE23" s="1395">
        <v>0</v>
      </c>
      <c r="BF23" s="1395"/>
      <c r="BG23" s="1395"/>
      <c r="BH23" s="1395"/>
      <c r="BI23" s="1395"/>
      <c r="BJ23" s="1395">
        <v>0</v>
      </c>
      <c r="BK23" s="1395"/>
      <c r="BL23" s="1395">
        <v>0</v>
      </c>
      <c r="BM23" s="1395"/>
      <c r="BN23" s="1395"/>
      <c r="BO23" s="1395"/>
      <c r="BP23" s="1395"/>
      <c r="BQ23" s="1395">
        <v>0</v>
      </c>
      <c r="BR23" s="1395"/>
      <c r="BS23" s="1395">
        <v>0</v>
      </c>
      <c r="BT23" s="1395"/>
      <c r="BU23" s="1395"/>
      <c r="BV23" s="1395"/>
      <c r="BW23" s="1395"/>
      <c r="BX23" s="1395">
        <v>0</v>
      </c>
      <c r="BY23" s="1395"/>
      <c r="BZ23" s="1395"/>
      <c r="CA23" s="1395"/>
      <c r="CB23" s="1395"/>
      <c r="CC23" s="1395"/>
      <c r="CD23" s="1395">
        <v>0</v>
      </c>
      <c r="CE23" s="1395">
        <v>0</v>
      </c>
      <c r="CF23" s="1395"/>
      <c r="CG23" s="1395"/>
      <c r="CH23" s="1395">
        <v>0</v>
      </c>
      <c r="CI23" s="1395"/>
      <c r="CJ23" s="1395"/>
      <c r="CK23" s="1395"/>
      <c r="CL23" s="1395">
        <v>0</v>
      </c>
      <c r="CM23" s="1395"/>
      <c r="CN23" s="1395"/>
      <c r="CO23" s="1395"/>
      <c r="CP23" s="1395"/>
      <c r="CQ23" s="1395">
        <v>0</v>
      </c>
      <c r="CR23" s="1395">
        <v>0</v>
      </c>
      <c r="CS23" s="1395"/>
      <c r="CT23" s="1395"/>
      <c r="CU23" s="1395">
        <v>0</v>
      </c>
      <c r="CV23" s="1395"/>
      <c r="CW23" s="1395"/>
      <c r="CX23" s="1395"/>
      <c r="CY23" s="1395">
        <v>415922</v>
      </c>
      <c r="CZ23" s="1395"/>
      <c r="DA23" s="1395">
        <v>0</v>
      </c>
      <c r="DB23" s="1395">
        <v>0</v>
      </c>
      <c r="DC23" s="1395"/>
      <c r="DD23" s="1395"/>
      <c r="DE23" s="1395"/>
      <c r="DF23" s="1395"/>
      <c r="DG23" s="1395"/>
      <c r="DH23" s="1395">
        <v>34498248</v>
      </c>
      <c r="DI23" s="1395">
        <v>5868397</v>
      </c>
      <c r="DJ23" s="1395">
        <v>3383255</v>
      </c>
      <c r="DK23" s="1395">
        <v>1681089</v>
      </c>
      <c r="DL23" s="1395">
        <v>23565507</v>
      </c>
      <c r="DM23" s="1395"/>
      <c r="DN23" s="1395">
        <v>5006042</v>
      </c>
      <c r="DO23" s="1395"/>
      <c r="DP23" s="1395"/>
      <c r="DQ23" s="1395">
        <v>139478615</v>
      </c>
      <c r="DR23" s="1346"/>
      <c r="DS23" s="1346"/>
      <c r="DT23" s="1346">
        <v>0</v>
      </c>
    </row>
    <row r="24" spans="2:124">
      <c r="B24" s="1195">
        <v>42461</v>
      </c>
      <c r="C24" s="1395">
        <v>80067644</v>
      </c>
      <c r="D24" s="1395">
        <v>80067644</v>
      </c>
      <c r="E24" s="1395">
        <v>67899219</v>
      </c>
      <c r="F24" s="1395">
        <v>12168425</v>
      </c>
      <c r="G24" s="1395"/>
      <c r="H24" s="1395"/>
      <c r="I24" s="1395"/>
      <c r="J24" s="1395"/>
      <c r="K24" s="1395"/>
      <c r="L24" s="1395"/>
      <c r="M24" s="1395"/>
      <c r="N24" s="1395"/>
      <c r="O24" s="1395">
        <v>23834657</v>
      </c>
      <c r="P24" s="1395">
        <v>11597311</v>
      </c>
      <c r="Q24" s="1395">
        <v>2623329</v>
      </c>
      <c r="R24" s="1395">
        <v>1783074</v>
      </c>
      <c r="S24" s="1395">
        <v>840255</v>
      </c>
      <c r="T24" s="1395"/>
      <c r="U24" s="1395">
        <v>8973982</v>
      </c>
      <c r="V24" s="1395">
        <v>612752</v>
      </c>
      <c r="W24" s="1395">
        <v>8361230</v>
      </c>
      <c r="X24" s="1395"/>
      <c r="Y24" s="1395">
        <v>0</v>
      </c>
      <c r="Z24" s="1395"/>
      <c r="AA24" s="1395"/>
      <c r="AB24" s="1395"/>
      <c r="AC24" s="1395">
        <v>513316</v>
      </c>
      <c r="AD24" s="1395"/>
      <c r="AE24" s="1395">
        <v>513316</v>
      </c>
      <c r="AF24" s="1395"/>
      <c r="AG24" s="1395">
        <v>5270054</v>
      </c>
      <c r="AH24" s="1395">
        <v>2957426</v>
      </c>
      <c r="AI24" s="1395">
        <v>2312628</v>
      </c>
      <c r="AJ24" s="1395"/>
      <c r="AK24" s="1395">
        <v>1555797</v>
      </c>
      <c r="AL24" s="1395">
        <v>1555797</v>
      </c>
      <c r="AM24" s="1395"/>
      <c r="AN24" s="1395"/>
      <c r="AO24" s="1395">
        <v>3200440</v>
      </c>
      <c r="AP24" s="1395">
        <v>3081111</v>
      </c>
      <c r="AQ24" s="1395">
        <v>119329</v>
      </c>
      <c r="AR24" s="1395"/>
      <c r="AS24" s="1395">
        <v>1697739</v>
      </c>
      <c r="AT24" s="1395">
        <v>1697739</v>
      </c>
      <c r="AU24" s="1395">
        <v>0</v>
      </c>
      <c r="AV24" s="1395"/>
      <c r="AW24" s="1395">
        <v>0</v>
      </c>
      <c r="AX24" s="1395"/>
      <c r="AY24" s="1395"/>
      <c r="AZ24" s="1395"/>
      <c r="BA24" s="1395"/>
      <c r="BB24" s="1395">
        <v>0</v>
      </c>
      <c r="BC24" s="1395">
        <v>0</v>
      </c>
      <c r="BD24" s="1395"/>
      <c r="BE24" s="1395">
        <v>0</v>
      </c>
      <c r="BF24" s="1395"/>
      <c r="BG24" s="1395"/>
      <c r="BH24" s="1395"/>
      <c r="BI24" s="1395"/>
      <c r="BJ24" s="1395">
        <v>0</v>
      </c>
      <c r="BK24" s="1395"/>
      <c r="BL24" s="1395">
        <v>0</v>
      </c>
      <c r="BM24" s="1395"/>
      <c r="BN24" s="1395"/>
      <c r="BO24" s="1395"/>
      <c r="BP24" s="1395"/>
      <c r="BQ24" s="1395">
        <v>0</v>
      </c>
      <c r="BR24" s="1395"/>
      <c r="BS24" s="1395">
        <v>0</v>
      </c>
      <c r="BT24" s="1395"/>
      <c r="BU24" s="1395"/>
      <c r="BV24" s="1395"/>
      <c r="BW24" s="1395"/>
      <c r="BX24" s="1395">
        <v>0</v>
      </c>
      <c r="BY24" s="1395"/>
      <c r="BZ24" s="1395"/>
      <c r="CA24" s="1395"/>
      <c r="CB24" s="1395"/>
      <c r="CC24" s="1395"/>
      <c r="CD24" s="1395">
        <v>0</v>
      </c>
      <c r="CE24" s="1395">
        <v>0</v>
      </c>
      <c r="CF24" s="1395"/>
      <c r="CG24" s="1395"/>
      <c r="CH24" s="1395">
        <v>0</v>
      </c>
      <c r="CI24" s="1395"/>
      <c r="CJ24" s="1395"/>
      <c r="CK24" s="1395"/>
      <c r="CL24" s="1395">
        <v>0</v>
      </c>
      <c r="CM24" s="1395"/>
      <c r="CN24" s="1395"/>
      <c r="CO24" s="1395"/>
      <c r="CP24" s="1395"/>
      <c r="CQ24" s="1395">
        <v>0</v>
      </c>
      <c r="CR24" s="1395">
        <v>0</v>
      </c>
      <c r="CS24" s="1395"/>
      <c r="CT24" s="1395"/>
      <c r="CU24" s="1395">
        <v>0</v>
      </c>
      <c r="CV24" s="1395"/>
      <c r="CW24" s="1395"/>
      <c r="CX24" s="1395"/>
      <c r="CY24" s="1395">
        <v>277102</v>
      </c>
      <c r="CZ24" s="1395"/>
      <c r="DA24" s="1395">
        <v>0</v>
      </c>
      <c r="DB24" s="1395">
        <v>0</v>
      </c>
      <c r="DC24" s="1395"/>
      <c r="DD24" s="1395"/>
      <c r="DE24" s="1395"/>
      <c r="DF24" s="1395"/>
      <c r="DG24" s="1395"/>
      <c r="DH24" s="1395">
        <v>35212421</v>
      </c>
      <c r="DI24" s="1395">
        <v>6094140</v>
      </c>
      <c r="DJ24" s="1395">
        <v>3264031</v>
      </c>
      <c r="DK24" s="1395">
        <v>2510674</v>
      </c>
      <c r="DL24" s="1395">
        <v>23343576</v>
      </c>
      <c r="DM24" s="1395"/>
      <c r="DN24" s="1395">
        <v>7926709</v>
      </c>
      <c r="DO24" s="1395"/>
      <c r="DP24" s="1395"/>
      <c r="DQ24" s="1395">
        <v>147318533</v>
      </c>
      <c r="DR24" s="1346"/>
      <c r="DS24" s="1346"/>
      <c r="DT24" s="1346">
        <v>0</v>
      </c>
    </row>
    <row r="25" spans="2:124">
      <c r="B25" s="1195">
        <v>42491</v>
      </c>
      <c r="C25" s="1395">
        <v>79203426</v>
      </c>
      <c r="D25" s="1395">
        <v>79203426</v>
      </c>
      <c r="E25" s="1395">
        <v>64952084</v>
      </c>
      <c r="F25" s="1395">
        <v>14251342</v>
      </c>
      <c r="G25" s="1395"/>
      <c r="H25" s="1395"/>
      <c r="I25" s="1395"/>
      <c r="J25" s="1395"/>
      <c r="K25" s="1395"/>
      <c r="L25" s="1395"/>
      <c r="M25" s="1395"/>
      <c r="N25" s="1395"/>
      <c r="O25" s="1395">
        <v>26943395</v>
      </c>
      <c r="P25" s="1395">
        <v>11414019</v>
      </c>
      <c r="Q25" s="1395">
        <v>2257875</v>
      </c>
      <c r="R25" s="1395">
        <v>1565135</v>
      </c>
      <c r="S25" s="1395">
        <v>692740</v>
      </c>
      <c r="T25" s="1395"/>
      <c r="U25" s="1395">
        <v>9156144</v>
      </c>
      <c r="V25" s="1395">
        <v>757273</v>
      </c>
      <c r="W25" s="1395">
        <v>8398871</v>
      </c>
      <c r="X25" s="1395"/>
      <c r="Y25" s="1395">
        <v>0</v>
      </c>
      <c r="Z25" s="1395"/>
      <c r="AA25" s="1395"/>
      <c r="AB25" s="1395"/>
      <c r="AC25" s="1395">
        <v>512503</v>
      </c>
      <c r="AD25" s="1395"/>
      <c r="AE25" s="1395">
        <v>512503</v>
      </c>
      <c r="AF25" s="1395"/>
      <c r="AG25" s="1395">
        <v>5274709</v>
      </c>
      <c r="AH25" s="1395">
        <v>2060834</v>
      </c>
      <c r="AI25" s="1395">
        <v>3213875</v>
      </c>
      <c r="AJ25" s="1395"/>
      <c r="AK25" s="1395">
        <v>1580339</v>
      </c>
      <c r="AL25" s="1395">
        <v>1580339</v>
      </c>
      <c r="AM25" s="1395"/>
      <c r="AN25" s="1395"/>
      <c r="AO25" s="1395">
        <v>3543702</v>
      </c>
      <c r="AP25" s="1395">
        <v>2919884</v>
      </c>
      <c r="AQ25" s="1395">
        <v>623818</v>
      </c>
      <c r="AR25" s="1395"/>
      <c r="AS25" s="1395">
        <v>4618123</v>
      </c>
      <c r="AT25" s="1395">
        <v>609362</v>
      </c>
      <c r="AU25" s="1395">
        <v>4008761</v>
      </c>
      <c r="AV25" s="1395"/>
      <c r="AW25" s="1395">
        <v>0</v>
      </c>
      <c r="AX25" s="1395"/>
      <c r="AY25" s="1395"/>
      <c r="AZ25" s="1395"/>
      <c r="BA25" s="1395"/>
      <c r="BB25" s="1395">
        <v>0</v>
      </c>
      <c r="BC25" s="1395">
        <v>0</v>
      </c>
      <c r="BD25" s="1395"/>
      <c r="BE25" s="1395">
        <v>0</v>
      </c>
      <c r="BF25" s="1395"/>
      <c r="BG25" s="1395"/>
      <c r="BH25" s="1395"/>
      <c r="BI25" s="1395"/>
      <c r="BJ25" s="1395">
        <v>0</v>
      </c>
      <c r="BK25" s="1395"/>
      <c r="BL25" s="1395">
        <v>0</v>
      </c>
      <c r="BM25" s="1395"/>
      <c r="BN25" s="1395"/>
      <c r="BO25" s="1395"/>
      <c r="BP25" s="1395"/>
      <c r="BQ25" s="1395">
        <v>0</v>
      </c>
      <c r="BR25" s="1395"/>
      <c r="BS25" s="1395">
        <v>0</v>
      </c>
      <c r="BT25" s="1395"/>
      <c r="BU25" s="1395"/>
      <c r="BV25" s="1395"/>
      <c r="BW25" s="1395"/>
      <c r="BX25" s="1395">
        <v>0</v>
      </c>
      <c r="BY25" s="1395"/>
      <c r="BZ25" s="1395"/>
      <c r="CA25" s="1395"/>
      <c r="CB25" s="1395"/>
      <c r="CC25" s="1395"/>
      <c r="CD25" s="1395">
        <v>0</v>
      </c>
      <c r="CE25" s="1395">
        <v>0</v>
      </c>
      <c r="CF25" s="1395"/>
      <c r="CG25" s="1395"/>
      <c r="CH25" s="1395">
        <v>0</v>
      </c>
      <c r="CI25" s="1395"/>
      <c r="CJ25" s="1395"/>
      <c r="CK25" s="1395"/>
      <c r="CL25" s="1395">
        <v>0</v>
      </c>
      <c r="CM25" s="1395"/>
      <c r="CN25" s="1395"/>
      <c r="CO25" s="1395"/>
      <c r="CP25" s="1395"/>
      <c r="CQ25" s="1395">
        <v>0</v>
      </c>
      <c r="CR25" s="1395">
        <v>0</v>
      </c>
      <c r="CS25" s="1395"/>
      <c r="CT25" s="1395"/>
      <c r="CU25" s="1395">
        <v>0</v>
      </c>
      <c r="CV25" s="1395"/>
      <c r="CW25" s="1395"/>
      <c r="CX25" s="1395"/>
      <c r="CY25" s="1395">
        <v>139960</v>
      </c>
      <c r="CZ25" s="1395"/>
      <c r="DA25" s="1395">
        <v>0</v>
      </c>
      <c r="DB25" s="1395">
        <v>0</v>
      </c>
      <c r="DC25" s="1395"/>
      <c r="DD25" s="1395"/>
      <c r="DE25" s="1395"/>
      <c r="DF25" s="1395"/>
      <c r="DG25" s="1395"/>
      <c r="DH25" s="1395">
        <v>34448593</v>
      </c>
      <c r="DI25" s="1395">
        <v>5895771</v>
      </c>
      <c r="DJ25" s="1395">
        <v>3246321</v>
      </c>
      <c r="DK25" s="1395">
        <v>3715979</v>
      </c>
      <c r="DL25" s="1395">
        <v>21590522</v>
      </c>
      <c r="DM25" s="1395"/>
      <c r="DN25" s="1395">
        <v>5607380</v>
      </c>
      <c r="DO25" s="1395"/>
      <c r="DP25" s="1395"/>
      <c r="DQ25" s="1395">
        <v>146342754</v>
      </c>
      <c r="DR25" s="1346"/>
      <c r="DS25" s="1346"/>
      <c r="DT25" s="1346">
        <v>0</v>
      </c>
    </row>
    <row r="26" spans="2:124">
      <c r="B26" s="1195">
        <v>42522</v>
      </c>
      <c r="C26" s="1395">
        <v>79502732</v>
      </c>
      <c r="D26" s="1395">
        <v>79502732</v>
      </c>
      <c r="E26" s="1395">
        <v>67315372</v>
      </c>
      <c r="F26" s="1395">
        <v>12187360</v>
      </c>
      <c r="G26" s="1395"/>
      <c r="H26" s="1395"/>
      <c r="I26" s="1395"/>
      <c r="J26" s="1395"/>
      <c r="K26" s="1395"/>
      <c r="L26" s="1395"/>
      <c r="M26" s="1395"/>
      <c r="N26" s="1395"/>
      <c r="O26" s="1395">
        <v>28788053</v>
      </c>
      <c r="P26" s="1395">
        <v>13587837</v>
      </c>
      <c r="Q26" s="1395">
        <v>2177985</v>
      </c>
      <c r="R26" s="1395">
        <v>1738874</v>
      </c>
      <c r="S26" s="1395">
        <v>439111</v>
      </c>
      <c r="T26" s="1395"/>
      <c r="U26" s="1395">
        <v>11409852</v>
      </c>
      <c r="V26" s="1395">
        <v>5056098</v>
      </c>
      <c r="W26" s="1395">
        <v>6353754</v>
      </c>
      <c r="X26" s="1395"/>
      <c r="Y26" s="1395">
        <v>0</v>
      </c>
      <c r="Z26" s="1395"/>
      <c r="AA26" s="1395"/>
      <c r="AB26" s="1395"/>
      <c r="AC26" s="1395">
        <v>613140</v>
      </c>
      <c r="AD26" s="1395"/>
      <c r="AE26" s="1395">
        <v>613140</v>
      </c>
      <c r="AF26" s="1395"/>
      <c r="AG26" s="1395">
        <v>5175684</v>
      </c>
      <c r="AH26" s="1395">
        <v>1038392</v>
      </c>
      <c r="AI26" s="1395">
        <v>4137292</v>
      </c>
      <c r="AJ26" s="1395"/>
      <c r="AK26" s="1395">
        <v>1594284</v>
      </c>
      <c r="AL26" s="1395">
        <v>1594284</v>
      </c>
      <c r="AM26" s="1395"/>
      <c r="AN26" s="1395"/>
      <c r="AO26" s="1395">
        <v>3209793</v>
      </c>
      <c r="AP26" s="1395">
        <v>3156422</v>
      </c>
      <c r="AQ26" s="1395">
        <v>53371</v>
      </c>
      <c r="AR26" s="1395"/>
      <c r="AS26" s="1395">
        <v>4607315</v>
      </c>
      <c r="AT26" s="1395">
        <v>1318345</v>
      </c>
      <c r="AU26" s="1395">
        <v>3288970</v>
      </c>
      <c r="AV26" s="1395"/>
      <c r="AW26" s="1395">
        <v>0</v>
      </c>
      <c r="AX26" s="1395"/>
      <c r="AY26" s="1395"/>
      <c r="AZ26" s="1395"/>
      <c r="BA26" s="1395"/>
      <c r="BB26" s="1395">
        <v>0</v>
      </c>
      <c r="BC26" s="1395">
        <v>0</v>
      </c>
      <c r="BD26" s="1395"/>
      <c r="BE26" s="1395">
        <v>0</v>
      </c>
      <c r="BF26" s="1395"/>
      <c r="BG26" s="1395"/>
      <c r="BH26" s="1395"/>
      <c r="BI26" s="1395"/>
      <c r="BJ26" s="1395">
        <v>0</v>
      </c>
      <c r="BK26" s="1395"/>
      <c r="BL26" s="1395">
        <v>0</v>
      </c>
      <c r="BM26" s="1395"/>
      <c r="BN26" s="1395"/>
      <c r="BO26" s="1395"/>
      <c r="BP26" s="1395"/>
      <c r="BQ26" s="1395">
        <v>0</v>
      </c>
      <c r="BR26" s="1395"/>
      <c r="BS26" s="1395">
        <v>0</v>
      </c>
      <c r="BT26" s="1395"/>
      <c r="BU26" s="1395"/>
      <c r="BV26" s="1395"/>
      <c r="BW26" s="1395"/>
      <c r="BX26" s="1395">
        <v>0</v>
      </c>
      <c r="BY26" s="1395"/>
      <c r="BZ26" s="1395"/>
      <c r="CA26" s="1395"/>
      <c r="CB26" s="1395"/>
      <c r="CC26" s="1395"/>
      <c r="CD26" s="1395">
        <v>0</v>
      </c>
      <c r="CE26" s="1395">
        <v>0</v>
      </c>
      <c r="CF26" s="1395"/>
      <c r="CG26" s="1395"/>
      <c r="CH26" s="1395">
        <v>0</v>
      </c>
      <c r="CI26" s="1395"/>
      <c r="CJ26" s="1395"/>
      <c r="CK26" s="1395"/>
      <c r="CL26" s="1395">
        <v>0</v>
      </c>
      <c r="CM26" s="1395"/>
      <c r="CN26" s="1395"/>
      <c r="CO26" s="1395"/>
      <c r="CP26" s="1395"/>
      <c r="CQ26" s="1395">
        <v>0</v>
      </c>
      <c r="CR26" s="1395">
        <v>0</v>
      </c>
      <c r="CS26" s="1395"/>
      <c r="CT26" s="1395"/>
      <c r="CU26" s="1395">
        <v>0</v>
      </c>
      <c r="CV26" s="1395"/>
      <c r="CW26" s="1395"/>
      <c r="CX26" s="1395"/>
      <c r="CY26" s="1395">
        <v>0</v>
      </c>
      <c r="CZ26" s="1395"/>
      <c r="DA26" s="1395">
        <v>0</v>
      </c>
      <c r="DB26" s="1395">
        <v>0</v>
      </c>
      <c r="DC26" s="1395"/>
      <c r="DD26" s="1395"/>
      <c r="DE26" s="1395"/>
      <c r="DF26" s="1395"/>
      <c r="DG26" s="1395"/>
      <c r="DH26" s="1395">
        <v>34878707</v>
      </c>
      <c r="DI26" s="1395">
        <v>5950908</v>
      </c>
      <c r="DJ26" s="1395">
        <v>3263934</v>
      </c>
      <c r="DK26" s="1395">
        <v>4173221</v>
      </c>
      <c r="DL26" s="1395">
        <v>21490644</v>
      </c>
      <c r="DM26" s="1395"/>
      <c r="DN26" s="1395">
        <v>5780983</v>
      </c>
      <c r="DO26" s="1395"/>
      <c r="DP26" s="1395"/>
      <c r="DQ26" s="1395">
        <v>148950475</v>
      </c>
      <c r="DR26" s="1346"/>
      <c r="DS26" s="1346"/>
      <c r="DT26" s="1346">
        <v>0</v>
      </c>
    </row>
    <row r="27" spans="2:124">
      <c r="B27" s="1195">
        <v>42552</v>
      </c>
      <c r="C27" s="1395">
        <v>75483286</v>
      </c>
      <c r="D27" s="1395">
        <v>75483286</v>
      </c>
      <c r="E27" s="1395">
        <v>65951690</v>
      </c>
      <c r="F27" s="1395">
        <v>9531596</v>
      </c>
      <c r="G27" s="1395"/>
      <c r="H27" s="1395"/>
      <c r="I27" s="1395"/>
      <c r="J27" s="1395"/>
      <c r="K27" s="1395"/>
      <c r="L27" s="1395"/>
      <c r="M27" s="1395"/>
      <c r="N27" s="1395"/>
      <c r="O27" s="1395">
        <v>29902843</v>
      </c>
      <c r="P27" s="1395">
        <v>13440652</v>
      </c>
      <c r="Q27" s="1395">
        <v>2087558</v>
      </c>
      <c r="R27" s="1395">
        <v>1553477</v>
      </c>
      <c r="S27" s="1395">
        <v>534081</v>
      </c>
      <c r="T27" s="1395"/>
      <c r="U27" s="1395">
        <v>11353094</v>
      </c>
      <c r="V27" s="1395">
        <v>5008063</v>
      </c>
      <c r="W27" s="1395">
        <v>6345031</v>
      </c>
      <c r="X27" s="1395"/>
      <c r="Y27" s="1395">
        <v>0</v>
      </c>
      <c r="Z27" s="1395"/>
      <c r="AA27" s="1395"/>
      <c r="AB27" s="1395"/>
      <c r="AC27" s="1395">
        <v>11560</v>
      </c>
      <c r="AD27" s="1395"/>
      <c r="AE27" s="1395">
        <v>11560</v>
      </c>
      <c r="AF27" s="1395"/>
      <c r="AG27" s="1395">
        <v>4206923</v>
      </c>
      <c r="AH27" s="1395">
        <v>1394509</v>
      </c>
      <c r="AI27" s="1395">
        <v>2812414</v>
      </c>
      <c r="AJ27" s="1395"/>
      <c r="AK27" s="1395">
        <v>1603156</v>
      </c>
      <c r="AL27" s="1395">
        <v>1603156</v>
      </c>
      <c r="AM27" s="1395"/>
      <c r="AN27" s="1395"/>
      <c r="AO27" s="1395">
        <v>6220421</v>
      </c>
      <c r="AP27" s="1395">
        <v>6220421</v>
      </c>
      <c r="AQ27" s="1395">
        <v>0</v>
      </c>
      <c r="AR27" s="1395"/>
      <c r="AS27" s="1395">
        <v>4420131</v>
      </c>
      <c r="AT27" s="1395">
        <v>2297185</v>
      </c>
      <c r="AU27" s="1395">
        <v>2122946</v>
      </c>
      <c r="AV27" s="1395"/>
      <c r="AW27" s="1395">
        <v>0</v>
      </c>
      <c r="AX27" s="1395"/>
      <c r="AY27" s="1395"/>
      <c r="AZ27" s="1395"/>
      <c r="BA27" s="1395"/>
      <c r="BB27" s="1395">
        <v>0</v>
      </c>
      <c r="BC27" s="1395">
        <v>0</v>
      </c>
      <c r="BD27" s="1395"/>
      <c r="BE27" s="1395">
        <v>0</v>
      </c>
      <c r="BF27" s="1395"/>
      <c r="BG27" s="1395"/>
      <c r="BH27" s="1395"/>
      <c r="BI27" s="1395"/>
      <c r="BJ27" s="1395">
        <v>0</v>
      </c>
      <c r="BK27" s="1395"/>
      <c r="BL27" s="1395">
        <v>0</v>
      </c>
      <c r="BM27" s="1395"/>
      <c r="BN27" s="1395"/>
      <c r="BO27" s="1395"/>
      <c r="BP27" s="1395"/>
      <c r="BQ27" s="1395">
        <v>0</v>
      </c>
      <c r="BR27" s="1395"/>
      <c r="BS27" s="1395">
        <v>0</v>
      </c>
      <c r="BT27" s="1395"/>
      <c r="BU27" s="1395"/>
      <c r="BV27" s="1395"/>
      <c r="BW27" s="1395"/>
      <c r="BX27" s="1395">
        <v>0</v>
      </c>
      <c r="BY27" s="1395"/>
      <c r="BZ27" s="1395"/>
      <c r="CA27" s="1395"/>
      <c r="CB27" s="1395"/>
      <c r="CC27" s="1395"/>
      <c r="CD27" s="1395">
        <v>0</v>
      </c>
      <c r="CE27" s="1395">
        <v>0</v>
      </c>
      <c r="CF27" s="1395"/>
      <c r="CG27" s="1395"/>
      <c r="CH27" s="1395">
        <v>0</v>
      </c>
      <c r="CI27" s="1395"/>
      <c r="CJ27" s="1395"/>
      <c r="CK27" s="1395"/>
      <c r="CL27" s="1395">
        <v>0</v>
      </c>
      <c r="CM27" s="1395"/>
      <c r="CN27" s="1395"/>
      <c r="CO27" s="1395"/>
      <c r="CP27" s="1395"/>
      <c r="CQ27" s="1395">
        <v>0</v>
      </c>
      <c r="CR27" s="1395">
        <v>0</v>
      </c>
      <c r="CS27" s="1395"/>
      <c r="CT27" s="1395"/>
      <c r="CU27" s="1395">
        <v>0</v>
      </c>
      <c r="CV27" s="1395"/>
      <c r="CW27" s="1395"/>
      <c r="CX27" s="1395"/>
      <c r="CY27" s="1395">
        <v>0</v>
      </c>
      <c r="CZ27" s="1395"/>
      <c r="DA27" s="1395">
        <v>0</v>
      </c>
      <c r="DB27" s="1395">
        <v>0</v>
      </c>
      <c r="DC27" s="1395"/>
      <c r="DD27" s="1395"/>
      <c r="DE27" s="1395"/>
      <c r="DF27" s="1395"/>
      <c r="DG27" s="1395"/>
      <c r="DH27" s="1395">
        <v>35715373</v>
      </c>
      <c r="DI27" s="1395">
        <v>6216400</v>
      </c>
      <c r="DJ27" s="1395">
        <v>3231828</v>
      </c>
      <c r="DK27" s="1395">
        <v>5114291</v>
      </c>
      <c r="DL27" s="1395">
        <v>21152854</v>
      </c>
      <c r="DM27" s="1395"/>
      <c r="DN27" s="1395">
        <v>6340905</v>
      </c>
      <c r="DO27" s="1395"/>
      <c r="DP27" s="1395"/>
      <c r="DQ27" s="1395">
        <v>147442407</v>
      </c>
      <c r="DR27" s="1346"/>
      <c r="DS27" s="1346"/>
      <c r="DT27" s="1346">
        <v>-1</v>
      </c>
    </row>
    <row r="28" spans="2:124">
      <c r="B28" s="1195">
        <v>42583</v>
      </c>
      <c r="C28" s="1395">
        <v>74820394</v>
      </c>
      <c r="D28" s="1395">
        <v>74820394</v>
      </c>
      <c r="E28" s="1395">
        <v>63462960</v>
      </c>
      <c r="F28" s="1395">
        <v>11357434</v>
      </c>
      <c r="G28" s="1395"/>
      <c r="H28" s="1395"/>
      <c r="I28" s="1395"/>
      <c r="J28" s="1395"/>
      <c r="K28" s="1395"/>
      <c r="L28" s="1395"/>
      <c r="M28" s="1395"/>
      <c r="N28" s="1395"/>
      <c r="O28" s="1395">
        <v>30579613</v>
      </c>
      <c r="P28" s="1395">
        <v>13712410</v>
      </c>
      <c r="Q28" s="1395">
        <v>1597030</v>
      </c>
      <c r="R28" s="1395">
        <v>952733</v>
      </c>
      <c r="S28" s="1395">
        <v>644297</v>
      </c>
      <c r="T28" s="1395"/>
      <c r="U28" s="1395">
        <v>12115380</v>
      </c>
      <c r="V28" s="1395">
        <v>557585</v>
      </c>
      <c r="W28" s="1395">
        <v>11557795</v>
      </c>
      <c r="X28" s="1395"/>
      <c r="Y28" s="1395">
        <v>0</v>
      </c>
      <c r="Z28" s="1395"/>
      <c r="AA28" s="1395"/>
      <c r="AB28" s="1395"/>
      <c r="AC28" s="1395">
        <v>0</v>
      </c>
      <c r="AD28" s="1395"/>
      <c r="AE28" s="1395">
        <v>0</v>
      </c>
      <c r="AF28" s="1395"/>
      <c r="AG28" s="1395">
        <v>6747459</v>
      </c>
      <c r="AH28" s="1395">
        <v>2833078</v>
      </c>
      <c r="AI28" s="1395">
        <v>3914381</v>
      </c>
      <c r="AJ28" s="1395"/>
      <c r="AK28" s="1395">
        <v>1612360</v>
      </c>
      <c r="AL28" s="1395">
        <v>1612360</v>
      </c>
      <c r="AM28" s="1395"/>
      <c r="AN28" s="1395"/>
      <c r="AO28" s="1395">
        <v>3787227</v>
      </c>
      <c r="AP28" s="1395">
        <v>3480610</v>
      </c>
      <c r="AQ28" s="1395">
        <v>306617</v>
      </c>
      <c r="AR28" s="1395"/>
      <c r="AS28" s="1395">
        <v>4720157</v>
      </c>
      <c r="AT28" s="1395">
        <v>1306780</v>
      </c>
      <c r="AU28" s="1395">
        <v>3413377</v>
      </c>
      <c r="AV28" s="1395"/>
      <c r="AW28" s="1395">
        <v>0</v>
      </c>
      <c r="AX28" s="1395"/>
      <c r="AY28" s="1395"/>
      <c r="AZ28" s="1395"/>
      <c r="BA28" s="1395"/>
      <c r="BB28" s="1395">
        <v>0</v>
      </c>
      <c r="BC28" s="1395">
        <v>0</v>
      </c>
      <c r="BD28" s="1395"/>
      <c r="BE28" s="1395">
        <v>0</v>
      </c>
      <c r="BF28" s="1395"/>
      <c r="BG28" s="1395"/>
      <c r="BH28" s="1395"/>
      <c r="BI28" s="1395"/>
      <c r="BJ28" s="1395">
        <v>0</v>
      </c>
      <c r="BK28" s="1395"/>
      <c r="BL28" s="1395">
        <v>0</v>
      </c>
      <c r="BM28" s="1395"/>
      <c r="BN28" s="1395"/>
      <c r="BO28" s="1395"/>
      <c r="BP28" s="1395"/>
      <c r="BQ28" s="1395">
        <v>0</v>
      </c>
      <c r="BR28" s="1395"/>
      <c r="BS28" s="1395">
        <v>0</v>
      </c>
      <c r="BT28" s="1395"/>
      <c r="BU28" s="1395"/>
      <c r="BV28" s="1395"/>
      <c r="BW28" s="1395"/>
      <c r="BX28" s="1395">
        <v>0</v>
      </c>
      <c r="BY28" s="1395"/>
      <c r="BZ28" s="1395"/>
      <c r="CA28" s="1395"/>
      <c r="CB28" s="1395"/>
      <c r="CC28" s="1395"/>
      <c r="CD28" s="1395">
        <v>0</v>
      </c>
      <c r="CE28" s="1395">
        <v>0</v>
      </c>
      <c r="CF28" s="1395"/>
      <c r="CG28" s="1395"/>
      <c r="CH28" s="1395">
        <v>0</v>
      </c>
      <c r="CI28" s="1395"/>
      <c r="CJ28" s="1395"/>
      <c r="CK28" s="1395"/>
      <c r="CL28" s="1395">
        <v>0</v>
      </c>
      <c r="CM28" s="1395"/>
      <c r="CN28" s="1395"/>
      <c r="CO28" s="1395"/>
      <c r="CP28" s="1395"/>
      <c r="CQ28" s="1395">
        <v>0</v>
      </c>
      <c r="CR28" s="1395">
        <v>0</v>
      </c>
      <c r="CS28" s="1395"/>
      <c r="CT28" s="1395"/>
      <c r="CU28" s="1395">
        <v>0</v>
      </c>
      <c r="CV28" s="1395"/>
      <c r="CW28" s="1395"/>
      <c r="CX28" s="1395"/>
      <c r="CY28" s="1395">
        <v>0</v>
      </c>
      <c r="CZ28" s="1395"/>
      <c r="DA28" s="1395">
        <v>0</v>
      </c>
      <c r="DB28" s="1395">
        <v>0</v>
      </c>
      <c r="DC28" s="1395"/>
      <c r="DD28" s="1395"/>
      <c r="DE28" s="1395"/>
      <c r="DF28" s="1395"/>
      <c r="DG28" s="1395"/>
      <c r="DH28" s="1395">
        <v>36531974</v>
      </c>
      <c r="DI28" s="1395">
        <v>6484809</v>
      </c>
      <c r="DJ28" s="1395">
        <v>3175860</v>
      </c>
      <c r="DK28" s="1395">
        <v>5926657</v>
      </c>
      <c r="DL28" s="1395">
        <v>20944648</v>
      </c>
      <c r="DM28" s="1395"/>
      <c r="DN28" s="1395">
        <v>6904205</v>
      </c>
      <c r="DO28" s="1395"/>
      <c r="DP28" s="1395"/>
      <c r="DQ28" s="1395">
        <v>148836186</v>
      </c>
      <c r="DR28" s="1346"/>
      <c r="DS28" s="1346"/>
      <c r="DT28" s="1346">
        <v>0</v>
      </c>
    </row>
    <row r="29" spans="2:124">
      <c r="B29" s="1195">
        <v>42614</v>
      </c>
      <c r="C29" s="1395">
        <v>74238601</v>
      </c>
      <c r="D29" s="1395">
        <v>74238601</v>
      </c>
      <c r="E29" s="1395">
        <v>62101740</v>
      </c>
      <c r="F29" s="1395">
        <v>12136861</v>
      </c>
      <c r="G29" s="1395"/>
      <c r="H29" s="1395"/>
      <c r="I29" s="1395"/>
      <c r="J29" s="1395"/>
      <c r="K29" s="1395"/>
      <c r="L29" s="1395"/>
      <c r="M29" s="1395"/>
      <c r="N29" s="1395"/>
      <c r="O29" s="1395">
        <v>30126769</v>
      </c>
      <c r="P29" s="1395">
        <v>12746186</v>
      </c>
      <c r="Q29" s="1395">
        <v>1786358</v>
      </c>
      <c r="R29" s="1395">
        <v>1420196</v>
      </c>
      <c r="S29" s="1395">
        <v>366162</v>
      </c>
      <c r="T29" s="1395"/>
      <c r="U29" s="1395">
        <v>10959828</v>
      </c>
      <c r="V29" s="1395">
        <v>354612</v>
      </c>
      <c r="W29" s="1395">
        <v>10605216</v>
      </c>
      <c r="X29" s="1395"/>
      <c r="Y29" s="1395">
        <v>0</v>
      </c>
      <c r="Z29" s="1395"/>
      <c r="AA29" s="1395"/>
      <c r="AB29" s="1395"/>
      <c r="AC29" s="1395">
        <v>0</v>
      </c>
      <c r="AD29" s="1395"/>
      <c r="AE29" s="1395">
        <v>0</v>
      </c>
      <c r="AF29" s="1395"/>
      <c r="AG29" s="1395">
        <v>6276593</v>
      </c>
      <c r="AH29" s="1395">
        <v>2337377</v>
      </c>
      <c r="AI29" s="1395">
        <v>3939216</v>
      </c>
      <c r="AJ29" s="1395"/>
      <c r="AK29" s="1395">
        <v>1618522</v>
      </c>
      <c r="AL29" s="1395">
        <v>1618522</v>
      </c>
      <c r="AM29" s="1395"/>
      <c r="AN29" s="1395"/>
      <c r="AO29" s="1395">
        <v>5004748</v>
      </c>
      <c r="AP29" s="1395">
        <v>3623679</v>
      </c>
      <c r="AQ29" s="1395">
        <v>1381069</v>
      </c>
      <c r="AR29" s="1395"/>
      <c r="AS29" s="1395">
        <v>4480720</v>
      </c>
      <c r="AT29" s="1395">
        <v>1524031</v>
      </c>
      <c r="AU29" s="1395">
        <v>2956689</v>
      </c>
      <c r="AV29" s="1395"/>
      <c r="AW29" s="1395">
        <v>0</v>
      </c>
      <c r="AX29" s="1395"/>
      <c r="AY29" s="1395"/>
      <c r="AZ29" s="1395"/>
      <c r="BA29" s="1395"/>
      <c r="BB29" s="1395">
        <v>0</v>
      </c>
      <c r="BC29" s="1395">
        <v>0</v>
      </c>
      <c r="BD29" s="1395"/>
      <c r="BE29" s="1395">
        <v>0</v>
      </c>
      <c r="BF29" s="1395"/>
      <c r="BG29" s="1395"/>
      <c r="BH29" s="1395"/>
      <c r="BI29" s="1395"/>
      <c r="BJ29" s="1395">
        <v>0</v>
      </c>
      <c r="BK29" s="1395"/>
      <c r="BL29" s="1395">
        <v>0</v>
      </c>
      <c r="BM29" s="1395"/>
      <c r="BN29" s="1395"/>
      <c r="BO29" s="1395"/>
      <c r="BP29" s="1395"/>
      <c r="BQ29" s="1395">
        <v>0</v>
      </c>
      <c r="BR29" s="1395"/>
      <c r="BS29" s="1395">
        <v>0</v>
      </c>
      <c r="BT29" s="1395"/>
      <c r="BU29" s="1395"/>
      <c r="BV29" s="1395"/>
      <c r="BW29" s="1395"/>
      <c r="BX29" s="1395">
        <v>0</v>
      </c>
      <c r="BY29" s="1395"/>
      <c r="BZ29" s="1395"/>
      <c r="CA29" s="1395"/>
      <c r="CB29" s="1395"/>
      <c r="CC29" s="1395"/>
      <c r="CD29" s="1395">
        <v>0</v>
      </c>
      <c r="CE29" s="1395">
        <v>0</v>
      </c>
      <c r="CF29" s="1395"/>
      <c r="CG29" s="1395"/>
      <c r="CH29" s="1395">
        <v>0</v>
      </c>
      <c r="CI29" s="1395"/>
      <c r="CJ29" s="1395"/>
      <c r="CK29" s="1395"/>
      <c r="CL29" s="1395">
        <v>0</v>
      </c>
      <c r="CM29" s="1395"/>
      <c r="CN29" s="1395"/>
      <c r="CO29" s="1395"/>
      <c r="CP29" s="1395"/>
      <c r="CQ29" s="1395">
        <v>0</v>
      </c>
      <c r="CR29" s="1395">
        <v>0</v>
      </c>
      <c r="CS29" s="1395"/>
      <c r="CT29" s="1395"/>
      <c r="CU29" s="1395">
        <v>0</v>
      </c>
      <c r="CV29" s="1395"/>
      <c r="CW29" s="1395"/>
      <c r="CX29" s="1395"/>
      <c r="CY29" s="1395">
        <v>0</v>
      </c>
      <c r="CZ29" s="1395"/>
      <c r="DA29" s="1395">
        <v>0</v>
      </c>
      <c r="DB29" s="1395">
        <v>0</v>
      </c>
      <c r="DC29" s="1395"/>
      <c r="DD29" s="1395"/>
      <c r="DE29" s="1395"/>
      <c r="DF29" s="1395"/>
      <c r="DG29" s="1395"/>
      <c r="DH29" s="1395">
        <v>37472840</v>
      </c>
      <c r="DI29" s="1395">
        <v>5944828</v>
      </c>
      <c r="DJ29" s="1395">
        <v>3117394</v>
      </c>
      <c r="DK29" s="1395">
        <v>6863501</v>
      </c>
      <c r="DL29" s="1395">
        <v>21547117</v>
      </c>
      <c r="DM29" s="1395"/>
      <c r="DN29" s="1395">
        <v>13855085</v>
      </c>
      <c r="DO29" s="1395"/>
      <c r="DP29" s="1395"/>
      <c r="DQ29" s="1395">
        <v>155693295</v>
      </c>
      <c r="DR29" s="1346"/>
      <c r="DS29" s="1346"/>
      <c r="DT29" s="1346">
        <v>0</v>
      </c>
    </row>
    <row r="30" spans="2:124">
      <c r="B30" s="1195">
        <v>42644</v>
      </c>
      <c r="C30" s="1395">
        <v>70818067</v>
      </c>
      <c r="D30" s="1395">
        <v>70818067</v>
      </c>
      <c r="E30" s="1395">
        <v>58980599</v>
      </c>
      <c r="F30" s="1395">
        <v>11837468</v>
      </c>
      <c r="G30" s="1395"/>
      <c r="H30" s="1395"/>
      <c r="I30" s="1395"/>
      <c r="J30" s="1395"/>
      <c r="K30" s="1395"/>
      <c r="L30" s="1395"/>
      <c r="M30" s="1395"/>
      <c r="N30" s="1395"/>
      <c r="O30" s="1395">
        <v>32425862</v>
      </c>
      <c r="P30" s="1395">
        <v>13025973</v>
      </c>
      <c r="Q30" s="1395">
        <v>2095610</v>
      </c>
      <c r="R30" s="1395">
        <v>1498861</v>
      </c>
      <c r="S30" s="1395">
        <v>596749</v>
      </c>
      <c r="T30" s="1395"/>
      <c r="U30" s="1395">
        <v>10930363</v>
      </c>
      <c r="V30" s="1395">
        <v>268667</v>
      </c>
      <c r="W30" s="1395">
        <v>10661696</v>
      </c>
      <c r="X30" s="1395"/>
      <c r="Y30" s="1395">
        <v>0</v>
      </c>
      <c r="Z30" s="1395"/>
      <c r="AA30" s="1395"/>
      <c r="AB30" s="1395"/>
      <c r="AC30" s="1395">
        <v>0</v>
      </c>
      <c r="AD30" s="1395"/>
      <c r="AE30" s="1395">
        <v>0</v>
      </c>
      <c r="AF30" s="1395"/>
      <c r="AG30" s="1395">
        <v>8040065</v>
      </c>
      <c r="AH30" s="1395">
        <v>5811560</v>
      </c>
      <c r="AI30" s="1395">
        <v>2228505</v>
      </c>
      <c r="AJ30" s="1395"/>
      <c r="AK30" s="1395">
        <v>1630042</v>
      </c>
      <c r="AL30" s="1395">
        <v>1630042</v>
      </c>
      <c r="AM30" s="1395"/>
      <c r="AN30" s="1395"/>
      <c r="AO30" s="1395">
        <v>5278243</v>
      </c>
      <c r="AP30" s="1395">
        <v>4061660</v>
      </c>
      <c r="AQ30" s="1395">
        <v>1216583</v>
      </c>
      <c r="AR30" s="1395"/>
      <c r="AS30" s="1395">
        <v>4451539</v>
      </c>
      <c r="AT30" s="1395">
        <v>2107076</v>
      </c>
      <c r="AU30" s="1395">
        <v>2344463</v>
      </c>
      <c r="AV30" s="1395"/>
      <c r="AW30" s="1395">
        <v>0</v>
      </c>
      <c r="AX30" s="1395"/>
      <c r="AY30" s="1395"/>
      <c r="AZ30" s="1395"/>
      <c r="BA30" s="1395"/>
      <c r="BB30" s="1395">
        <v>0</v>
      </c>
      <c r="BC30" s="1395">
        <v>0</v>
      </c>
      <c r="BD30" s="1395"/>
      <c r="BE30" s="1395">
        <v>0</v>
      </c>
      <c r="BF30" s="1395"/>
      <c r="BG30" s="1395"/>
      <c r="BH30" s="1395"/>
      <c r="BI30" s="1395"/>
      <c r="BJ30" s="1395">
        <v>0</v>
      </c>
      <c r="BK30" s="1395"/>
      <c r="BL30" s="1395">
        <v>0</v>
      </c>
      <c r="BM30" s="1395"/>
      <c r="BN30" s="1395"/>
      <c r="BO30" s="1395"/>
      <c r="BP30" s="1395"/>
      <c r="BQ30" s="1395">
        <v>0</v>
      </c>
      <c r="BR30" s="1395"/>
      <c r="BS30" s="1395">
        <v>0</v>
      </c>
      <c r="BT30" s="1395"/>
      <c r="BU30" s="1395"/>
      <c r="BV30" s="1395"/>
      <c r="BW30" s="1395"/>
      <c r="BX30" s="1395">
        <v>0</v>
      </c>
      <c r="BY30" s="1395"/>
      <c r="BZ30" s="1395"/>
      <c r="CA30" s="1395"/>
      <c r="CB30" s="1395"/>
      <c r="CC30" s="1395"/>
      <c r="CD30" s="1395">
        <v>0</v>
      </c>
      <c r="CE30" s="1395">
        <v>0</v>
      </c>
      <c r="CF30" s="1395"/>
      <c r="CG30" s="1395"/>
      <c r="CH30" s="1395">
        <v>0</v>
      </c>
      <c r="CI30" s="1395"/>
      <c r="CJ30" s="1395"/>
      <c r="CK30" s="1395"/>
      <c r="CL30" s="1395">
        <v>0</v>
      </c>
      <c r="CM30" s="1395"/>
      <c r="CN30" s="1395"/>
      <c r="CO30" s="1395"/>
      <c r="CP30" s="1395"/>
      <c r="CQ30" s="1395">
        <v>0</v>
      </c>
      <c r="CR30" s="1395">
        <v>0</v>
      </c>
      <c r="CS30" s="1395"/>
      <c r="CT30" s="1395"/>
      <c r="CU30" s="1395">
        <v>0</v>
      </c>
      <c r="CV30" s="1395"/>
      <c r="CW30" s="1395"/>
      <c r="CX30" s="1395"/>
      <c r="CY30" s="1395">
        <v>0</v>
      </c>
      <c r="CZ30" s="1395"/>
      <c r="DA30" s="1395">
        <v>0</v>
      </c>
      <c r="DB30" s="1395">
        <v>0</v>
      </c>
      <c r="DC30" s="1395"/>
      <c r="DD30" s="1395"/>
      <c r="DE30" s="1395"/>
      <c r="DF30" s="1395"/>
      <c r="DG30" s="1395"/>
      <c r="DH30" s="1395">
        <v>38641751</v>
      </c>
      <c r="DI30" s="1395">
        <v>6111126</v>
      </c>
      <c r="DJ30" s="1395">
        <v>3034810</v>
      </c>
      <c r="DK30" s="1395">
        <v>7881272</v>
      </c>
      <c r="DL30" s="1395">
        <v>21614543</v>
      </c>
      <c r="DM30" s="1395"/>
      <c r="DN30" s="1395">
        <v>6918032</v>
      </c>
      <c r="DO30" s="1395"/>
      <c r="DP30" s="1395"/>
      <c r="DQ30" s="1395">
        <v>148803712</v>
      </c>
      <c r="DR30" s="1346"/>
      <c r="DS30" s="1346"/>
      <c r="DT30" s="1346">
        <v>0</v>
      </c>
    </row>
    <row r="31" spans="2:124">
      <c r="B31" s="1195">
        <v>42675</v>
      </c>
      <c r="C31" s="1395">
        <v>74466932</v>
      </c>
      <c r="D31" s="1395">
        <v>74466932</v>
      </c>
      <c r="E31" s="1395">
        <v>62356949</v>
      </c>
      <c r="F31" s="1395">
        <v>12109983</v>
      </c>
      <c r="G31" s="1395"/>
      <c r="H31" s="1395"/>
      <c r="I31" s="1395"/>
      <c r="J31" s="1395"/>
      <c r="K31" s="1395"/>
      <c r="L31" s="1395"/>
      <c r="M31" s="1395"/>
      <c r="N31" s="1395"/>
      <c r="O31" s="1395">
        <v>32027846</v>
      </c>
      <c r="P31" s="1395">
        <v>13935259</v>
      </c>
      <c r="Q31" s="1395">
        <v>1717468</v>
      </c>
      <c r="R31" s="1395">
        <v>1144661</v>
      </c>
      <c r="S31" s="1395">
        <v>572807</v>
      </c>
      <c r="T31" s="1395"/>
      <c r="U31" s="1395">
        <v>12217791</v>
      </c>
      <c r="V31" s="1395">
        <v>2537910</v>
      </c>
      <c r="W31" s="1395">
        <v>9679881</v>
      </c>
      <c r="X31" s="1395"/>
      <c r="Y31" s="1395">
        <v>0</v>
      </c>
      <c r="Z31" s="1395"/>
      <c r="AA31" s="1395"/>
      <c r="AB31" s="1395"/>
      <c r="AC31" s="1395">
        <v>3</v>
      </c>
      <c r="AD31" s="1395"/>
      <c r="AE31" s="1395">
        <v>3</v>
      </c>
      <c r="AF31" s="1395"/>
      <c r="AG31" s="1395">
        <v>7651158</v>
      </c>
      <c r="AH31" s="1395">
        <v>6121943</v>
      </c>
      <c r="AI31" s="1395">
        <v>1529215</v>
      </c>
      <c r="AJ31" s="1395"/>
      <c r="AK31" s="1395">
        <v>1637563</v>
      </c>
      <c r="AL31" s="1395">
        <v>1637563</v>
      </c>
      <c r="AM31" s="1395"/>
      <c r="AN31" s="1395"/>
      <c r="AO31" s="1395">
        <v>4548216</v>
      </c>
      <c r="AP31" s="1395">
        <v>4548216</v>
      </c>
      <c r="AQ31" s="1395">
        <v>0</v>
      </c>
      <c r="AR31" s="1395"/>
      <c r="AS31" s="1395">
        <v>4255647</v>
      </c>
      <c r="AT31" s="1395">
        <v>548547</v>
      </c>
      <c r="AU31" s="1395">
        <v>3707100</v>
      </c>
      <c r="AV31" s="1395"/>
      <c r="AW31" s="1395">
        <v>0</v>
      </c>
      <c r="AX31" s="1395"/>
      <c r="AY31" s="1395"/>
      <c r="AZ31" s="1395"/>
      <c r="BA31" s="1395"/>
      <c r="BB31" s="1395">
        <v>0</v>
      </c>
      <c r="BC31" s="1395">
        <v>0</v>
      </c>
      <c r="BD31" s="1395"/>
      <c r="BE31" s="1395">
        <v>0</v>
      </c>
      <c r="BF31" s="1395"/>
      <c r="BG31" s="1395"/>
      <c r="BH31" s="1395"/>
      <c r="BI31" s="1395"/>
      <c r="BJ31" s="1395">
        <v>0</v>
      </c>
      <c r="BK31" s="1395"/>
      <c r="BL31" s="1395">
        <v>0</v>
      </c>
      <c r="BM31" s="1395"/>
      <c r="BN31" s="1395"/>
      <c r="BO31" s="1395"/>
      <c r="BP31" s="1395"/>
      <c r="BQ31" s="1395">
        <v>0</v>
      </c>
      <c r="BR31" s="1395"/>
      <c r="BS31" s="1395">
        <v>0</v>
      </c>
      <c r="BT31" s="1395"/>
      <c r="BU31" s="1395"/>
      <c r="BV31" s="1395"/>
      <c r="BW31" s="1395"/>
      <c r="BX31" s="1395">
        <v>0</v>
      </c>
      <c r="BY31" s="1395"/>
      <c r="BZ31" s="1395"/>
      <c r="CA31" s="1395"/>
      <c r="CB31" s="1395"/>
      <c r="CC31" s="1395"/>
      <c r="CD31" s="1395">
        <v>0</v>
      </c>
      <c r="CE31" s="1395">
        <v>0</v>
      </c>
      <c r="CF31" s="1395"/>
      <c r="CG31" s="1395"/>
      <c r="CH31" s="1395">
        <v>0</v>
      </c>
      <c r="CI31" s="1395"/>
      <c r="CJ31" s="1395"/>
      <c r="CK31" s="1395"/>
      <c r="CL31" s="1395">
        <v>0</v>
      </c>
      <c r="CM31" s="1395"/>
      <c r="CN31" s="1395"/>
      <c r="CO31" s="1395"/>
      <c r="CP31" s="1395"/>
      <c r="CQ31" s="1395">
        <v>0</v>
      </c>
      <c r="CR31" s="1395">
        <v>0</v>
      </c>
      <c r="CS31" s="1395"/>
      <c r="CT31" s="1395"/>
      <c r="CU31" s="1395">
        <v>0</v>
      </c>
      <c r="CV31" s="1395"/>
      <c r="CW31" s="1395"/>
      <c r="CX31" s="1395"/>
      <c r="CY31" s="1395">
        <v>0</v>
      </c>
      <c r="CZ31" s="1395"/>
      <c r="DA31" s="1395">
        <v>0</v>
      </c>
      <c r="DB31" s="1395">
        <v>0</v>
      </c>
      <c r="DC31" s="1395"/>
      <c r="DD31" s="1395"/>
      <c r="DE31" s="1395"/>
      <c r="DF31" s="1395"/>
      <c r="DG31" s="1395"/>
      <c r="DH31" s="1395">
        <v>39326072</v>
      </c>
      <c r="DI31" s="1395">
        <v>6142312</v>
      </c>
      <c r="DJ31" s="1395">
        <v>3089131</v>
      </c>
      <c r="DK31" s="1395">
        <v>8484863</v>
      </c>
      <c r="DL31" s="1395">
        <v>21609766</v>
      </c>
      <c r="DM31" s="1395"/>
      <c r="DN31" s="1395">
        <v>6912488</v>
      </c>
      <c r="DO31" s="1395"/>
      <c r="DP31" s="1395"/>
      <c r="DQ31" s="1395">
        <v>152733338</v>
      </c>
      <c r="DR31" s="1346"/>
      <c r="DS31" s="1346"/>
      <c r="DT31" s="1346">
        <v>0</v>
      </c>
    </row>
    <row r="32" spans="2:124">
      <c r="B32" s="1195">
        <v>42705</v>
      </c>
      <c r="C32" s="1395">
        <v>77733107</v>
      </c>
      <c r="D32" s="1395">
        <v>77733107</v>
      </c>
      <c r="E32" s="1395">
        <v>63039731</v>
      </c>
      <c r="F32" s="1395">
        <v>14693376</v>
      </c>
      <c r="G32" s="1395"/>
      <c r="H32" s="1395"/>
      <c r="I32" s="1395"/>
      <c r="J32" s="1395"/>
      <c r="K32" s="1395"/>
      <c r="L32" s="1395"/>
      <c r="M32" s="1395"/>
      <c r="N32" s="1395"/>
      <c r="O32" s="1395">
        <v>37421538</v>
      </c>
      <c r="P32" s="1395">
        <v>14396998</v>
      </c>
      <c r="Q32" s="1395">
        <v>1682975</v>
      </c>
      <c r="R32" s="1395">
        <v>1303772</v>
      </c>
      <c r="S32" s="1395">
        <v>379203</v>
      </c>
      <c r="T32" s="1395"/>
      <c r="U32" s="1395">
        <v>12714023</v>
      </c>
      <c r="V32" s="1395">
        <v>6281772</v>
      </c>
      <c r="W32" s="1395">
        <v>6432251</v>
      </c>
      <c r="X32" s="1395"/>
      <c r="Y32" s="1395">
        <v>0</v>
      </c>
      <c r="Z32" s="1395"/>
      <c r="AA32" s="1395"/>
      <c r="AB32" s="1395"/>
      <c r="AC32" s="1395">
        <v>3</v>
      </c>
      <c r="AD32" s="1395"/>
      <c r="AE32" s="1395">
        <v>3</v>
      </c>
      <c r="AF32" s="1395"/>
      <c r="AG32" s="1395">
        <v>4248183</v>
      </c>
      <c r="AH32" s="1395">
        <v>3197337</v>
      </c>
      <c r="AI32" s="1395">
        <v>1050846</v>
      </c>
      <c r="AJ32" s="1395"/>
      <c r="AK32" s="1395">
        <v>5983107</v>
      </c>
      <c r="AL32" s="1395">
        <v>5983107</v>
      </c>
      <c r="AM32" s="1395"/>
      <c r="AN32" s="1395"/>
      <c r="AO32" s="1395">
        <v>8352714</v>
      </c>
      <c r="AP32" s="1395">
        <v>8352714</v>
      </c>
      <c r="AQ32" s="1395">
        <v>0</v>
      </c>
      <c r="AR32" s="1395"/>
      <c r="AS32" s="1395">
        <v>4440533</v>
      </c>
      <c r="AT32" s="1395">
        <v>1938517</v>
      </c>
      <c r="AU32" s="1395">
        <v>2502016</v>
      </c>
      <c r="AV32" s="1395"/>
      <c r="AW32" s="1395">
        <v>0</v>
      </c>
      <c r="AX32" s="1395"/>
      <c r="AY32" s="1395"/>
      <c r="AZ32" s="1395"/>
      <c r="BA32" s="1395"/>
      <c r="BB32" s="1395">
        <v>0</v>
      </c>
      <c r="BC32" s="1395">
        <v>0</v>
      </c>
      <c r="BD32" s="1395"/>
      <c r="BE32" s="1395">
        <v>0</v>
      </c>
      <c r="BF32" s="1395"/>
      <c r="BG32" s="1395"/>
      <c r="BH32" s="1395"/>
      <c r="BI32" s="1395"/>
      <c r="BJ32" s="1395">
        <v>0</v>
      </c>
      <c r="BK32" s="1395"/>
      <c r="BL32" s="1395">
        <v>0</v>
      </c>
      <c r="BM32" s="1395"/>
      <c r="BN32" s="1395"/>
      <c r="BO32" s="1395"/>
      <c r="BP32" s="1395"/>
      <c r="BQ32" s="1395">
        <v>0</v>
      </c>
      <c r="BR32" s="1395"/>
      <c r="BS32" s="1395">
        <v>0</v>
      </c>
      <c r="BT32" s="1395"/>
      <c r="BU32" s="1395"/>
      <c r="BV32" s="1395"/>
      <c r="BW32" s="1395"/>
      <c r="BX32" s="1395">
        <v>0</v>
      </c>
      <c r="BY32" s="1395"/>
      <c r="BZ32" s="1395"/>
      <c r="CA32" s="1395"/>
      <c r="CB32" s="1395"/>
      <c r="CC32" s="1395"/>
      <c r="CD32" s="1395">
        <v>0</v>
      </c>
      <c r="CE32" s="1395">
        <v>0</v>
      </c>
      <c r="CF32" s="1395"/>
      <c r="CG32" s="1395"/>
      <c r="CH32" s="1395">
        <v>0</v>
      </c>
      <c r="CI32" s="1395"/>
      <c r="CJ32" s="1395"/>
      <c r="CK32" s="1395"/>
      <c r="CL32" s="1395">
        <v>0</v>
      </c>
      <c r="CM32" s="1395"/>
      <c r="CN32" s="1395"/>
      <c r="CO32" s="1395"/>
      <c r="CP32" s="1395"/>
      <c r="CQ32" s="1395">
        <v>0</v>
      </c>
      <c r="CR32" s="1395">
        <v>0</v>
      </c>
      <c r="CS32" s="1395"/>
      <c r="CT32" s="1395"/>
      <c r="CU32" s="1395">
        <v>0</v>
      </c>
      <c r="CV32" s="1395"/>
      <c r="CW32" s="1395"/>
      <c r="CX32" s="1395"/>
      <c r="CY32" s="1395">
        <v>0</v>
      </c>
      <c r="CZ32" s="1395"/>
      <c r="DA32" s="1395">
        <v>0</v>
      </c>
      <c r="DB32" s="1395">
        <v>0</v>
      </c>
      <c r="DC32" s="1395"/>
      <c r="DD32" s="1395"/>
      <c r="DE32" s="1395"/>
      <c r="DF32" s="1395"/>
      <c r="DG32" s="1395"/>
      <c r="DH32" s="1395">
        <v>41188576</v>
      </c>
      <c r="DI32" s="1395">
        <v>6145743</v>
      </c>
      <c r="DJ32" s="1395">
        <v>3144367</v>
      </c>
      <c r="DK32" s="1395">
        <v>9672804</v>
      </c>
      <c r="DL32" s="1395">
        <v>22225662</v>
      </c>
      <c r="DM32" s="1395"/>
      <c r="DN32" s="1395">
        <v>7986066</v>
      </c>
      <c r="DO32" s="1395"/>
      <c r="DP32" s="1395"/>
      <c r="DQ32" s="1395">
        <v>164329287</v>
      </c>
      <c r="DR32" s="1346"/>
      <c r="DS32" s="1346"/>
      <c r="DT32" s="1346">
        <v>-0.43000000715255737</v>
      </c>
    </row>
    <row r="33" spans="2:124">
      <c r="C33" s="1396"/>
      <c r="D33" s="1396"/>
      <c r="E33" s="1396"/>
      <c r="F33" s="1396"/>
      <c r="G33" s="1396"/>
      <c r="H33" s="1396"/>
      <c r="I33" s="1396"/>
      <c r="J33" s="1396"/>
      <c r="K33" s="1396"/>
      <c r="L33" s="1396"/>
      <c r="M33" s="1396"/>
      <c r="N33" s="1396"/>
      <c r="O33" s="1396"/>
      <c r="P33" s="1396"/>
      <c r="Q33" s="1396"/>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396"/>
      <c r="AV33" s="1396"/>
      <c r="AW33" s="1396"/>
      <c r="AX33" s="1396"/>
      <c r="AY33" s="1396"/>
      <c r="AZ33" s="1396"/>
      <c r="BA33" s="1396"/>
      <c r="BB33" s="1396"/>
      <c r="BC33" s="1396"/>
      <c r="BD33" s="1396"/>
      <c r="BE33" s="1396"/>
      <c r="BF33" s="1396"/>
      <c r="BG33" s="1396"/>
      <c r="BH33" s="1396"/>
      <c r="BI33" s="1396"/>
      <c r="BJ33" s="1396"/>
      <c r="BK33" s="1396"/>
      <c r="BL33" s="1396"/>
      <c r="BM33" s="1396"/>
      <c r="BN33" s="1396"/>
      <c r="BO33" s="1396"/>
      <c r="BP33" s="1396"/>
      <c r="BQ33" s="1396"/>
      <c r="BR33" s="1396"/>
      <c r="BS33" s="1396"/>
      <c r="BT33" s="1396"/>
      <c r="BU33" s="1396"/>
      <c r="BV33" s="1396"/>
      <c r="BW33" s="1396"/>
      <c r="BX33" s="1396"/>
      <c r="BY33" s="1396"/>
      <c r="BZ33" s="1396"/>
      <c r="CA33" s="1396"/>
      <c r="CB33" s="1396"/>
      <c r="CC33" s="1396"/>
      <c r="CD33" s="1396"/>
      <c r="CE33" s="1396"/>
      <c r="CF33" s="1396"/>
      <c r="CG33" s="1396"/>
      <c r="CH33" s="1396"/>
      <c r="CI33" s="1396"/>
      <c r="CJ33" s="1396"/>
      <c r="CK33" s="1396"/>
      <c r="CL33" s="1396"/>
      <c r="CM33" s="1396"/>
      <c r="CN33" s="1396"/>
      <c r="CO33" s="1396"/>
      <c r="CP33" s="1396"/>
      <c r="CQ33" s="1396"/>
      <c r="CR33" s="1396"/>
      <c r="CS33" s="1396"/>
      <c r="CT33" s="1396"/>
      <c r="CU33" s="1396"/>
      <c r="CV33" s="1396"/>
      <c r="CW33" s="1396"/>
      <c r="CX33" s="1396"/>
      <c r="CY33" s="1396"/>
      <c r="CZ33" s="1396"/>
      <c r="DA33" s="1396"/>
      <c r="DB33" s="1396"/>
      <c r="DC33" s="1396"/>
      <c r="DD33" s="1396"/>
      <c r="DE33" s="1396"/>
      <c r="DF33" s="1396"/>
      <c r="DG33" s="1396"/>
      <c r="DH33" s="1396"/>
      <c r="DI33" s="1396"/>
      <c r="DJ33" s="1396"/>
      <c r="DK33" s="1396"/>
      <c r="DL33" s="1396"/>
      <c r="DM33" s="1396"/>
      <c r="DN33" s="1396"/>
      <c r="DO33" s="1396"/>
      <c r="DP33" s="1396"/>
      <c r="DQ33" s="1396"/>
      <c r="DR33" s="1347"/>
      <c r="DS33" s="1347"/>
      <c r="DT33" s="1347"/>
    </row>
    <row r="34" spans="2:124">
      <c r="C34" s="1396"/>
      <c r="D34" s="1396"/>
      <c r="E34" s="1396"/>
      <c r="F34" s="1396"/>
      <c r="G34" s="1396"/>
      <c r="H34" s="1396"/>
      <c r="I34" s="1396"/>
      <c r="J34" s="1396"/>
      <c r="K34" s="1396"/>
      <c r="L34" s="1396"/>
      <c r="M34" s="1396"/>
      <c r="N34" s="1396"/>
      <c r="O34" s="1396"/>
      <c r="P34" s="1396"/>
      <c r="Q34" s="1396"/>
      <c r="R34" s="1396"/>
      <c r="S34" s="1396"/>
      <c r="T34" s="1396"/>
      <c r="U34" s="1396"/>
      <c r="V34" s="1396"/>
      <c r="W34" s="1396"/>
      <c r="X34" s="1396"/>
      <c r="Y34" s="1396"/>
      <c r="Z34" s="1396"/>
      <c r="AA34" s="1396"/>
      <c r="AB34" s="1396"/>
      <c r="AC34" s="1396"/>
      <c r="AD34" s="1396"/>
      <c r="AE34" s="1396"/>
      <c r="AF34" s="1396"/>
      <c r="AG34" s="1396"/>
      <c r="AH34" s="1396"/>
      <c r="AI34" s="1396"/>
      <c r="AJ34" s="1396"/>
      <c r="AK34" s="1396"/>
      <c r="AL34" s="1396"/>
      <c r="AM34" s="1396"/>
      <c r="AN34" s="1396"/>
      <c r="AO34" s="1396"/>
      <c r="AP34" s="1396"/>
      <c r="AQ34" s="1396"/>
      <c r="AR34" s="1396"/>
      <c r="AS34" s="1396"/>
      <c r="AT34" s="1396"/>
      <c r="AU34" s="1396"/>
      <c r="AV34" s="1396"/>
      <c r="AW34" s="1396"/>
      <c r="AX34" s="1396"/>
      <c r="AY34" s="1396"/>
      <c r="AZ34" s="1396"/>
      <c r="BA34" s="1396"/>
      <c r="BB34" s="1396"/>
      <c r="BC34" s="1396"/>
      <c r="BD34" s="1396"/>
      <c r="BE34" s="1396"/>
      <c r="BF34" s="1396"/>
      <c r="BG34" s="1396"/>
      <c r="BH34" s="1396"/>
      <c r="BI34" s="1396"/>
      <c r="BJ34" s="1396"/>
      <c r="BK34" s="1396"/>
      <c r="BL34" s="1396"/>
      <c r="BM34" s="1396"/>
      <c r="BN34" s="1396"/>
      <c r="BO34" s="1396"/>
      <c r="BP34" s="1396"/>
      <c r="BQ34" s="1396"/>
      <c r="BR34" s="1396"/>
      <c r="BS34" s="1396"/>
      <c r="BT34" s="1396"/>
      <c r="BU34" s="1396"/>
      <c r="BV34" s="1396"/>
      <c r="BW34" s="1396"/>
      <c r="BX34" s="1396"/>
      <c r="BY34" s="1396"/>
      <c r="BZ34" s="1396"/>
      <c r="CA34" s="1396"/>
      <c r="CB34" s="1396"/>
      <c r="CC34" s="1396"/>
      <c r="CD34" s="1396"/>
      <c r="CE34" s="1396"/>
      <c r="CF34" s="1396"/>
      <c r="CG34" s="1396"/>
      <c r="CH34" s="1396"/>
      <c r="CI34" s="1396"/>
      <c r="CJ34" s="1396"/>
      <c r="CK34" s="1396"/>
      <c r="CL34" s="1396"/>
      <c r="CM34" s="1396"/>
      <c r="CN34" s="1396"/>
      <c r="CO34" s="1396"/>
      <c r="CP34" s="1396"/>
      <c r="CQ34" s="1396"/>
      <c r="CR34" s="1396"/>
      <c r="CS34" s="1396"/>
      <c r="CT34" s="1396"/>
      <c r="CU34" s="1396"/>
      <c r="CV34" s="1396"/>
      <c r="CW34" s="1396"/>
      <c r="CX34" s="1396"/>
      <c r="CY34" s="1396"/>
      <c r="CZ34" s="1396"/>
      <c r="DA34" s="1396"/>
      <c r="DB34" s="1396"/>
      <c r="DC34" s="1396"/>
      <c r="DD34" s="1396"/>
      <c r="DE34" s="1396"/>
      <c r="DF34" s="1396"/>
      <c r="DG34" s="1396"/>
      <c r="DH34" s="1396"/>
      <c r="DI34" s="1396"/>
      <c r="DJ34" s="1396"/>
      <c r="DK34" s="1396"/>
      <c r="DL34" s="1396"/>
      <c r="DM34" s="1396"/>
      <c r="DN34" s="1396"/>
      <c r="DO34" s="1396"/>
      <c r="DP34" s="1396"/>
      <c r="DQ34" s="1396"/>
      <c r="DR34" s="1347"/>
      <c r="DS34" s="1347"/>
      <c r="DT34" s="1347"/>
    </row>
    <row r="35" spans="2:124">
      <c r="B35" s="1195">
        <v>42736</v>
      </c>
      <c r="C35" s="1395">
        <v>77253142</v>
      </c>
      <c r="D35" s="1395">
        <v>77253142</v>
      </c>
      <c r="E35" s="1395">
        <v>59595334</v>
      </c>
      <c r="F35" s="1395">
        <v>17657808</v>
      </c>
      <c r="G35" s="1395"/>
      <c r="H35" s="1395"/>
      <c r="I35" s="1395"/>
      <c r="J35" s="1395"/>
      <c r="K35" s="1395"/>
      <c r="L35" s="1395"/>
      <c r="M35" s="1395"/>
      <c r="N35" s="1395"/>
      <c r="O35" s="1395">
        <v>35835163</v>
      </c>
      <c r="P35" s="1395">
        <v>13874456</v>
      </c>
      <c r="Q35" s="1395">
        <v>1769895</v>
      </c>
      <c r="R35" s="1395">
        <v>1195189</v>
      </c>
      <c r="S35" s="1395">
        <v>574706</v>
      </c>
      <c r="T35" s="1395"/>
      <c r="U35" s="1395">
        <v>12104561</v>
      </c>
      <c r="V35" s="1395">
        <v>5673234</v>
      </c>
      <c r="W35" s="1395">
        <v>6431327</v>
      </c>
      <c r="X35" s="1395"/>
      <c r="Y35" s="1395">
        <v>0</v>
      </c>
      <c r="Z35" s="1395"/>
      <c r="AA35" s="1395"/>
      <c r="AB35" s="1395"/>
      <c r="AC35" s="1395">
        <v>0</v>
      </c>
      <c r="AD35" s="1395"/>
      <c r="AE35" s="1395">
        <v>0</v>
      </c>
      <c r="AF35" s="1395"/>
      <c r="AG35" s="1395">
        <v>3827190</v>
      </c>
      <c r="AH35" s="1395">
        <v>2110283</v>
      </c>
      <c r="AI35" s="1395">
        <v>1716907</v>
      </c>
      <c r="AJ35" s="1395"/>
      <c r="AK35" s="1395">
        <v>5995031</v>
      </c>
      <c r="AL35" s="1395">
        <v>5995031</v>
      </c>
      <c r="AM35" s="1395"/>
      <c r="AN35" s="1395"/>
      <c r="AO35" s="1395">
        <v>4909484</v>
      </c>
      <c r="AP35" s="1395">
        <v>4909484</v>
      </c>
      <c r="AQ35" s="1395">
        <v>0</v>
      </c>
      <c r="AR35" s="1395"/>
      <c r="AS35" s="1395">
        <v>7229002</v>
      </c>
      <c r="AT35" s="1395">
        <v>5652637</v>
      </c>
      <c r="AU35" s="1395">
        <v>1576365</v>
      </c>
      <c r="AV35" s="1395"/>
      <c r="AW35" s="1395">
        <v>0</v>
      </c>
      <c r="AX35" s="1395"/>
      <c r="AY35" s="1395"/>
      <c r="AZ35" s="1395"/>
      <c r="BA35" s="1395"/>
      <c r="BB35" s="1395">
        <v>0</v>
      </c>
      <c r="BC35" s="1395">
        <v>0</v>
      </c>
      <c r="BD35" s="1395"/>
      <c r="BE35" s="1395">
        <v>0</v>
      </c>
      <c r="BF35" s="1395"/>
      <c r="BG35" s="1395"/>
      <c r="BH35" s="1395"/>
      <c r="BI35" s="1395"/>
      <c r="BJ35" s="1395">
        <v>0</v>
      </c>
      <c r="BK35" s="1395"/>
      <c r="BL35" s="1395">
        <v>0</v>
      </c>
      <c r="BM35" s="1395"/>
      <c r="BN35" s="1395"/>
      <c r="BO35" s="1395"/>
      <c r="BP35" s="1395"/>
      <c r="BQ35" s="1395">
        <v>0</v>
      </c>
      <c r="BR35" s="1395"/>
      <c r="BS35" s="1395">
        <v>0</v>
      </c>
      <c r="BT35" s="1395"/>
      <c r="BU35" s="1395"/>
      <c r="BV35" s="1395"/>
      <c r="BW35" s="1395"/>
      <c r="BX35" s="1395">
        <v>0</v>
      </c>
      <c r="BY35" s="1395"/>
      <c r="BZ35" s="1395"/>
      <c r="CA35" s="1395"/>
      <c r="CB35" s="1395"/>
      <c r="CC35" s="1395"/>
      <c r="CD35" s="1395">
        <v>0</v>
      </c>
      <c r="CE35" s="1395">
        <v>0</v>
      </c>
      <c r="CF35" s="1395"/>
      <c r="CG35" s="1395"/>
      <c r="CH35" s="1395">
        <v>0</v>
      </c>
      <c r="CI35" s="1395"/>
      <c r="CJ35" s="1395"/>
      <c r="CK35" s="1395"/>
      <c r="CL35" s="1395">
        <v>0</v>
      </c>
      <c r="CM35" s="1395"/>
      <c r="CN35" s="1395"/>
      <c r="CO35" s="1395"/>
      <c r="CP35" s="1395"/>
      <c r="CQ35" s="1395">
        <v>0</v>
      </c>
      <c r="CR35" s="1395">
        <v>0</v>
      </c>
      <c r="CS35" s="1395"/>
      <c r="CT35" s="1395"/>
      <c r="CU35" s="1395">
        <v>0</v>
      </c>
      <c r="CV35" s="1395"/>
      <c r="CW35" s="1395"/>
      <c r="CX35" s="1395"/>
      <c r="CY35" s="1395">
        <v>0</v>
      </c>
      <c r="CZ35" s="1395"/>
      <c r="DA35" s="1395">
        <v>0</v>
      </c>
      <c r="DB35" s="1395">
        <v>0</v>
      </c>
      <c r="DC35" s="1395"/>
      <c r="DD35" s="1395"/>
      <c r="DE35" s="1395"/>
      <c r="DF35" s="1395"/>
      <c r="DG35" s="1395"/>
      <c r="DH35" s="1395">
        <v>41919768</v>
      </c>
      <c r="DI35" s="1395">
        <v>6486434</v>
      </c>
      <c r="DJ35" s="1395">
        <v>3084340</v>
      </c>
      <c r="DK35" s="1395">
        <v>875496</v>
      </c>
      <c r="DL35" s="1395">
        <v>31473498</v>
      </c>
      <c r="DM35" s="1395"/>
      <c r="DN35" s="1395">
        <v>6825202.6399999997</v>
      </c>
      <c r="DO35" s="1395"/>
      <c r="DP35" s="1395"/>
      <c r="DQ35" s="1395">
        <v>161833275.63999999</v>
      </c>
      <c r="DR35" s="1346"/>
      <c r="DS35" s="1346"/>
      <c r="DT35" s="1346"/>
    </row>
    <row r="36" spans="2:124">
      <c r="B36" s="1195">
        <v>42767</v>
      </c>
      <c r="C36" s="1395">
        <v>77529897</v>
      </c>
      <c r="D36" s="1395">
        <v>77529897</v>
      </c>
      <c r="E36" s="1395">
        <v>60597191</v>
      </c>
      <c r="F36" s="1395">
        <v>16932706</v>
      </c>
      <c r="G36" s="1395"/>
      <c r="H36" s="1395"/>
      <c r="I36" s="1395"/>
      <c r="J36" s="1395"/>
      <c r="K36" s="1395"/>
      <c r="L36" s="1395"/>
      <c r="M36" s="1395"/>
      <c r="N36" s="1395"/>
      <c r="O36" s="1395">
        <v>35885660</v>
      </c>
      <c r="P36" s="1395">
        <v>13988202</v>
      </c>
      <c r="Q36" s="1395">
        <v>1851552</v>
      </c>
      <c r="R36" s="1395">
        <v>1033220</v>
      </c>
      <c r="S36" s="1395">
        <v>818332</v>
      </c>
      <c r="T36" s="1395"/>
      <c r="U36" s="1395">
        <v>12136650</v>
      </c>
      <c r="V36" s="1395">
        <v>1263078</v>
      </c>
      <c r="W36" s="1395">
        <v>10873572</v>
      </c>
      <c r="X36" s="1395"/>
      <c r="Y36" s="1395">
        <v>0</v>
      </c>
      <c r="Z36" s="1395"/>
      <c r="AA36" s="1395"/>
      <c r="AB36" s="1395"/>
      <c r="AC36" s="1395">
        <v>0</v>
      </c>
      <c r="AD36" s="1395"/>
      <c r="AE36" s="1395">
        <v>0</v>
      </c>
      <c r="AF36" s="1395"/>
      <c r="AG36" s="1395">
        <v>8126726</v>
      </c>
      <c r="AH36" s="1395">
        <v>6120148</v>
      </c>
      <c r="AI36" s="1395">
        <v>2006578</v>
      </c>
      <c r="AJ36" s="1395"/>
      <c r="AK36" s="1395">
        <v>5989657</v>
      </c>
      <c r="AL36" s="1395">
        <v>5989657</v>
      </c>
      <c r="AM36" s="1395"/>
      <c r="AN36" s="1395"/>
      <c r="AO36" s="1395">
        <v>4296805</v>
      </c>
      <c r="AP36" s="1395">
        <v>4296805</v>
      </c>
      <c r="AQ36" s="1395">
        <v>0</v>
      </c>
      <c r="AR36" s="1395"/>
      <c r="AS36" s="1395">
        <v>3484270</v>
      </c>
      <c r="AT36" s="1395">
        <v>1942846</v>
      </c>
      <c r="AU36" s="1395">
        <v>1541424</v>
      </c>
      <c r="AV36" s="1395"/>
      <c r="AW36" s="1395">
        <v>0</v>
      </c>
      <c r="AX36" s="1395"/>
      <c r="AY36" s="1395"/>
      <c r="AZ36" s="1395"/>
      <c r="BA36" s="1395"/>
      <c r="BB36" s="1395">
        <v>0</v>
      </c>
      <c r="BC36" s="1395">
        <v>0</v>
      </c>
      <c r="BD36" s="1395"/>
      <c r="BE36" s="1395">
        <v>0</v>
      </c>
      <c r="BF36" s="1395"/>
      <c r="BG36" s="1395"/>
      <c r="BH36" s="1395"/>
      <c r="BI36" s="1395"/>
      <c r="BJ36" s="1395">
        <v>0</v>
      </c>
      <c r="BK36" s="1395"/>
      <c r="BL36" s="1395">
        <v>0</v>
      </c>
      <c r="BM36" s="1395"/>
      <c r="BN36" s="1395"/>
      <c r="BO36" s="1395"/>
      <c r="BP36" s="1395"/>
      <c r="BQ36" s="1395">
        <v>0</v>
      </c>
      <c r="BR36" s="1395"/>
      <c r="BS36" s="1395">
        <v>0</v>
      </c>
      <c r="BT36" s="1395"/>
      <c r="BU36" s="1395"/>
      <c r="BV36" s="1395"/>
      <c r="BW36" s="1395"/>
      <c r="BX36" s="1395">
        <v>0</v>
      </c>
      <c r="BY36" s="1395"/>
      <c r="BZ36" s="1395"/>
      <c r="CA36" s="1395"/>
      <c r="CB36" s="1395"/>
      <c r="CC36" s="1395"/>
      <c r="CD36" s="1395">
        <v>0</v>
      </c>
      <c r="CE36" s="1395">
        <v>0</v>
      </c>
      <c r="CF36" s="1395"/>
      <c r="CG36" s="1395"/>
      <c r="CH36" s="1395">
        <v>0</v>
      </c>
      <c r="CI36" s="1395"/>
      <c r="CJ36" s="1395"/>
      <c r="CK36" s="1395"/>
      <c r="CL36" s="1395">
        <v>0</v>
      </c>
      <c r="CM36" s="1395"/>
      <c r="CN36" s="1395"/>
      <c r="CO36" s="1395"/>
      <c r="CP36" s="1395"/>
      <c r="CQ36" s="1395">
        <v>0</v>
      </c>
      <c r="CR36" s="1395">
        <v>0</v>
      </c>
      <c r="CS36" s="1395"/>
      <c r="CT36" s="1395"/>
      <c r="CU36" s="1395">
        <v>0</v>
      </c>
      <c r="CV36" s="1395"/>
      <c r="CW36" s="1395"/>
      <c r="CX36" s="1395"/>
      <c r="CY36" s="1395">
        <v>0</v>
      </c>
      <c r="CZ36" s="1395"/>
      <c r="DA36" s="1395">
        <v>0</v>
      </c>
      <c r="DB36" s="1395">
        <v>0</v>
      </c>
      <c r="DC36" s="1395"/>
      <c r="DD36" s="1395"/>
      <c r="DE36" s="1395"/>
      <c r="DF36" s="1395"/>
      <c r="DG36" s="1395"/>
      <c r="DH36" s="1395">
        <v>42604985</v>
      </c>
      <c r="DI36" s="1395">
        <v>6543159</v>
      </c>
      <c r="DJ36" s="1395">
        <v>3040722</v>
      </c>
      <c r="DK36" s="1395">
        <v>1591555</v>
      </c>
      <c r="DL36" s="1395">
        <v>31429549</v>
      </c>
      <c r="DM36" s="1395"/>
      <c r="DN36" s="1395">
        <v>7387287.150000006</v>
      </c>
      <c r="DO36" s="1395"/>
      <c r="DP36" s="1395"/>
      <c r="DQ36" s="1395">
        <v>163407829.15000001</v>
      </c>
      <c r="DR36" s="1346"/>
      <c r="DS36" s="1346"/>
      <c r="DT36" s="1346"/>
    </row>
    <row r="37" spans="2:124">
      <c r="B37" s="1195">
        <v>42795</v>
      </c>
      <c r="C37" s="1395">
        <v>82627427</v>
      </c>
      <c r="D37" s="1395">
        <v>82627427</v>
      </c>
      <c r="E37" s="1395">
        <v>59964924</v>
      </c>
      <c r="F37" s="1395">
        <v>22662503</v>
      </c>
      <c r="G37" s="1395"/>
      <c r="H37" s="1395"/>
      <c r="I37" s="1395"/>
      <c r="J37" s="1395"/>
      <c r="K37" s="1395"/>
      <c r="L37" s="1395"/>
      <c r="M37" s="1395"/>
      <c r="N37" s="1395"/>
      <c r="O37" s="1395">
        <v>36087865</v>
      </c>
      <c r="P37" s="1395">
        <v>13864827</v>
      </c>
      <c r="Q37" s="1395">
        <v>1734279</v>
      </c>
      <c r="R37" s="1395">
        <v>1309338</v>
      </c>
      <c r="S37" s="1395">
        <v>424941</v>
      </c>
      <c r="T37" s="1395"/>
      <c r="U37" s="1395">
        <v>12130548</v>
      </c>
      <c r="V37" s="1395">
        <v>1199744</v>
      </c>
      <c r="W37" s="1395">
        <v>10930804</v>
      </c>
      <c r="X37" s="1395"/>
      <c r="Y37" s="1395">
        <v>0</v>
      </c>
      <c r="Z37" s="1395"/>
      <c r="AA37" s="1395"/>
      <c r="AB37" s="1395"/>
      <c r="AC37" s="1395">
        <v>0</v>
      </c>
      <c r="AD37" s="1395"/>
      <c r="AE37" s="1395">
        <v>0</v>
      </c>
      <c r="AF37" s="1395"/>
      <c r="AG37" s="1395">
        <v>8257735</v>
      </c>
      <c r="AH37" s="1395">
        <v>5425658</v>
      </c>
      <c r="AI37" s="1395">
        <v>2832077</v>
      </c>
      <c r="AJ37" s="1395"/>
      <c r="AK37" s="1395">
        <v>5978093</v>
      </c>
      <c r="AL37" s="1395">
        <v>5978093</v>
      </c>
      <c r="AM37" s="1395"/>
      <c r="AN37" s="1395"/>
      <c r="AO37" s="1395">
        <v>4510633</v>
      </c>
      <c r="AP37" s="1395">
        <v>4510633</v>
      </c>
      <c r="AQ37" s="1395">
        <v>0</v>
      </c>
      <c r="AR37" s="1395"/>
      <c r="AS37" s="1395">
        <v>3476577</v>
      </c>
      <c r="AT37" s="1395">
        <v>1874652</v>
      </c>
      <c r="AU37" s="1395">
        <v>1601925</v>
      </c>
      <c r="AV37" s="1395"/>
      <c r="AW37" s="1395">
        <v>0</v>
      </c>
      <c r="AX37" s="1395"/>
      <c r="AY37" s="1395"/>
      <c r="AZ37" s="1395"/>
      <c r="BA37" s="1395"/>
      <c r="BB37" s="1395">
        <v>0</v>
      </c>
      <c r="BC37" s="1395">
        <v>0</v>
      </c>
      <c r="BD37" s="1395"/>
      <c r="BE37" s="1395">
        <v>0</v>
      </c>
      <c r="BF37" s="1395"/>
      <c r="BG37" s="1395"/>
      <c r="BH37" s="1395"/>
      <c r="BI37" s="1395"/>
      <c r="BJ37" s="1395">
        <v>0</v>
      </c>
      <c r="BK37" s="1395"/>
      <c r="BL37" s="1395">
        <v>0</v>
      </c>
      <c r="BM37" s="1395"/>
      <c r="BN37" s="1395"/>
      <c r="BO37" s="1395"/>
      <c r="BP37" s="1395"/>
      <c r="BQ37" s="1395">
        <v>0</v>
      </c>
      <c r="BR37" s="1395"/>
      <c r="BS37" s="1395">
        <v>0</v>
      </c>
      <c r="BT37" s="1395"/>
      <c r="BU37" s="1395"/>
      <c r="BV37" s="1395"/>
      <c r="BW37" s="1395"/>
      <c r="BX37" s="1395">
        <v>0</v>
      </c>
      <c r="BY37" s="1395"/>
      <c r="BZ37" s="1395"/>
      <c r="CA37" s="1395"/>
      <c r="CB37" s="1395"/>
      <c r="CC37" s="1395"/>
      <c r="CD37" s="1395">
        <v>0</v>
      </c>
      <c r="CE37" s="1395">
        <v>0</v>
      </c>
      <c r="CF37" s="1395"/>
      <c r="CG37" s="1395"/>
      <c r="CH37" s="1395">
        <v>0</v>
      </c>
      <c r="CI37" s="1395"/>
      <c r="CJ37" s="1395"/>
      <c r="CK37" s="1395"/>
      <c r="CL37" s="1395">
        <v>0</v>
      </c>
      <c r="CM37" s="1395"/>
      <c r="CN37" s="1395"/>
      <c r="CO37" s="1395"/>
      <c r="CP37" s="1395"/>
      <c r="CQ37" s="1395">
        <v>0</v>
      </c>
      <c r="CR37" s="1395">
        <v>0</v>
      </c>
      <c r="CS37" s="1395"/>
      <c r="CT37" s="1395"/>
      <c r="CU37" s="1395">
        <v>0</v>
      </c>
      <c r="CV37" s="1395"/>
      <c r="CW37" s="1395"/>
      <c r="CX37" s="1395"/>
      <c r="CY37" s="1395">
        <v>0</v>
      </c>
      <c r="CZ37" s="1395"/>
      <c r="DA37" s="1395">
        <v>0</v>
      </c>
      <c r="DB37" s="1395">
        <v>0</v>
      </c>
      <c r="DC37" s="1395"/>
      <c r="DD37" s="1395"/>
      <c r="DE37" s="1395"/>
      <c r="DF37" s="1395"/>
      <c r="DG37" s="1395"/>
      <c r="DH37" s="1395">
        <v>43558826</v>
      </c>
      <c r="DI37" s="1395">
        <v>6571603</v>
      </c>
      <c r="DJ37" s="1395">
        <v>3010596</v>
      </c>
      <c r="DK37" s="1395">
        <v>2336608</v>
      </c>
      <c r="DL37" s="1395">
        <v>31640019</v>
      </c>
      <c r="DM37" s="1395"/>
      <c r="DN37" s="1395">
        <v>8115601.2899999917</v>
      </c>
      <c r="DO37" s="1395"/>
      <c r="DP37" s="1395"/>
      <c r="DQ37" s="1395">
        <v>170389719.28999999</v>
      </c>
      <c r="DR37" s="1346"/>
      <c r="DS37" s="1346"/>
      <c r="DT37" s="1346">
        <v>0</v>
      </c>
    </row>
    <row r="38" spans="2:124">
      <c r="B38" s="1195">
        <v>42826</v>
      </c>
      <c r="C38" s="1395">
        <v>85638050</v>
      </c>
      <c r="D38" s="1395">
        <v>85638050</v>
      </c>
      <c r="E38" s="1395">
        <v>64327419</v>
      </c>
      <c r="F38" s="1395">
        <v>21310631</v>
      </c>
      <c r="G38" s="1395"/>
      <c r="H38" s="1395"/>
      <c r="I38" s="1395"/>
      <c r="J38" s="1395"/>
      <c r="K38" s="1395"/>
      <c r="L38" s="1395"/>
      <c r="M38" s="1395"/>
      <c r="N38" s="1395"/>
      <c r="O38" s="1395">
        <v>37627100</v>
      </c>
      <c r="P38" s="1395">
        <v>14565870</v>
      </c>
      <c r="Q38" s="1395">
        <v>1852521</v>
      </c>
      <c r="R38" s="1395">
        <v>1162204</v>
      </c>
      <c r="S38" s="1395">
        <v>690317</v>
      </c>
      <c r="T38" s="1395"/>
      <c r="U38" s="1395">
        <v>12713349</v>
      </c>
      <c r="V38" s="1395">
        <v>1726112</v>
      </c>
      <c r="W38" s="1395">
        <v>10987237</v>
      </c>
      <c r="X38" s="1395"/>
      <c r="Y38" s="1395">
        <v>0</v>
      </c>
      <c r="Z38" s="1395"/>
      <c r="AA38" s="1395"/>
      <c r="AB38" s="1395"/>
      <c r="AC38" s="1395">
        <v>0</v>
      </c>
      <c r="AD38" s="1395"/>
      <c r="AE38" s="1395">
        <v>0</v>
      </c>
      <c r="AF38" s="1395"/>
      <c r="AG38" s="1395">
        <v>8695991</v>
      </c>
      <c r="AH38" s="1395">
        <v>6911598</v>
      </c>
      <c r="AI38" s="1395">
        <v>1784393</v>
      </c>
      <c r="AJ38" s="1395"/>
      <c r="AK38" s="1395">
        <v>5990123</v>
      </c>
      <c r="AL38" s="1395">
        <v>5990123</v>
      </c>
      <c r="AM38" s="1395"/>
      <c r="AN38" s="1395"/>
      <c r="AO38" s="1395">
        <v>4645368</v>
      </c>
      <c r="AP38" s="1395">
        <v>4645368</v>
      </c>
      <c r="AQ38" s="1395">
        <v>0</v>
      </c>
      <c r="AR38" s="1395"/>
      <c r="AS38" s="1395">
        <v>3729748</v>
      </c>
      <c r="AT38" s="1395">
        <v>1647484</v>
      </c>
      <c r="AU38" s="1395">
        <v>2082264</v>
      </c>
      <c r="AV38" s="1395"/>
      <c r="AW38" s="1395">
        <v>0</v>
      </c>
      <c r="AX38" s="1395"/>
      <c r="AY38" s="1395"/>
      <c r="AZ38" s="1395"/>
      <c r="BA38" s="1395"/>
      <c r="BB38" s="1395">
        <v>0</v>
      </c>
      <c r="BC38" s="1395">
        <v>0</v>
      </c>
      <c r="BD38" s="1395"/>
      <c r="BE38" s="1395">
        <v>0</v>
      </c>
      <c r="BF38" s="1395"/>
      <c r="BG38" s="1395"/>
      <c r="BH38" s="1395"/>
      <c r="BI38" s="1395"/>
      <c r="BJ38" s="1395">
        <v>0</v>
      </c>
      <c r="BK38" s="1395"/>
      <c r="BL38" s="1395">
        <v>0</v>
      </c>
      <c r="BM38" s="1395"/>
      <c r="BN38" s="1395"/>
      <c r="BO38" s="1395"/>
      <c r="BP38" s="1395"/>
      <c r="BQ38" s="1395">
        <v>0</v>
      </c>
      <c r="BR38" s="1395"/>
      <c r="BS38" s="1395">
        <v>0</v>
      </c>
      <c r="BT38" s="1395"/>
      <c r="BU38" s="1395"/>
      <c r="BV38" s="1395"/>
      <c r="BW38" s="1395"/>
      <c r="BX38" s="1395">
        <v>0</v>
      </c>
      <c r="BY38" s="1395"/>
      <c r="BZ38" s="1395"/>
      <c r="CA38" s="1395"/>
      <c r="CB38" s="1395"/>
      <c r="CC38" s="1395"/>
      <c r="CD38" s="1395">
        <v>0</v>
      </c>
      <c r="CE38" s="1395">
        <v>0</v>
      </c>
      <c r="CF38" s="1395"/>
      <c r="CG38" s="1395"/>
      <c r="CH38" s="1395">
        <v>0</v>
      </c>
      <c r="CI38" s="1395"/>
      <c r="CJ38" s="1395"/>
      <c r="CK38" s="1395"/>
      <c r="CL38" s="1395">
        <v>0</v>
      </c>
      <c r="CM38" s="1395"/>
      <c r="CN38" s="1395"/>
      <c r="CO38" s="1395"/>
      <c r="CP38" s="1395"/>
      <c r="CQ38" s="1395">
        <v>0</v>
      </c>
      <c r="CR38" s="1395">
        <v>0</v>
      </c>
      <c r="CS38" s="1395"/>
      <c r="CT38" s="1395"/>
      <c r="CU38" s="1395">
        <v>0</v>
      </c>
      <c r="CV38" s="1395"/>
      <c r="CW38" s="1395"/>
      <c r="CX38" s="1395"/>
      <c r="CY38" s="1395">
        <v>0</v>
      </c>
      <c r="CZ38" s="1395"/>
      <c r="DA38" s="1395">
        <v>0</v>
      </c>
      <c r="DB38" s="1395">
        <v>0</v>
      </c>
      <c r="DC38" s="1395"/>
      <c r="DD38" s="1395"/>
      <c r="DE38" s="1395"/>
      <c r="DF38" s="1395"/>
      <c r="DG38" s="1395"/>
      <c r="DH38" s="1395">
        <v>44223509</v>
      </c>
      <c r="DI38" s="1395">
        <v>6648238</v>
      </c>
      <c r="DJ38" s="1395">
        <v>2980547</v>
      </c>
      <c r="DK38" s="1395">
        <v>2929030</v>
      </c>
      <c r="DL38" s="1395">
        <v>31665694</v>
      </c>
      <c r="DM38" s="1395"/>
      <c r="DN38" s="1395">
        <v>9549081.9199999869</v>
      </c>
      <c r="DO38" s="1395"/>
      <c r="DP38" s="1395"/>
      <c r="DQ38" s="1395">
        <v>177037740.91999999</v>
      </c>
      <c r="DR38" s="1346"/>
      <c r="DS38" s="1346"/>
      <c r="DT38" s="1346"/>
    </row>
    <row r="39" spans="2:124">
      <c r="B39" s="1195">
        <v>42856</v>
      </c>
      <c r="C39" s="1395">
        <v>89490357</v>
      </c>
      <c r="D39" s="1395">
        <v>89490357</v>
      </c>
      <c r="E39" s="1395">
        <v>64741174</v>
      </c>
      <c r="F39" s="1395">
        <v>24749183</v>
      </c>
      <c r="G39" s="1395"/>
      <c r="H39" s="1395"/>
      <c r="I39" s="1395"/>
      <c r="J39" s="1395"/>
      <c r="K39" s="1395"/>
      <c r="L39" s="1395"/>
      <c r="M39" s="1395"/>
      <c r="N39" s="1395"/>
      <c r="O39" s="1395">
        <v>36992863</v>
      </c>
      <c r="P39" s="1395">
        <v>14468410</v>
      </c>
      <c r="Q39" s="1395">
        <v>1722651</v>
      </c>
      <c r="R39" s="1395">
        <v>1081589</v>
      </c>
      <c r="S39" s="1395">
        <v>641062</v>
      </c>
      <c r="T39" s="1395"/>
      <c r="U39" s="1395">
        <v>12745759</v>
      </c>
      <c r="V39" s="1395">
        <v>3318024</v>
      </c>
      <c r="W39" s="1395">
        <v>9427735</v>
      </c>
      <c r="X39" s="1395"/>
      <c r="Y39" s="1395">
        <v>0</v>
      </c>
      <c r="Z39" s="1395"/>
      <c r="AA39" s="1395"/>
      <c r="AB39" s="1395"/>
      <c r="AC39" s="1395">
        <v>0</v>
      </c>
      <c r="AD39" s="1395"/>
      <c r="AE39" s="1395">
        <v>0</v>
      </c>
      <c r="AF39" s="1395"/>
      <c r="AG39" s="1395">
        <v>7954832</v>
      </c>
      <c r="AH39" s="1395">
        <v>6069143</v>
      </c>
      <c r="AI39" s="1395">
        <v>1885689</v>
      </c>
      <c r="AJ39" s="1395"/>
      <c r="AK39" s="1395">
        <v>5570157</v>
      </c>
      <c r="AL39" s="1395">
        <v>5570157</v>
      </c>
      <c r="AM39" s="1395"/>
      <c r="AN39" s="1395"/>
      <c r="AO39" s="1395">
        <v>5306411</v>
      </c>
      <c r="AP39" s="1395">
        <v>4704836</v>
      </c>
      <c r="AQ39" s="1395">
        <v>601575</v>
      </c>
      <c r="AR39" s="1395"/>
      <c r="AS39" s="1395">
        <v>3693053</v>
      </c>
      <c r="AT39" s="1395">
        <v>1261570</v>
      </c>
      <c r="AU39" s="1395">
        <v>2431483</v>
      </c>
      <c r="AV39" s="1395"/>
      <c r="AW39" s="1395">
        <v>0</v>
      </c>
      <c r="AX39" s="1395"/>
      <c r="AY39" s="1395"/>
      <c r="AZ39" s="1395"/>
      <c r="BA39" s="1395"/>
      <c r="BB39" s="1395">
        <v>0</v>
      </c>
      <c r="BC39" s="1395">
        <v>0</v>
      </c>
      <c r="BD39" s="1395"/>
      <c r="BE39" s="1395">
        <v>0</v>
      </c>
      <c r="BF39" s="1395"/>
      <c r="BG39" s="1395"/>
      <c r="BH39" s="1395"/>
      <c r="BI39" s="1395"/>
      <c r="BJ39" s="1395">
        <v>0</v>
      </c>
      <c r="BK39" s="1395"/>
      <c r="BL39" s="1395">
        <v>0</v>
      </c>
      <c r="BM39" s="1395"/>
      <c r="BN39" s="1395"/>
      <c r="BO39" s="1395"/>
      <c r="BP39" s="1395"/>
      <c r="BQ39" s="1395">
        <v>0</v>
      </c>
      <c r="BR39" s="1395"/>
      <c r="BS39" s="1395">
        <v>0</v>
      </c>
      <c r="BT39" s="1395"/>
      <c r="BU39" s="1395"/>
      <c r="BV39" s="1395"/>
      <c r="BW39" s="1395"/>
      <c r="BX39" s="1395">
        <v>0</v>
      </c>
      <c r="BY39" s="1395"/>
      <c r="BZ39" s="1395"/>
      <c r="CA39" s="1395"/>
      <c r="CB39" s="1395"/>
      <c r="CC39" s="1395"/>
      <c r="CD39" s="1395">
        <v>0</v>
      </c>
      <c r="CE39" s="1395">
        <v>0</v>
      </c>
      <c r="CF39" s="1395"/>
      <c r="CG39" s="1395"/>
      <c r="CH39" s="1395">
        <v>0</v>
      </c>
      <c r="CI39" s="1395"/>
      <c r="CJ39" s="1395"/>
      <c r="CK39" s="1395"/>
      <c r="CL39" s="1395">
        <v>0</v>
      </c>
      <c r="CM39" s="1395"/>
      <c r="CN39" s="1395"/>
      <c r="CO39" s="1395"/>
      <c r="CP39" s="1395"/>
      <c r="CQ39" s="1395">
        <v>0</v>
      </c>
      <c r="CR39" s="1395">
        <v>0</v>
      </c>
      <c r="CS39" s="1395"/>
      <c r="CT39" s="1395"/>
      <c r="CU39" s="1395">
        <v>0</v>
      </c>
      <c r="CV39" s="1395"/>
      <c r="CW39" s="1395"/>
      <c r="CX39" s="1395"/>
      <c r="CY39" s="1395">
        <v>0</v>
      </c>
      <c r="CZ39" s="1395"/>
      <c r="DA39" s="1395">
        <v>0</v>
      </c>
      <c r="DB39" s="1395">
        <v>0</v>
      </c>
      <c r="DC39" s="1395"/>
      <c r="DD39" s="1395"/>
      <c r="DE39" s="1395"/>
      <c r="DF39" s="1395"/>
      <c r="DG39" s="1395"/>
      <c r="DH39" s="1395">
        <v>44842715</v>
      </c>
      <c r="DI39" s="1395">
        <v>6737512</v>
      </c>
      <c r="DJ39" s="1395">
        <v>2945601</v>
      </c>
      <c r="DK39" s="1395">
        <v>3134226</v>
      </c>
      <c r="DL39" s="1395">
        <v>32025376</v>
      </c>
      <c r="DM39" s="1395"/>
      <c r="DN39" s="1395">
        <v>9234604.1100000143</v>
      </c>
      <c r="DO39" s="1395"/>
      <c r="DP39" s="1395"/>
      <c r="DQ39" s="1395">
        <v>180560539.11000001</v>
      </c>
      <c r="DR39" s="1346"/>
      <c r="DS39" s="1346"/>
      <c r="DT39" s="1346">
        <v>0</v>
      </c>
    </row>
    <row r="40" spans="2:124" s="947" customFormat="1" ht="15.75">
      <c r="B40" s="1195">
        <v>42887</v>
      </c>
      <c r="C40" s="1395">
        <v>91088267</v>
      </c>
      <c r="D40" s="1395">
        <v>91088267</v>
      </c>
      <c r="E40" s="1395">
        <v>67869139</v>
      </c>
      <c r="F40" s="1395">
        <v>23219128</v>
      </c>
      <c r="G40" s="1395"/>
      <c r="H40" s="1395"/>
      <c r="I40" s="1395"/>
      <c r="J40" s="1395"/>
      <c r="K40" s="1395"/>
      <c r="L40" s="1395"/>
      <c r="M40" s="1395"/>
      <c r="N40" s="1395"/>
      <c r="O40" s="1395">
        <v>41875045</v>
      </c>
      <c r="P40" s="1395">
        <v>15205393</v>
      </c>
      <c r="Q40" s="1395">
        <v>1787158</v>
      </c>
      <c r="R40" s="1395">
        <v>1257013</v>
      </c>
      <c r="S40" s="1395">
        <v>530145</v>
      </c>
      <c r="T40" s="1395"/>
      <c r="U40" s="1395">
        <v>13418235</v>
      </c>
      <c r="V40" s="1395">
        <v>5900957</v>
      </c>
      <c r="W40" s="1395">
        <v>7517278</v>
      </c>
      <c r="X40" s="1395"/>
      <c r="Y40" s="1395">
        <v>0</v>
      </c>
      <c r="Z40" s="1395"/>
      <c r="AA40" s="1395"/>
      <c r="AB40" s="1395"/>
      <c r="AC40" s="1395">
        <v>3000709</v>
      </c>
      <c r="AD40" s="1395"/>
      <c r="AE40" s="1395">
        <v>3000709</v>
      </c>
      <c r="AF40" s="1395"/>
      <c r="AG40" s="1395">
        <v>4264318</v>
      </c>
      <c r="AH40" s="1395">
        <v>2377347</v>
      </c>
      <c r="AI40" s="1395">
        <v>1886971</v>
      </c>
      <c r="AJ40" s="1395"/>
      <c r="AK40" s="1395">
        <v>5514773</v>
      </c>
      <c r="AL40" s="1395">
        <v>5514773</v>
      </c>
      <c r="AM40" s="1395"/>
      <c r="AN40" s="1395"/>
      <c r="AO40" s="1395">
        <v>5573462</v>
      </c>
      <c r="AP40" s="1395">
        <v>4970137</v>
      </c>
      <c r="AQ40" s="1395">
        <v>603325</v>
      </c>
      <c r="AR40" s="1395"/>
      <c r="AS40" s="1395">
        <v>8316390</v>
      </c>
      <c r="AT40" s="1395">
        <v>5994207</v>
      </c>
      <c r="AU40" s="1395">
        <v>2322183</v>
      </c>
      <c r="AV40" s="1395"/>
      <c r="AW40" s="1395">
        <v>0</v>
      </c>
      <c r="AX40" s="1395"/>
      <c r="AY40" s="1395"/>
      <c r="AZ40" s="1395"/>
      <c r="BA40" s="1395"/>
      <c r="BB40" s="1395">
        <v>0</v>
      </c>
      <c r="BC40" s="1395">
        <v>0</v>
      </c>
      <c r="BD40" s="1395"/>
      <c r="BE40" s="1395">
        <v>0</v>
      </c>
      <c r="BF40" s="1395"/>
      <c r="BG40" s="1395"/>
      <c r="BH40" s="1395"/>
      <c r="BI40" s="1395"/>
      <c r="BJ40" s="1395">
        <v>0</v>
      </c>
      <c r="BK40" s="1395"/>
      <c r="BL40" s="1395">
        <v>0</v>
      </c>
      <c r="BM40" s="1395"/>
      <c r="BN40" s="1395"/>
      <c r="BO40" s="1395"/>
      <c r="BP40" s="1395"/>
      <c r="BQ40" s="1395">
        <v>0</v>
      </c>
      <c r="BR40" s="1395"/>
      <c r="BS40" s="1395">
        <v>0</v>
      </c>
      <c r="BT40" s="1395"/>
      <c r="BU40" s="1395"/>
      <c r="BV40" s="1395"/>
      <c r="BW40" s="1395"/>
      <c r="BX40" s="1395">
        <v>0</v>
      </c>
      <c r="BY40" s="1395"/>
      <c r="BZ40" s="1395"/>
      <c r="CA40" s="1395"/>
      <c r="CB40" s="1395"/>
      <c r="CC40" s="1395"/>
      <c r="CD40" s="1395">
        <v>0</v>
      </c>
      <c r="CE40" s="1395">
        <v>0</v>
      </c>
      <c r="CF40" s="1395"/>
      <c r="CG40" s="1395"/>
      <c r="CH40" s="1395">
        <v>0</v>
      </c>
      <c r="CI40" s="1395"/>
      <c r="CJ40" s="1395"/>
      <c r="CK40" s="1395"/>
      <c r="CL40" s="1395">
        <v>0</v>
      </c>
      <c r="CM40" s="1395"/>
      <c r="CN40" s="1395"/>
      <c r="CO40" s="1395"/>
      <c r="CP40" s="1395"/>
      <c r="CQ40" s="1395">
        <v>0</v>
      </c>
      <c r="CR40" s="1395">
        <v>0</v>
      </c>
      <c r="CS40" s="1395"/>
      <c r="CT40" s="1395"/>
      <c r="CU40" s="1395">
        <v>0</v>
      </c>
      <c r="CV40" s="1395"/>
      <c r="CW40" s="1395"/>
      <c r="CX40" s="1395"/>
      <c r="CY40" s="1395">
        <v>0</v>
      </c>
      <c r="CZ40" s="1395"/>
      <c r="DA40" s="1395">
        <v>0</v>
      </c>
      <c r="DB40" s="1395">
        <v>0</v>
      </c>
      <c r="DC40" s="1395"/>
      <c r="DD40" s="1395"/>
      <c r="DE40" s="1395"/>
      <c r="DF40" s="1395"/>
      <c r="DG40" s="1395"/>
      <c r="DH40" s="1395">
        <v>45505500.120000005</v>
      </c>
      <c r="DI40" s="1395">
        <v>6764789</v>
      </c>
      <c r="DJ40" s="1395">
        <v>2910511</v>
      </c>
      <c r="DK40" s="1395">
        <v>3834206</v>
      </c>
      <c r="DL40" s="1395">
        <v>31995994.120000001</v>
      </c>
      <c r="DM40" s="1395"/>
      <c r="DN40" s="1395">
        <v>10284720</v>
      </c>
      <c r="DO40" s="1395"/>
      <c r="DP40" s="1395"/>
      <c r="DQ40" s="1395">
        <v>188753532.12</v>
      </c>
      <c r="DR40" s="1346"/>
      <c r="DS40" s="1346"/>
      <c r="DT40" s="1346"/>
    </row>
    <row r="41" spans="2:124" s="947" customFormat="1" ht="15.75">
      <c r="B41" s="1195">
        <v>42917</v>
      </c>
      <c r="C41" s="1395">
        <v>80896162</v>
      </c>
      <c r="D41" s="1395">
        <v>80896162</v>
      </c>
      <c r="E41" s="1395">
        <v>64202600</v>
      </c>
      <c r="F41" s="1395">
        <v>16693562</v>
      </c>
      <c r="G41" s="1395"/>
      <c r="H41" s="1395"/>
      <c r="I41" s="1395"/>
      <c r="J41" s="1395"/>
      <c r="K41" s="1395"/>
      <c r="L41" s="1395"/>
      <c r="M41" s="1395"/>
      <c r="N41" s="1395"/>
      <c r="O41" s="1395">
        <v>41375455</v>
      </c>
      <c r="P41" s="1395">
        <v>15177546</v>
      </c>
      <c r="Q41" s="1395">
        <v>1663658</v>
      </c>
      <c r="R41" s="1395">
        <v>993840</v>
      </c>
      <c r="S41" s="1395">
        <v>669818</v>
      </c>
      <c r="T41" s="1395"/>
      <c r="U41" s="1395">
        <v>13513888</v>
      </c>
      <c r="V41" s="1395">
        <v>5971575</v>
      </c>
      <c r="W41" s="1395">
        <v>7542313</v>
      </c>
      <c r="X41" s="1395"/>
      <c r="Y41" s="1395">
        <v>0</v>
      </c>
      <c r="Z41" s="1395"/>
      <c r="AA41" s="1395"/>
      <c r="AB41" s="1395"/>
      <c r="AC41" s="1395">
        <v>0</v>
      </c>
      <c r="AD41" s="1395"/>
      <c r="AE41" s="1395">
        <v>0</v>
      </c>
      <c r="AF41" s="1395"/>
      <c r="AG41" s="1395">
        <v>9087827</v>
      </c>
      <c r="AH41" s="1395">
        <v>7974419</v>
      </c>
      <c r="AI41" s="1395">
        <v>1113408</v>
      </c>
      <c r="AJ41" s="1395"/>
      <c r="AK41" s="1395">
        <v>5771855</v>
      </c>
      <c r="AL41" s="1395">
        <v>5771855</v>
      </c>
      <c r="AM41" s="1395"/>
      <c r="AN41" s="1395"/>
      <c r="AO41" s="1395">
        <v>6658499</v>
      </c>
      <c r="AP41" s="1395">
        <v>6658499</v>
      </c>
      <c r="AQ41" s="1395">
        <v>0</v>
      </c>
      <c r="AR41" s="1395"/>
      <c r="AS41" s="1395">
        <v>4679728</v>
      </c>
      <c r="AT41" s="1395">
        <v>1350982</v>
      </c>
      <c r="AU41" s="1395">
        <v>3328746</v>
      </c>
      <c r="AV41" s="1395"/>
      <c r="AW41" s="1395">
        <v>0</v>
      </c>
      <c r="AX41" s="1395"/>
      <c r="AY41" s="1395"/>
      <c r="AZ41" s="1395"/>
      <c r="BA41" s="1395"/>
      <c r="BB41" s="1395">
        <v>0</v>
      </c>
      <c r="BC41" s="1395">
        <v>0</v>
      </c>
      <c r="BD41" s="1395"/>
      <c r="BE41" s="1395">
        <v>0</v>
      </c>
      <c r="BF41" s="1395"/>
      <c r="BG41" s="1395"/>
      <c r="BH41" s="1395"/>
      <c r="BI41" s="1395"/>
      <c r="BJ41" s="1395">
        <v>0</v>
      </c>
      <c r="BK41" s="1395"/>
      <c r="BL41" s="1395">
        <v>0</v>
      </c>
      <c r="BM41" s="1395"/>
      <c r="BN41" s="1395"/>
      <c r="BO41" s="1395"/>
      <c r="BP41" s="1395"/>
      <c r="BQ41" s="1395">
        <v>0</v>
      </c>
      <c r="BR41" s="1395"/>
      <c r="BS41" s="1395">
        <v>0</v>
      </c>
      <c r="BT41" s="1395"/>
      <c r="BU41" s="1395"/>
      <c r="BV41" s="1395"/>
      <c r="BW41" s="1395"/>
      <c r="BX41" s="1395">
        <v>0</v>
      </c>
      <c r="BY41" s="1395"/>
      <c r="BZ41" s="1395"/>
      <c r="CA41" s="1395"/>
      <c r="CB41" s="1395"/>
      <c r="CC41" s="1395"/>
      <c r="CD41" s="1395">
        <v>0</v>
      </c>
      <c r="CE41" s="1395">
        <v>0</v>
      </c>
      <c r="CF41" s="1395"/>
      <c r="CG41" s="1395"/>
      <c r="CH41" s="1395">
        <v>0</v>
      </c>
      <c r="CI41" s="1395"/>
      <c r="CJ41" s="1395"/>
      <c r="CK41" s="1395"/>
      <c r="CL41" s="1395">
        <v>0</v>
      </c>
      <c r="CM41" s="1395"/>
      <c r="CN41" s="1395"/>
      <c r="CO41" s="1395"/>
      <c r="CP41" s="1395"/>
      <c r="CQ41" s="1395">
        <v>0</v>
      </c>
      <c r="CR41" s="1395">
        <v>0</v>
      </c>
      <c r="CS41" s="1395"/>
      <c r="CT41" s="1395"/>
      <c r="CU41" s="1395">
        <v>0</v>
      </c>
      <c r="CV41" s="1395"/>
      <c r="CW41" s="1395"/>
      <c r="CX41" s="1395"/>
      <c r="CY41" s="1395">
        <v>0</v>
      </c>
      <c r="CZ41" s="1395"/>
      <c r="DA41" s="1395">
        <v>0</v>
      </c>
      <c r="DB41" s="1395">
        <v>0</v>
      </c>
      <c r="DC41" s="1395"/>
      <c r="DD41" s="1395"/>
      <c r="DE41" s="1395"/>
      <c r="DF41" s="1395"/>
      <c r="DG41" s="1395"/>
      <c r="DH41" s="1395">
        <v>46604936</v>
      </c>
      <c r="DI41" s="1395">
        <v>6675370</v>
      </c>
      <c r="DJ41" s="1395">
        <v>2884840</v>
      </c>
      <c r="DK41" s="1395">
        <v>4821952</v>
      </c>
      <c r="DL41" s="1395">
        <v>32222774</v>
      </c>
      <c r="DM41" s="1395"/>
      <c r="DN41" s="1395">
        <v>8798216.6399999857</v>
      </c>
      <c r="DO41" s="1395"/>
      <c r="DP41" s="1395"/>
      <c r="DQ41" s="1395">
        <v>177674769.63999999</v>
      </c>
      <c r="DR41" s="1346"/>
      <c r="DS41" s="1346"/>
      <c r="DT41" s="1346">
        <v>0</v>
      </c>
    </row>
    <row r="42" spans="2:124">
      <c r="B42" s="1195">
        <v>42948</v>
      </c>
      <c r="C42" s="1395">
        <v>89506213</v>
      </c>
      <c r="D42" s="1395">
        <v>89506213</v>
      </c>
      <c r="E42" s="1395">
        <v>68495104</v>
      </c>
      <c r="F42" s="1395">
        <v>21011109</v>
      </c>
      <c r="G42" s="1395"/>
      <c r="H42" s="1395"/>
      <c r="I42" s="1395"/>
      <c r="J42" s="1395"/>
      <c r="K42" s="1395"/>
      <c r="L42" s="1395"/>
      <c r="M42" s="1395"/>
      <c r="N42" s="1395"/>
      <c r="O42" s="1395">
        <v>42554971</v>
      </c>
      <c r="P42" s="1395">
        <v>15589809</v>
      </c>
      <c r="Q42" s="1395">
        <v>1672236</v>
      </c>
      <c r="R42" s="1395">
        <v>1014613</v>
      </c>
      <c r="S42" s="1395">
        <v>657623</v>
      </c>
      <c r="T42" s="1395"/>
      <c r="U42" s="1395">
        <v>13917573</v>
      </c>
      <c r="V42" s="1395">
        <v>2035926</v>
      </c>
      <c r="W42" s="1395">
        <v>11881647</v>
      </c>
      <c r="X42" s="1395"/>
      <c r="Y42" s="1395">
        <v>0</v>
      </c>
      <c r="Z42" s="1395"/>
      <c r="AA42" s="1395"/>
      <c r="AB42" s="1395"/>
      <c r="AC42" s="1395">
        <v>0</v>
      </c>
      <c r="AD42" s="1395"/>
      <c r="AE42" s="1395">
        <v>0</v>
      </c>
      <c r="AF42" s="1395"/>
      <c r="AG42" s="1395">
        <v>5089723</v>
      </c>
      <c r="AH42" s="1395">
        <v>1950595</v>
      </c>
      <c r="AI42" s="1395">
        <v>3139128</v>
      </c>
      <c r="AJ42" s="1395"/>
      <c r="AK42" s="1395">
        <v>5783361</v>
      </c>
      <c r="AL42" s="1395">
        <v>5783361</v>
      </c>
      <c r="AM42" s="1395"/>
      <c r="AN42" s="1395"/>
      <c r="AO42" s="1395">
        <v>6749221</v>
      </c>
      <c r="AP42" s="1395">
        <v>6749221</v>
      </c>
      <c r="AQ42" s="1395">
        <v>0</v>
      </c>
      <c r="AR42" s="1395"/>
      <c r="AS42" s="1395">
        <v>9342857</v>
      </c>
      <c r="AT42" s="1395">
        <v>6022023</v>
      </c>
      <c r="AU42" s="1395">
        <v>3320834</v>
      </c>
      <c r="AV42" s="1395"/>
      <c r="AW42" s="1395">
        <v>0</v>
      </c>
      <c r="AX42" s="1395"/>
      <c r="AY42" s="1395"/>
      <c r="AZ42" s="1395"/>
      <c r="BA42" s="1395"/>
      <c r="BB42" s="1395">
        <v>0</v>
      </c>
      <c r="BC42" s="1395">
        <v>0</v>
      </c>
      <c r="BD42" s="1395"/>
      <c r="BE42" s="1395">
        <v>0</v>
      </c>
      <c r="BF42" s="1395"/>
      <c r="BG42" s="1395"/>
      <c r="BH42" s="1395"/>
      <c r="BI42" s="1395"/>
      <c r="BJ42" s="1395">
        <v>0</v>
      </c>
      <c r="BK42" s="1395"/>
      <c r="BL42" s="1395">
        <v>0</v>
      </c>
      <c r="BM42" s="1395"/>
      <c r="BN42" s="1395"/>
      <c r="BO42" s="1395"/>
      <c r="BP42" s="1395"/>
      <c r="BQ42" s="1395">
        <v>0</v>
      </c>
      <c r="BR42" s="1395"/>
      <c r="BS42" s="1395">
        <v>0</v>
      </c>
      <c r="BT42" s="1395"/>
      <c r="BU42" s="1395"/>
      <c r="BV42" s="1395"/>
      <c r="BW42" s="1395"/>
      <c r="BX42" s="1395">
        <v>0</v>
      </c>
      <c r="BY42" s="1395"/>
      <c r="BZ42" s="1395"/>
      <c r="CA42" s="1395"/>
      <c r="CB42" s="1395"/>
      <c r="CC42" s="1395"/>
      <c r="CD42" s="1395">
        <v>0</v>
      </c>
      <c r="CE42" s="1395">
        <v>0</v>
      </c>
      <c r="CF42" s="1395"/>
      <c r="CG42" s="1395"/>
      <c r="CH42" s="1395">
        <v>0</v>
      </c>
      <c r="CI42" s="1395"/>
      <c r="CJ42" s="1395"/>
      <c r="CK42" s="1395"/>
      <c r="CL42" s="1395">
        <v>0</v>
      </c>
      <c r="CM42" s="1395"/>
      <c r="CN42" s="1395"/>
      <c r="CO42" s="1395"/>
      <c r="CP42" s="1395"/>
      <c r="CQ42" s="1395">
        <v>0</v>
      </c>
      <c r="CR42" s="1395">
        <v>0</v>
      </c>
      <c r="CS42" s="1395"/>
      <c r="CT42" s="1395"/>
      <c r="CU42" s="1395">
        <v>0</v>
      </c>
      <c r="CV42" s="1395"/>
      <c r="CW42" s="1395"/>
      <c r="CX42" s="1395"/>
      <c r="CY42" s="1395">
        <v>0</v>
      </c>
      <c r="CZ42" s="1395"/>
      <c r="DA42" s="1395">
        <v>0</v>
      </c>
      <c r="DB42" s="1395">
        <v>0</v>
      </c>
      <c r="DC42" s="1395"/>
      <c r="DD42" s="1395"/>
      <c r="DE42" s="1395"/>
      <c r="DF42" s="1395"/>
      <c r="DG42" s="1395"/>
      <c r="DH42" s="1395">
        <v>47962485</v>
      </c>
      <c r="DI42" s="1395">
        <v>6754692</v>
      </c>
      <c r="DJ42" s="1395">
        <v>2865656</v>
      </c>
      <c r="DK42" s="1395">
        <v>5914824</v>
      </c>
      <c r="DL42" s="1395">
        <v>32427313</v>
      </c>
      <c r="DM42" s="1395"/>
      <c r="DN42" s="1395">
        <v>9397898.3100000005</v>
      </c>
      <c r="DO42" s="1395"/>
      <c r="DP42" s="1395"/>
      <c r="DQ42" s="1395">
        <v>189421567.31</v>
      </c>
      <c r="DR42" s="1346"/>
      <c r="DS42" s="1346"/>
      <c r="DT42" s="1346"/>
    </row>
    <row r="43" spans="2:124">
      <c r="B43" s="1195">
        <v>42979</v>
      </c>
      <c r="C43" s="1396">
        <v>88309171</v>
      </c>
      <c r="D43" s="1396">
        <v>88309171</v>
      </c>
      <c r="E43" s="1396">
        <v>68798614</v>
      </c>
      <c r="F43" s="1396">
        <v>19510557</v>
      </c>
      <c r="G43" s="1396"/>
      <c r="H43" s="1396"/>
      <c r="I43" s="1396"/>
      <c r="J43" s="1396"/>
      <c r="K43" s="1396"/>
      <c r="L43" s="1396"/>
      <c r="M43" s="1396"/>
      <c r="N43" s="1396"/>
      <c r="O43" s="1396">
        <v>44320304</v>
      </c>
      <c r="P43" s="1396">
        <v>16668834</v>
      </c>
      <c r="Q43" s="1396">
        <v>1610694</v>
      </c>
      <c r="R43" s="1396">
        <v>1358504</v>
      </c>
      <c r="S43" s="1396">
        <v>252190</v>
      </c>
      <c r="T43" s="1396"/>
      <c r="U43" s="1396">
        <v>15058140</v>
      </c>
      <c r="V43" s="1396">
        <v>7081209</v>
      </c>
      <c r="W43" s="1396">
        <v>7976931</v>
      </c>
      <c r="X43" s="1396"/>
      <c r="Y43" s="1396">
        <v>0</v>
      </c>
      <c r="Z43" s="1396"/>
      <c r="AA43" s="1396"/>
      <c r="AB43" s="1396"/>
      <c r="AC43" s="1396">
        <v>0</v>
      </c>
      <c r="AD43" s="1396"/>
      <c r="AE43" s="1396">
        <v>0</v>
      </c>
      <c r="AF43" s="1396"/>
      <c r="AG43" s="1396">
        <v>5602116</v>
      </c>
      <c r="AH43" s="1396">
        <v>5044684</v>
      </c>
      <c r="AI43" s="1396">
        <v>557432</v>
      </c>
      <c r="AJ43" s="1396"/>
      <c r="AK43" s="1396">
        <v>5798293</v>
      </c>
      <c r="AL43" s="1396">
        <v>5798293</v>
      </c>
      <c r="AM43" s="1396"/>
      <c r="AN43" s="1396"/>
      <c r="AO43" s="1396">
        <v>6804747</v>
      </c>
      <c r="AP43" s="1396">
        <v>6804747</v>
      </c>
      <c r="AQ43" s="1396">
        <v>0</v>
      </c>
      <c r="AR43" s="1396"/>
      <c r="AS43" s="1396">
        <v>9446314</v>
      </c>
      <c r="AT43" s="1396">
        <v>7333417</v>
      </c>
      <c r="AU43" s="1396">
        <v>2112897</v>
      </c>
      <c r="AV43" s="1396"/>
      <c r="AW43" s="1396">
        <v>0</v>
      </c>
      <c r="AX43" s="1396"/>
      <c r="AY43" s="1396"/>
      <c r="AZ43" s="1396"/>
      <c r="BA43" s="1396"/>
      <c r="BB43" s="1396">
        <v>0</v>
      </c>
      <c r="BC43" s="1396">
        <v>0</v>
      </c>
      <c r="BD43" s="1396"/>
      <c r="BE43" s="1396">
        <v>0</v>
      </c>
      <c r="BF43" s="1396"/>
      <c r="BG43" s="1396"/>
      <c r="BH43" s="1396"/>
      <c r="BI43" s="1396"/>
      <c r="BJ43" s="1396">
        <v>0</v>
      </c>
      <c r="BK43" s="1396"/>
      <c r="BL43" s="1396">
        <v>0</v>
      </c>
      <c r="BM43" s="1396"/>
      <c r="BN43" s="1396"/>
      <c r="BO43" s="1396"/>
      <c r="BP43" s="1396"/>
      <c r="BQ43" s="1396">
        <v>0</v>
      </c>
      <c r="BR43" s="1396"/>
      <c r="BS43" s="1396">
        <v>0</v>
      </c>
      <c r="BT43" s="1396"/>
      <c r="BU43" s="1396"/>
      <c r="BV43" s="1396"/>
      <c r="BW43" s="1396"/>
      <c r="BX43" s="1396">
        <v>0</v>
      </c>
      <c r="BY43" s="1396"/>
      <c r="BZ43" s="1396"/>
      <c r="CA43" s="1396"/>
      <c r="CB43" s="1396"/>
      <c r="CC43" s="1396"/>
      <c r="CD43" s="1396">
        <v>0</v>
      </c>
      <c r="CE43" s="1396">
        <v>0</v>
      </c>
      <c r="CF43" s="1396"/>
      <c r="CG43" s="1396"/>
      <c r="CH43" s="1396">
        <v>0</v>
      </c>
      <c r="CI43" s="1396"/>
      <c r="CJ43" s="1396"/>
      <c r="CK43" s="1396"/>
      <c r="CL43" s="1396">
        <v>0</v>
      </c>
      <c r="CM43" s="1396"/>
      <c r="CN43" s="1396"/>
      <c r="CO43" s="1396"/>
      <c r="CP43" s="1396"/>
      <c r="CQ43" s="1396">
        <v>0</v>
      </c>
      <c r="CR43" s="1396">
        <v>0</v>
      </c>
      <c r="CS43" s="1396"/>
      <c r="CT43" s="1396"/>
      <c r="CU43" s="1396">
        <v>0</v>
      </c>
      <c r="CV43" s="1396"/>
      <c r="CW43" s="1396"/>
      <c r="CX43" s="1396"/>
      <c r="CY43" s="1396">
        <v>0</v>
      </c>
      <c r="CZ43" s="1396"/>
      <c r="DA43" s="1396">
        <v>0</v>
      </c>
      <c r="DB43" s="1396">
        <v>0</v>
      </c>
      <c r="DC43" s="1396"/>
      <c r="DD43" s="1396"/>
      <c r="DE43" s="1396"/>
      <c r="DF43" s="1396"/>
      <c r="DG43" s="1396"/>
      <c r="DH43" s="1396">
        <v>50250917</v>
      </c>
      <c r="DI43" s="1396">
        <v>6879726</v>
      </c>
      <c r="DJ43" s="1396">
        <v>2857730</v>
      </c>
      <c r="DK43" s="1396">
        <v>6854803</v>
      </c>
      <c r="DL43" s="1396">
        <v>33658658</v>
      </c>
      <c r="DM43" s="1396"/>
      <c r="DN43" s="1396">
        <v>10513927.029999999</v>
      </c>
      <c r="DO43" s="1396"/>
      <c r="DP43" s="1396"/>
      <c r="DQ43" s="1396">
        <v>193394319.03</v>
      </c>
      <c r="DR43" s="1347"/>
      <c r="DS43" s="1347"/>
      <c r="DT43" s="1347"/>
    </row>
    <row r="44" spans="2:124">
      <c r="B44" s="1198">
        <v>43009</v>
      </c>
      <c r="C44" s="1397">
        <v>86940666</v>
      </c>
      <c r="D44" s="1397">
        <v>86940666</v>
      </c>
      <c r="E44" s="1397">
        <v>69011822</v>
      </c>
      <c r="F44" s="1397">
        <v>17928844</v>
      </c>
      <c r="G44" s="1397"/>
      <c r="H44" s="1397"/>
      <c r="I44" s="1397"/>
      <c r="J44" s="1397"/>
      <c r="K44" s="1397"/>
      <c r="L44" s="1397"/>
      <c r="M44" s="1397"/>
      <c r="N44" s="1397"/>
      <c r="O44" s="1397">
        <v>52314191</v>
      </c>
      <c r="P44" s="1397">
        <v>25856227</v>
      </c>
      <c r="Q44" s="1397">
        <v>1697153</v>
      </c>
      <c r="R44" s="1397">
        <v>1126458</v>
      </c>
      <c r="S44" s="1397">
        <v>570695</v>
      </c>
      <c r="T44" s="1397"/>
      <c r="U44" s="1397">
        <v>24159074</v>
      </c>
      <c r="V44" s="1397">
        <v>6674643</v>
      </c>
      <c r="W44" s="1397">
        <v>17484431</v>
      </c>
      <c r="X44" s="1397"/>
      <c r="Y44" s="1397">
        <v>0</v>
      </c>
      <c r="Z44" s="1397"/>
      <c r="AA44" s="1397"/>
      <c r="AB44" s="1397"/>
      <c r="AC44" s="1397">
        <v>0</v>
      </c>
      <c r="AD44" s="1397"/>
      <c r="AE44" s="1397">
        <v>0</v>
      </c>
      <c r="AF44" s="1397"/>
      <c r="AG44" s="1397">
        <v>9471214</v>
      </c>
      <c r="AH44" s="1397">
        <v>7180864</v>
      </c>
      <c r="AI44" s="1397">
        <v>2290350</v>
      </c>
      <c r="AJ44" s="1397"/>
      <c r="AK44" s="1397">
        <v>5797165</v>
      </c>
      <c r="AL44" s="1397">
        <v>5797165</v>
      </c>
      <c r="AM44" s="1397"/>
      <c r="AN44" s="1397"/>
      <c r="AO44" s="1397">
        <v>6850866</v>
      </c>
      <c r="AP44" s="1397">
        <v>6850866</v>
      </c>
      <c r="AQ44" s="1397">
        <v>0</v>
      </c>
      <c r="AR44" s="1397"/>
      <c r="AS44" s="1397">
        <v>4338719</v>
      </c>
      <c r="AT44" s="1397">
        <v>2256007</v>
      </c>
      <c r="AU44" s="1397">
        <v>2082712</v>
      </c>
      <c r="AV44" s="1397"/>
      <c r="AW44" s="1397">
        <v>0</v>
      </c>
      <c r="AX44" s="1397"/>
      <c r="AY44" s="1397"/>
      <c r="AZ44" s="1397"/>
      <c r="BA44" s="1397"/>
      <c r="BB44" s="1397">
        <v>0</v>
      </c>
      <c r="BC44" s="1397">
        <v>0</v>
      </c>
      <c r="BD44" s="1397"/>
      <c r="BE44" s="1397">
        <v>0</v>
      </c>
      <c r="BF44" s="1397"/>
      <c r="BG44" s="1397"/>
      <c r="BH44" s="1397"/>
      <c r="BI44" s="1397"/>
      <c r="BJ44" s="1397">
        <v>0</v>
      </c>
      <c r="BK44" s="1397"/>
      <c r="BL44" s="1397">
        <v>0</v>
      </c>
      <c r="BM44" s="1397"/>
      <c r="BN44" s="1397"/>
      <c r="BO44" s="1397"/>
      <c r="BP44" s="1397"/>
      <c r="BQ44" s="1397">
        <v>0</v>
      </c>
      <c r="BR44" s="1397"/>
      <c r="BS44" s="1397">
        <v>0</v>
      </c>
      <c r="BT44" s="1397"/>
      <c r="BU44" s="1397"/>
      <c r="BV44" s="1397"/>
      <c r="BW44" s="1397"/>
      <c r="BX44" s="1397">
        <v>0</v>
      </c>
      <c r="BY44" s="1397"/>
      <c r="BZ44" s="1397"/>
      <c r="CA44" s="1397"/>
      <c r="CB44" s="1397"/>
      <c r="CC44" s="1397"/>
      <c r="CD44" s="1397">
        <v>0</v>
      </c>
      <c r="CE44" s="1397">
        <v>0</v>
      </c>
      <c r="CF44" s="1397"/>
      <c r="CG44" s="1397"/>
      <c r="CH44" s="1397">
        <v>0</v>
      </c>
      <c r="CI44" s="1397"/>
      <c r="CJ44" s="1397"/>
      <c r="CK44" s="1397"/>
      <c r="CL44" s="1397">
        <v>0</v>
      </c>
      <c r="CM44" s="1397"/>
      <c r="CN44" s="1397"/>
      <c r="CO44" s="1397"/>
      <c r="CP44" s="1397"/>
      <c r="CQ44" s="1397">
        <v>0</v>
      </c>
      <c r="CR44" s="1397">
        <v>0</v>
      </c>
      <c r="CS44" s="1397"/>
      <c r="CT44" s="1397"/>
      <c r="CU44" s="1397">
        <v>0</v>
      </c>
      <c r="CV44" s="1397"/>
      <c r="CW44" s="1397"/>
      <c r="CX44" s="1397"/>
      <c r="CY44" s="1397">
        <v>0</v>
      </c>
      <c r="CZ44" s="1397"/>
      <c r="DA44" s="1397">
        <v>0</v>
      </c>
      <c r="DB44" s="1397">
        <v>0</v>
      </c>
      <c r="DC44" s="1397"/>
      <c r="DD44" s="1397"/>
      <c r="DE44" s="1397"/>
      <c r="DF44" s="1397"/>
      <c r="DG44" s="1397"/>
      <c r="DH44" s="1397">
        <v>53419145</v>
      </c>
      <c r="DI44" s="1397">
        <v>6758261</v>
      </c>
      <c r="DJ44" s="1397">
        <v>2835460</v>
      </c>
      <c r="DK44" s="1397">
        <v>8098470</v>
      </c>
      <c r="DL44" s="1397">
        <v>35726954</v>
      </c>
      <c r="DM44" s="1397"/>
      <c r="DN44" s="1397">
        <v>10636894.74</v>
      </c>
      <c r="DO44" s="1397"/>
      <c r="DP44" s="1397"/>
      <c r="DQ44" s="1397">
        <v>203310896.74000001</v>
      </c>
      <c r="DR44" s="1348"/>
      <c r="DS44" s="1348"/>
      <c r="DT44" s="1348"/>
    </row>
    <row r="45" spans="2:124" s="1349" customFormat="1">
      <c r="B45" s="1350">
        <v>43040</v>
      </c>
      <c r="C45" s="1400">
        <v>97477577</v>
      </c>
      <c r="D45" s="1400">
        <v>97477577</v>
      </c>
      <c r="E45" s="1400">
        <v>73304162</v>
      </c>
      <c r="F45" s="1400">
        <v>24173415</v>
      </c>
      <c r="G45" s="1400"/>
      <c r="H45" s="1400"/>
      <c r="I45" s="1400"/>
      <c r="J45" s="1400"/>
      <c r="K45" s="1400"/>
      <c r="L45" s="1400"/>
      <c r="M45" s="1400"/>
      <c r="N45" s="1400"/>
      <c r="O45" s="1400">
        <v>52341375</v>
      </c>
      <c r="P45" s="1400">
        <v>24863850</v>
      </c>
      <c r="Q45" s="1400">
        <v>1186347</v>
      </c>
      <c r="R45" s="1400">
        <v>711023</v>
      </c>
      <c r="S45" s="1400">
        <v>475324</v>
      </c>
      <c r="T45" s="1400"/>
      <c r="U45" s="1400">
        <v>23677503</v>
      </c>
      <c r="V45" s="1400">
        <v>4215048</v>
      </c>
      <c r="W45" s="1400">
        <v>19462455</v>
      </c>
      <c r="X45" s="1400"/>
      <c r="Y45" s="1400">
        <v>0</v>
      </c>
      <c r="Z45" s="1400"/>
      <c r="AA45" s="1400"/>
      <c r="AB45" s="1400"/>
      <c r="AC45" s="1400">
        <v>0</v>
      </c>
      <c r="AD45" s="1400"/>
      <c r="AE45" s="1400">
        <v>0</v>
      </c>
      <c r="AF45" s="1400"/>
      <c r="AG45" s="1400">
        <v>11883467</v>
      </c>
      <c r="AH45" s="1400">
        <v>10366779</v>
      </c>
      <c r="AI45" s="1400">
        <v>1516688</v>
      </c>
      <c r="AJ45" s="1400"/>
      <c r="AK45" s="1400">
        <v>5795536</v>
      </c>
      <c r="AL45" s="1400">
        <v>5795536</v>
      </c>
      <c r="AM45" s="1400"/>
      <c r="AN45" s="1400"/>
      <c r="AO45" s="1400">
        <v>5386079</v>
      </c>
      <c r="AP45" s="1400">
        <v>5386079</v>
      </c>
      <c r="AQ45" s="1400">
        <v>0</v>
      </c>
      <c r="AR45" s="1400"/>
      <c r="AS45" s="1400">
        <v>4412443</v>
      </c>
      <c r="AT45" s="1400">
        <v>911424</v>
      </c>
      <c r="AU45" s="1400">
        <v>3501019</v>
      </c>
      <c r="AV45" s="1400"/>
      <c r="AW45" s="1400">
        <v>0</v>
      </c>
      <c r="AX45" s="1400"/>
      <c r="AY45" s="1400"/>
      <c r="AZ45" s="1400"/>
      <c r="BA45" s="1400"/>
      <c r="BB45" s="1400">
        <v>0</v>
      </c>
      <c r="BC45" s="1400">
        <v>0</v>
      </c>
      <c r="BD45" s="1400"/>
      <c r="BE45" s="1400">
        <v>0</v>
      </c>
      <c r="BF45" s="1400"/>
      <c r="BG45" s="1400"/>
      <c r="BH45" s="1400"/>
      <c r="BI45" s="1400"/>
      <c r="BJ45" s="1400">
        <v>0</v>
      </c>
      <c r="BK45" s="1400"/>
      <c r="BL45" s="1400">
        <v>0</v>
      </c>
      <c r="BM45" s="1400"/>
      <c r="BN45" s="1400"/>
      <c r="BO45" s="1400"/>
      <c r="BP45" s="1400"/>
      <c r="BQ45" s="1400">
        <v>0</v>
      </c>
      <c r="BR45" s="1400"/>
      <c r="BS45" s="1400">
        <v>0</v>
      </c>
      <c r="BT45" s="1400"/>
      <c r="BU45" s="1400"/>
      <c r="BV45" s="1400"/>
      <c r="BW45" s="1400"/>
      <c r="BX45" s="1400">
        <v>0</v>
      </c>
      <c r="BY45" s="1400"/>
      <c r="BZ45" s="1400"/>
      <c r="CA45" s="1400"/>
      <c r="CB45" s="1400"/>
      <c r="CC45" s="1400"/>
      <c r="CD45" s="1400">
        <v>0</v>
      </c>
      <c r="CE45" s="1400">
        <v>0</v>
      </c>
      <c r="CF45" s="1400"/>
      <c r="CG45" s="1400"/>
      <c r="CH45" s="1400">
        <v>0</v>
      </c>
      <c r="CI45" s="1400"/>
      <c r="CJ45" s="1400"/>
      <c r="CK45" s="1400"/>
      <c r="CL45" s="1400">
        <v>0</v>
      </c>
      <c r="CM45" s="1400"/>
      <c r="CN45" s="1400"/>
      <c r="CO45" s="1400"/>
      <c r="CP45" s="1400"/>
      <c r="CQ45" s="1400">
        <v>0</v>
      </c>
      <c r="CR45" s="1400">
        <v>0</v>
      </c>
      <c r="CS45" s="1400"/>
      <c r="CT45" s="1400"/>
      <c r="CU45" s="1400">
        <v>0</v>
      </c>
      <c r="CV45" s="1400"/>
      <c r="CW45" s="1400"/>
      <c r="CX45" s="1400"/>
      <c r="CY45" s="1400">
        <v>0</v>
      </c>
      <c r="CZ45" s="1400"/>
      <c r="DA45" s="1400">
        <v>0</v>
      </c>
      <c r="DB45" s="1400">
        <v>0</v>
      </c>
      <c r="DC45" s="1400"/>
      <c r="DD45" s="1400"/>
      <c r="DE45" s="1400"/>
      <c r="DF45" s="1400"/>
      <c r="DG45" s="1400"/>
      <c r="DH45" s="1400">
        <v>53042917</v>
      </c>
      <c r="DI45" s="1400">
        <v>6839561</v>
      </c>
      <c r="DJ45" s="1400">
        <v>2819147</v>
      </c>
      <c r="DK45" s="1400">
        <v>9369164</v>
      </c>
      <c r="DL45" s="1400">
        <v>34015045</v>
      </c>
      <c r="DM45" s="1400"/>
      <c r="DN45" s="1400">
        <v>10957352.15</v>
      </c>
      <c r="DO45" s="1400"/>
      <c r="DP45" s="1400"/>
      <c r="DQ45" s="1400">
        <v>213819221.15000001</v>
      </c>
      <c r="DR45" s="1354"/>
      <c r="DS45" s="1354"/>
      <c r="DT45" s="1354"/>
    </row>
    <row r="46" spans="2:124" s="1341" customFormat="1">
      <c r="B46" s="1342">
        <v>43070</v>
      </c>
      <c r="C46" s="1392">
        <v>110028286</v>
      </c>
      <c r="D46" s="1392">
        <v>110028286</v>
      </c>
      <c r="E46" s="1392">
        <v>77940481</v>
      </c>
      <c r="F46" s="1392">
        <v>32087805</v>
      </c>
      <c r="G46" s="1392"/>
      <c r="H46" s="1392"/>
      <c r="I46" s="1392"/>
      <c r="J46" s="1392"/>
      <c r="K46" s="1392"/>
      <c r="L46" s="1392"/>
      <c r="M46" s="1392"/>
      <c r="N46" s="1392"/>
      <c r="O46" s="1392">
        <v>49500604</v>
      </c>
      <c r="P46" s="1392">
        <v>22673501</v>
      </c>
      <c r="Q46" s="1392">
        <v>1454568</v>
      </c>
      <c r="R46" s="1392">
        <v>1315113</v>
      </c>
      <c r="S46" s="1392">
        <v>139455</v>
      </c>
      <c r="T46" s="1392"/>
      <c r="U46" s="1392">
        <v>21218933</v>
      </c>
      <c r="V46" s="1392">
        <v>6356934</v>
      </c>
      <c r="W46" s="1392">
        <v>14861999</v>
      </c>
      <c r="X46" s="1392"/>
      <c r="Y46" s="1392">
        <v>0</v>
      </c>
      <c r="Z46" s="1392"/>
      <c r="AA46" s="1392"/>
      <c r="AB46" s="1392"/>
      <c r="AC46" s="1392">
        <v>0</v>
      </c>
      <c r="AD46" s="1392"/>
      <c r="AE46" s="1392">
        <v>0</v>
      </c>
      <c r="AF46" s="1392"/>
      <c r="AG46" s="1392">
        <v>12184585</v>
      </c>
      <c r="AH46" s="1392">
        <v>9862823</v>
      </c>
      <c r="AI46" s="1392">
        <v>2321762</v>
      </c>
      <c r="AJ46" s="1392"/>
      <c r="AK46" s="1392">
        <v>5989693</v>
      </c>
      <c r="AL46" s="1392">
        <v>5989693</v>
      </c>
      <c r="AM46" s="1392"/>
      <c r="AN46" s="1392"/>
      <c r="AO46" s="1392">
        <v>4819465</v>
      </c>
      <c r="AP46" s="1392">
        <v>4272090</v>
      </c>
      <c r="AQ46" s="1392">
        <v>547375</v>
      </c>
      <c r="AR46" s="1392"/>
      <c r="AS46" s="1392">
        <v>3833360</v>
      </c>
      <c r="AT46" s="1392">
        <v>1489939</v>
      </c>
      <c r="AU46" s="1392">
        <v>2343421</v>
      </c>
      <c r="AV46" s="1392"/>
      <c r="AW46" s="1392">
        <v>0</v>
      </c>
      <c r="AX46" s="1392"/>
      <c r="AY46" s="1392"/>
      <c r="AZ46" s="1392"/>
      <c r="BA46" s="1392"/>
      <c r="BB46" s="1392">
        <v>0</v>
      </c>
      <c r="BC46" s="1392">
        <v>0</v>
      </c>
      <c r="BD46" s="1392"/>
      <c r="BE46" s="1392">
        <v>0</v>
      </c>
      <c r="BF46" s="1392"/>
      <c r="BG46" s="1392"/>
      <c r="BH46" s="1392"/>
      <c r="BI46" s="1392"/>
      <c r="BJ46" s="1392">
        <v>0</v>
      </c>
      <c r="BK46" s="1392"/>
      <c r="BL46" s="1392">
        <v>0</v>
      </c>
      <c r="BM46" s="1392"/>
      <c r="BN46" s="1392"/>
      <c r="BO46" s="1392"/>
      <c r="BP46" s="1392"/>
      <c r="BQ46" s="1392">
        <v>0</v>
      </c>
      <c r="BR46" s="1392"/>
      <c r="BS46" s="1392">
        <v>0</v>
      </c>
      <c r="BT46" s="1392"/>
      <c r="BU46" s="1392"/>
      <c r="BV46" s="1392"/>
      <c r="BW46" s="1392"/>
      <c r="BX46" s="1392">
        <v>0</v>
      </c>
      <c r="BY46" s="1392"/>
      <c r="BZ46" s="1392"/>
      <c r="CA46" s="1392"/>
      <c r="CB46" s="1392"/>
      <c r="CC46" s="1392"/>
      <c r="CD46" s="1392">
        <v>0</v>
      </c>
      <c r="CE46" s="1392">
        <v>0</v>
      </c>
      <c r="CF46" s="1392"/>
      <c r="CG46" s="1392"/>
      <c r="CH46" s="1392">
        <v>0</v>
      </c>
      <c r="CI46" s="1392"/>
      <c r="CJ46" s="1392"/>
      <c r="CK46" s="1392"/>
      <c r="CL46" s="1392">
        <v>0</v>
      </c>
      <c r="CM46" s="1392"/>
      <c r="CN46" s="1392"/>
      <c r="CO46" s="1392"/>
      <c r="CP46" s="1392"/>
      <c r="CQ46" s="1392">
        <v>0</v>
      </c>
      <c r="CR46" s="1392">
        <v>0</v>
      </c>
      <c r="CS46" s="1392"/>
      <c r="CT46" s="1392"/>
      <c r="CU46" s="1392">
        <v>0</v>
      </c>
      <c r="CV46" s="1392"/>
      <c r="CW46" s="1392"/>
      <c r="CX46" s="1392"/>
      <c r="CY46" s="1392">
        <v>0</v>
      </c>
      <c r="CZ46" s="1392"/>
      <c r="DA46" s="1392">
        <v>0</v>
      </c>
      <c r="DB46" s="1392">
        <v>0</v>
      </c>
      <c r="DC46" s="1392"/>
      <c r="DD46" s="1392"/>
      <c r="DE46" s="1392"/>
      <c r="DF46" s="1392"/>
      <c r="DG46" s="1392"/>
      <c r="DH46" s="1392">
        <v>54449964.57</v>
      </c>
      <c r="DI46" s="1392">
        <v>6918830</v>
      </c>
      <c r="DJ46" s="1392">
        <v>2820797</v>
      </c>
      <c r="DK46" s="1392">
        <v>11352959</v>
      </c>
      <c r="DL46" s="1392">
        <v>33357378.57</v>
      </c>
      <c r="DM46" s="1392"/>
      <c r="DN46" s="1392">
        <v>12728165</v>
      </c>
      <c r="DO46" s="1392"/>
      <c r="DP46" s="1392"/>
      <c r="DQ46" s="1392">
        <v>226707019.56999999</v>
      </c>
      <c r="DR46" s="1343"/>
      <c r="DS46" s="1343"/>
      <c r="DT46" s="1343"/>
    </row>
    <row r="47" spans="2:124" s="1349" customFormat="1">
      <c r="C47" s="1400"/>
      <c r="D47" s="1400"/>
      <c r="E47" s="1400"/>
      <c r="F47" s="1400"/>
      <c r="G47" s="1400"/>
      <c r="H47" s="1400"/>
      <c r="I47" s="1400"/>
      <c r="J47" s="1400"/>
      <c r="K47" s="1400"/>
      <c r="L47" s="1400"/>
      <c r="M47" s="1400"/>
      <c r="N47" s="1400"/>
      <c r="O47" s="1400"/>
      <c r="P47" s="1400"/>
      <c r="Q47" s="1400"/>
      <c r="R47" s="1400"/>
      <c r="S47" s="1400"/>
      <c r="T47" s="1400"/>
      <c r="U47" s="1400"/>
      <c r="V47" s="1400"/>
      <c r="W47" s="1400"/>
      <c r="X47" s="1400"/>
      <c r="Y47" s="1400"/>
      <c r="Z47" s="1400"/>
      <c r="AA47" s="1400"/>
      <c r="AB47" s="1400"/>
      <c r="AC47" s="1400"/>
      <c r="AD47" s="1400"/>
      <c r="AE47" s="1400"/>
      <c r="AF47" s="1400"/>
      <c r="AG47" s="1400"/>
      <c r="AH47" s="1400"/>
      <c r="AI47" s="1400"/>
      <c r="AJ47" s="1400"/>
      <c r="AK47" s="1400"/>
      <c r="AL47" s="1400"/>
      <c r="AM47" s="1400"/>
      <c r="AN47" s="1400"/>
      <c r="AO47" s="1400"/>
      <c r="AP47" s="1400"/>
      <c r="AQ47" s="1400"/>
      <c r="AR47" s="1400"/>
      <c r="AS47" s="1400"/>
      <c r="AT47" s="1400"/>
      <c r="AU47" s="1400"/>
      <c r="AV47" s="1400"/>
      <c r="AW47" s="1400"/>
      <c r="AX47" s="1400"/>
      <c r="AY47" s="1400"/>
      <c r="AZ47" s="1400"/>
      <c r="BA47" s="1400"/>
      <c r="BB47" s="1400"/>
      <c r="BC47" s="1400"/>
      <c r="BD47" s="1400"/>
      <c r="BE47" s="1400"/>
      <c r="BF47" s="1400"/>
      <c r="BG47" s="1400"/>
      <c r="BH47" s="1400"/>
      <c r="BI47" s="1400"/>
      <c r="BJ47" s="1400"/>
      <c r="BK47" s="1400"/>
      <c r="BL47" s="1400"/>
      <c r="BM47" s="1400"/>
      <c r="BN47" s="1400"/>
      <c r="BO47" s="1400"/>
      <c r="BP47" s="1400"/>
      <c r="BQ47" s="1400"/>
      <c r="BR47" s="1400"/>
      <c r="BS47" s="1400"/>
      <c r="BT47" s="1400"/>
      <c r="BU47" s="1400"/>
      <c r="BV47" s="1400"/>
      <c r="BW47" s="1400"/>
      <c r="BX47" s="1400"/>
      <c r="BY47" s="1400"/>
      <c r="BZ47" s="1400"/>
      <c r="CA47" s="1400"/>
      <c r="CB47" s="1400"/>
      <c r="CC47" s="1400"/>
      <c r="CD47" s="1400"/>
      <c r="CE47" s="1400"/>
      <c r="CF47" s="1400"/>
      <c r="CG47" s="1400"/>
      <c r="CH47" s="1400"/>
      <c r="CI47" s="1400"/>
      <c r="CJ47" s="1400"/>
      <c r="CK47" s="1400"/>
      <c r="CL47" s="1400"/>
      <c r="CM47" s="1400"/>
      <c r="CN47" s="1400"/>
      <c r="CO47" s="1400"/>
      <c r="CP47" s="1400"/>
      <c r="CQ47" s="1400"/>
      <c r="CR47" s="1400"/>
      <c r="CS47" s="1400"/>
      <c r="CT47" s="1400"/>
      <c r="CU47" s="1400"/>
      <c r="CV47" s="1400"/>
      <c r="CW47" s="1400"/>
      <c r="CX47" s="1400"/>
      <c r="CY47" s="1400"/>
      <c r="CZ47" s="1400"/>
      <c r="DA47" s="1400"/>
      <c r="DB47" s="1400"/>
      <c r="DC47" s="1400"/>
      <c r="DD47" s="1400"/>
      <c r="DE47" s="1400"/>
      <c r="DF47" s="1400"/>
      <c r="DG47" s="1400"/>
      <c r="DH47" s="1400"/>
      <c r="DI47" s="1400"/>
      <c r="DJ47" s="1400"/>
      <c r="DK47" s="1400"/>
      <c r="DL47" s="1400"/>
      <c r="DM47" s="1400"/>
      <c r="DN47" s="1400"/>
      <c r="DO47" s="1400"/>
      <c r="DP47" s="1400"/>
      <c r="DQ47" s="1400"/>
      <c r="DR47" s="1354"/>
      <c r="DS47" s="1354"/>
      <c r="DT47" s="1354"/>
    </row>
    <row r="48" spans="2:124" s="1349" customFormat="1">
      <c r="C48" s="1400"/>
      <c r="D48" s="1400"/>
      <c r="E48" s="1400"/>
      <c r="F48" s="1400"/>
      <c r="G48" s="1400"/>
      <c r="H48" s="1400"/>
      <c r="I48" s="1400"/>
      <c r="J48" s="1400"/>
      <c r="K48" s="1400"/>
      <c r="L48" s="1400"/>
      <c r="M48" s="1400"/>
      <c r="N48" s="1400"/>
      <c r="O48" s="1400"/>
      <c r="P48" s="1400"/>
      <c r="Q48" s="1400"/>
      <c r="R48" s="1400"/>
      <c r="S48" s="1400"/>
      <c r="T48" s="1400"/>
      <c r="U48" s="1400"/>
      <c r="V48" s="1400"/>
      <c r="W48" s="1400"/>
      <c r="X48" s="1400"/>
      <c r="Y48" s="1400"/>
      <c r="Z48" s="1400"/>
      <c r="AA48" s="1400"/>
      <c r="AB48" s="1400"/>
      <c r="AC48" s="1400"/>
      <c r="AD48" s="1400"/>
      <c r="AE48" s="1400"/>
      <c r="AF48" s="1400"/>
      <c r="AG48" s="1400"/>
      <c r="AH48" s="1400"/>
      <c r="AI48" s="1400"/>
      <c r="AJ48" s="1400"/>
      <c r="AK48" s="1400"/>
      <c r="AL48" s="1400"/>
      <c r="AM48" s="1400"/>
      <c r="AN48" s="1400"/>
      <c r="AO48" s="1400"/>
      <c r="AP48" s="1400"/>
      <c r="AQ48" s="1400"/>
      <c r="AR48" s="1400"/>
      <c r="AS48" s="1400"/>
      <c r="AT48" s="1400"/>
      <c r="AU48" s="1400"/>
      <c r="AV48" s="1400"/>
      <c r="AW48" s="1400"/>
      <c r="AX48" s="1400"/>
      <c r="AY48" s="1400"/>
      <c r="AZ48" s="1400"/>
      <c r="BA48" s="1400"/>
      <c r="BB48" s="1400"/>
      <c r="BC48" s="1400"/>
      <c r="BD48" s="1400"/>
      <c r="BE48" s="1400"/>
      <c r="BF48" s="1400"/>
      <c r="BG48" s="1400"/>
      <c r="BH48" s="1400"/>
      <c r="BI48" s="1400"/>
      <c r="BJ48" s="1400"/>
      <c r="BK48" s="1400"/>
      <c r="BL48" s="1400"/>
      <c r="BM48" s="1400"/>
      <c r="BN48" s="1400"/>
      <c r="BO48" s="1400"/>
      <c r="BP48" s="1400"/>
      <c r="BQ48" s="1400"/>
      <c r="BR48" s="1400"/>
      <c r="BS48" s="1400"/>
      <c r="BT48" s="1400"/>
      <c r="BU48" s="1400"/>
      <c r="BV48" s="1400"/>
      <c r="BW48" s="1400"/>
      <c r="BX48" s="1400"/>
      <c r="BY48" s="1400"/>
      <c r="BZ48" s="1400"/>
      <c r="CA48" s="1400"/>
      <c r="CB48" s="1400"/>
      <c r="CC48" s="1400"/>
      <c r="CD48" s="1400"/>
      <c r="CE48" s="1400"/>
      <c r="CF48" s="1400"/>
      <c r="CG48" s="1400"/>
      <c r="CH48" s="1400"/>
      <c r="CI48" s="1400"/>
      <c r="CJ48" s="1400"/>
      <c r="CK48" s="1400"/>
      <c r="CL48" s="1400"/>
      <c r="CM48" s="1400"/>
      <c r="CN48" s="1400"/>
      <c r="CO48" s="1400"/>
      <c r="CP48" s="1400"/>
      <c r="CQ48" s="1400"/>
      <c r="CR48" s="1400"/>
      <c r="CS48" s="1400"/>
      <c r="CT48" s="1400"/>
      <c r="CU48" s="1400"/>
      <c r="CV48" s="1400"/>
      <c r="CW48" s="1400"/>
      <c r="CX48" s="1400"/>
      <c r="CY48" s="1400"/>
      <c r="CZ48" s="1400"/>
      <c r="DA48" s="1400"/>
      <c r="DB48" s="1400"/>
      <c r="DC48" s="1400"/>
      <c r="DD48" s="1400"/>
      <c r="DE48" s="1400"/>
      <c r="DF48" s="1400"/>
      <c r="DG48" s="1400"/>
      <c r="DH48" s="1400"/>
      <c r="DI48" s="1400"/>
      <c r="DJ48" s="1400"/>
      <c r="DK48" s="1400"/>
      <c r="DL48" s="1400"/>
      <c r="DM48" s="1400"/>
      <c r="DN48" s="1400"/>
      <c r="DO48" s="1400"/>
      <c r="DP48" s="1400"/>
      <c r="DQ48" s="1400"/>
      <c r="DR48" s="1354"/>
      <c r="DS48" s="1354"/>
      <c r="DT48" s="1354"/>
    </row>
    <row r="49" spans="2:124" s="1349" customFormat="1">
      <c r="B49" s="1342">
        <v>43101</v>
      </c>
      <c r="C49" s="1400">
        <v>94159842</v>
      </c>
      <c r="D49" s="1400">
        <v>94159842</v>
      </c>
      <c r="E49" s="1400">
        <v>72261790</v>
      </c>
      <c r="F49" s="1400">
        <v>21898052</v>
      </c>
      <c r="G49" s="1400"/>
      <c r="H49" s="1400"/>
      <c r="I49" s="1400"/>
      <c r="J49" s="1400"/>
      <c r="K49" s="1400"/>
      <c r="L49" s="1400"/>
      <c r="M49" s="1400"/>
      <c r="N49" s="1400"/>
      <c r="O49" s="1400">
        <v>48317822</v>
      </c>
      <c r="P49" s="1400">
        <v>22915699</v>
      </c>
      <c r="Q49" s="1400">
        <v>1571024</v>
      </c>
      <c r="R49" s="1400">
        <v>1044293</v>
      </c>
      <c r="S49" s="1400">
        <v>526731</v>
      </c>
      <c r="T49" s="1400"/>
      <c r="U49" s="1400">
        <v>21344675</v>
      </c>
      <c r="V49" s="1400">
        <v>6479299</v>
      </c>
      <c r="W49" s="1400">
        <v>14865376</v>
      </c>
      <c r="X49" s="1400"/>
      <c r="Y49" s="1400">
        <v>0</v>
      </c>
      <c r="Z49" s="1400"/>
      <c r="AA49" s="1400"/>
      <c r="AB49" s="1400"/>
      <c r="AC49" s="1400">
        <v>0</v>
      </c>
      <c r="AD49" s="1400"/>
      <c r="AE49" s="1400">
        <v>0</v>
      </c>
      <c r="AF49" s="1400"/>
      <c r="AG49" s="1400">
        <v>10167844</v>
      </c>
      <c r="AH49" s="1400">
        <v>8746945</v>
      </c>
      <c r="AI49" s="1400">
        <v>1420899</v>
      </c>
      <c r="AJ49" s="1400"/>
      <c r="AK49" s="1400">
        <v>5949059</v>
      </c>
      <c r="AL49" s="1400">
        <v>5949059</v>
      </c>
      <c r="AM49" s="1400"/>
      <c r="AN49" s="1400"/>
      <c r="AO49" s="1400">
        <v>4823860</v>
      </c>
      <c r="AP49" s="1400">
        <v>4770618</v>
      </c>
      <c r="AQ49" s="1400">
        <v>53242</v>
      </c>
      <c r="AR49" s="1400"/>
      <c r="AS49" s="1400">
        <v>4461360</v>
      </c>
      <c r="AT49" s="1400">
        <v>1503369</v>
      </c>
      <c r="AU49" s="1400">
        <v>2957991</v>
      </c>
      <c r="AV49" s="1400"/>
      <c r="AW49" s="1400">
        <v>0</v>
      </c>
      <c r="AX49" s="1400"/>
      <c r="AY49" s="1400"/>
      <c r="AZ49" s="1400"/>
      <c r="BA49" s="1400"/>
      <c r="BB49" s="1400">
        <v>0</v>
      </c>
      <c r="BC49" s="1400">
        <v>0</v>
      </c>
      <c r="BD49" s="1400"/>
      <c r="BE49" s="1400">
        <v>0</v>
      </c>
      <c r="BF49" s="1400"/>
      <c r="BG49" s="1400"/>
      <c r="BH49" s="1400"/>
      <c r="BI49" s="1400"/>
      <c r="BJ49" s="1400">
        <v>0</v>
      </c>
      <c r="BK49" s="1400"/>
      <c r="BL49" s="1400">
        <v>0</v>
      </c>
      <c r="BM49" s="1400"/>
      <c r="BN49" s="1400"/>
      <c r="BO49" s="1400"/>
      <c r="BP49" s="1400"/>
      <c r="BQ49" s="1400">
        <v>0</v>
      </c>
      <c r="BR49" s="1400"/>
      <c r="BS49" s="1400">
        <v>0</v>
      </c>
      <c r="BT49" s="1400"/>
      <c r="BU49" s="1400"/>
      <c r="BV49" s="1400"/>
      <c r="BW49" s="1400"/>
      <c r="BX49" s="1400">
        <v>0</v>
      </c>
      <c r="BY49" s="1400"/>
      <c r="BZ49" s="1400"/>
      <c r="CA49" s="1400"/>
      <c r="CB49" s="1400"/>
      <c r="CC49" s="1400"/>
      <c r="CD49" s="1400">
        <v>0</v>
      </c>
      <c r="CE49" s="1400">
        <v>0</v>
      </c>
      <c r="CF49" s="1400"/>
      <c r="CG49" s="1400"/>
      <c r="CH49" s="1400">
        <v>0</v>
      </c>
      <c r="CI49" s="1400"/>
      <c r="CJ49" s="1400"/>
      <c r="CK49" s="1400"/>
      <c r="CL49" s="1400">
        <v>0</v>
      </c>
      <c r="CM49" s="1400"/>
      <c r="CN49" s="1400"/>
      <c r="CO49" s="1400"/>
      <c r="CP49" s="1400"/>
      <c r="CQ49" s="1400">
        <v>0</v>
      </c>
      <c r="CR49" s="1400">
        <v>0</v>
      </c>
      <c r="CS49" s="1400"/>
      <c r="CT49" s="1400"/>
      <c r="CU49" s="1400">
        <v>0</v>
      </c>
      <c r="CV49" s="1400"/>
      <c r="CW49" s="1400"/>
      <c r="CX49" s="1400"/>
      <c r="CY49" s="1400">
        <v>0</v>
      </c>
      <c r="CZ49" s="1400"/>
      <c r="DA49" s="1400">
        <v>0</v>
      </c>
      <c r="DB49" s="1400">
        <v>0</v>
      </c>
      <c r="DC49" s="1400"/>
      <c r="DD49" s="1400"/>
      <c r="DE49" s="1400"/>
      <c r="DF49" s="1400"/>
      <c r="DG49" s="1400"/>
      <c r="DH49" s="1400">
        <v>51379435</v>
      </c>
      <c r="DI49" s="1400">
        <v>8090978</v>
      </c>
      <c r="DJ49" s="1400">
        <v>5468095</v>
      </c>
      <c r="DK49" s="1400">
        <v>1262958</v>
      </c>
      <c r="DL49" s="1400">
        <v>36557404</v>
      </c>
      <c r="DM49" s="1400"/>
      <c r="DN49" s="1400">
        <v>11516495.610000014</v>
      </c>
      <c r="DO49" s="1400"/>
      <c r="DP49" s="1400"/>
      <c r="DQ49" s="1400">
        <v>205373594.61000001</v>
      </c>
      <c r="DR49" s="1354"/>
      <c r="DS49" s="1354"/>
      <c r="DT49" s="1354"/>
    </row>
    <row r="50" spans="2:124" s="1349" customFormat="1">
      <c r="B50" s="1342">
        <v>43132</v>
      </c>
      <c r="C50" s="1400">
        <v>101419610</v>
      </c>
      <c r="D50" s="1400">
        <v>101419610</v>
      </c>
      <c r="E50" s="1400">
        <v>77228117</v>
      </c>
      <c r="F50" s="1400">
        <v>24191493</v>
      </c>
      <c r="G50" s="1400"/>
      <c r="H50" s="1400"/>
      <c r="I50" s="1400"/>
      <c r="J50" s="1400"/>
      <c r="K50" s="1400"/>
      <c r="L50" s="1400"/>
      <c r="M50" s="1400"/>
      <c r="N50" s="1400"/>
      <c r="O50" s="1400">
        <v>52663419</v>
      </c>
      <c r="P50" s="1400">
        <v>24953608</v>
      </c>
      <c r="Q50" s="1400">
        <v>2743444</v>
      </c>
      <c r="R50" s="1400">
        <v>1191061</v>
      </c>
      <c r="S50" s="1400">
        <v>1552383</v>
      </c>
      <c r="T50" s="1400"/>
      <c r="U50" s="1400">
        <v>22210164</v>
      </c>
      <c r="V50" s="1400">
        <v>6949589</v>
      </c>
      <c r="W50" s="1400">
        <v>15260575</v>
      </c>
      <c r="X50" s="1400"/>
      <c r="Y50" s="1400">
        <v>0</v>
      </c>
      <c r="Z50" s="1400"/>
      <c r="AA50" s="1400"/>
      <c r="AB50" s="1400"/>
      <c r="AC50" s="1400">
        <v>0</v>
      </c>
      <c r="AD50" s="1400"/>
      <c r="AE50" s="1400">
        <v>0</v>
      </c>
      <c r="AF50" s="1400"/>
      <c r="AG50" s="1400">
        <v>10690137</v>
      </c>
      <c r="AH50" s="1400">
        <v>7696953</v>
      </c>
      <c r="AI50" s="1400">
        <v>2993184</v>
      </c>
      <c r="AJ50" s="1400"/>
      <c r="AK50" s="1400">
        <v>5829055</v>
      </c>
      <c r="AL50" s="1400">
        <v>5717199</v>
      </c>
      <c r="AM50" s="1400">
        <v>111856</v>
      </c>
      <c r="AN50" s="1400"/>
      <c r="AO50" s="1400">
        <v>5907690</v>
      </c>
      <c r="AP50" s="1400">
        <v>4233145</v>
      </c>
      <c r="AQ50" s="1400">
        <v>1674545</v>
      </c>
      <c r="AR50" s="1400"/>
      <c r="AS50" s="1400">
        <v>5282929</v>
      </c>
      <c r="AT50" s="1400">
        <v>1633272</v>
      </c>
      <c r="AU50" s="1400">
        <v>3649657</v>
      </c>
      <c r="AV50" s="1400"/>
      <c r="AW50" s="1400">
        <v>0</v>
      </c>
      <c r="AX50" s="1400"/>
      <c r="AY50" s="1400"/>
      <c r="AZ50" s="1400"/>
      <c r="BA50" s="1400"/>
      <c r="BB50" s="1400">
        <v>0</v>
      </c>
      <c r="BC50" s="1400">
        <v>0</v>
      </c>
      <c r="BD50" s="1400"/>
      <c r="BE50" s="1400">
        <v>0</v>
      </c>
      <c r="BF50" s="1400"/>
      <c r="BG50" s="1400"/>
      <c r="BH50" s="1400"/>
      <c r="BI50" s="1400"/>
      <c r="BJ50" s="1400">
        <v>0</v>
      </c>
      <c r="BK50" s="1400"/>
      <c r="BL50" s="1400">
        <v>0</v>
      </c>
      <c r="BM50" s="1400"/>
      <c r="BN50" s="1400"/>
      <c r="BO50" s="1400"/>
      <c r="BP50" s="1400"/>
      <c r="BQ50" s="1400">
        <v>0</v>
      </c>
      <c r="BR50" s="1400"/>
      <c r="BS50" s="1400">
        <v>0</v>
      </c>
      <c r="BT50" s="1400"/>
      <c r="BU50" s="1400"/>
      <c r="BV50" s="1400"/>
      <c r="BW50" s="1400"/>
      <c r="BX50" s="1400">
        <v>0</v>
      </c>
      <c r="BY50" s="1400"/>
      <c r="BZ50" s="1400"/>
      <c r="CA50" s="1400"/>
      <c r="CB50" s="1400"/>
      <c r="CC50" s="1400"/>
      <c r="CD50" s="1400">
        <v>0</v>
      </c>
      <c r="CE50" s="1400">
        <v>0</v>
      </c>
      <c r="CF50" s="1400"/>
      <c r="CG50" s="1400"/>
      <c r="CH50" s="1400">
        <v>0</v>
      </c>
      <c r="CI50" s="1400"/>
      <c r="CJ50" s="1400"/>
      <c r="CK50" s="1400"/>
      <c r="CL50" s="1400">
        <v>0</v>
      </c>
      <c r="CM50" s="1400"/>
      <c r="CN50" s="1400"/>
      <c r="CO50" s="1400"/>
      <c r="CP50" s="1400"/>
      <c r="CQ50" s="1400">
        <v>0</v>
      </c>
      <c r="CR50" s="1400">
        <v>0</v>
      </c>
      <c r="CS50" s="1400"/>
      <c r="CT50" s="1400"/>
      <c r="CU50" s="1400">
        <v>0</v>
      </c>
      <c r="CV50" s="1400"/>
      <c r="CW50" s="1400"/>
      <c r="CX50" s="1400"/>
      <c r="CY50" s="1400">
        <v>0</v>
      </c>
      <c r="CZ50" s="1400"/>
      <c r="DA50" s="1400">
        <v>0</v>
      </c>
      <c r="DB50" s="1400">
        <v>0</v>
      </c>
      <c r="DC50" s="1400"/>
      <c r="DD50" s="1400"/>
      <c r="DE50" s="1400"/>
      <c r="DF50" s="1400"/>
      <c r="DG50" s="1400"/>
      <c r="DH50" s="1400">
        <v>52267461</v>
      </c>
      <c r="DI50" s="1400">
        <v>7453639</v>
      </c>
      <c r="DJ50" s="1400">
        <v>6221399</v>
      </c>
      <c r="DK50" s="1400">
        <v>2138147</v>
      </c>
      <c r="DL50" s="1400">
        <v>36454276</v>
      </c>
      <c r="DM50" s="1400"/>
      <c r="DN50" s="1400">
        <v>11794863.919999987</v>
      </c>
      <c r="DO50" s="1400"/>
      <c r="DP50" s="1400"/>
      <c r="DQ50" s="1400">
        <v>218145353.91999999</v>
      </c>
      <c r="DR50" s="1354"/>
      <c r="DS50" s="1354"/>
      <c r="DT50" s="1354"/>
    </row>
    <row r="51" spans="2:124" s="1349" customFormat="1">
      <c r="B51" s="1342">
        <v>43160</v>
      </c>
      <c r="C51" s="1400">
        <v>103537422</v>
      </c>
      <c r="D51" s="1400">
        <v>103537422</v>
      </c>
      <c r="E51" s="1400">
        <v>76002643</v>
      </c>
      <c r="F51" s="1400">
        <v>27534779</v>
      </c>
      <c r="G51" s="1400"/>
      <c r="H51" s="1400"/>
      <c r="I51" s="1400"/>
      <c r="J51" s="1400"/>
      <c r="K51" s="1400"/>
      <c r="L51" s="1400"/>
      <c r="M51" s="1400"/>
      <c r="N51" s="1400"/>
      <c r="O51" s="1400">
        <v>47012822</v>
      </c>
      <c r="P51" s="1400">
        <v>18212835</v>
      </c>
      <c r="Q51" s="1400">
        <v>1724433</v>
      </c>
      <c r="R51" s="1400">
        <v>1544239</v>
      </c>
      <c r="S51" s="1400">
        <v>180194</v>
      </c>
      <c r="T51" s="1400"/>
      <c r="U51" s="1400">
        <v>16488402</v>
      </c>
      <c r="V51" s="1400">
        <v>10899705</v>
      </c>
      <c r="W51" s="1400">
        <v>5588697</v>
      </c>
      <c r="X51" s="1400"/>
      <c r="Y51" s="1400">
        <v>0</v>
      </c>
      <c r="Z51" s="1400"/>
      <c r="AA51" s="1400"/>
      <c r="AB51" s="1400"/>
      <c r="AC51" s="1400">
        <v>0</v>
      </c>
      <c r="AD51" s="1400"/>
      <c r="AE51" s="1400">
        <v>0</v>
      </c>
      <c r="AF51" s="1400"/>
      <c r="AG51" s="1400">
        <v>13962753</v>
      </c>
      <c r="AH51" s="1400">
        <v>11337660</v>
      </c>
      <c r="AI51" s="1400">
        <v>2625093</v>
      </c>
      <c r="AJ51" s="1400"/>
      <c r="AK51" s="1400">
        <v>5798769</v>
      </c>
      <c r="AL51" s="1400">
        <v>5686528</v>
      </c>
      <c r="AM51" s="1400">
        <v>112241</v>
      </c>
      <c r="AN51" s="1400"/>
      <c r="AO51" s="1400">
        <v>5097824</v>
      </c>
      <c r="AP51" s="1400">
        <v>4661108</v>
      </c>
      <c r="AQ51" s="1400">
        <v>436716</v>
      </c>
      <c r="AR51" s="1400"/>
      <c r="AS51" s="1400">
        <v>3940641</v>
      </c>
      <c r="AT51" s="1400">
        <v>2289794</v>
      </c>
      <c r="AU51" s="1400">
        <v>1650847</v>
      </c>
      <c r="AV51" s="1400"/>
      <c r="AW51" s="1400">
        <v>0</v>
      </c>
      <c r="AX51" s="1400"/>
      <c r="AY51" s="1400"/>
      <c r="AZ51" s="1400"/>
      <c r="BA51" s="1400"/>
      <c r="BB51" s="1400">
        <v>0</v>
      </c>
      <c r="BC51" s="1400">
        <v>0</v>
      </c>
      <c r="BD51" s="1400"/>
      <c r="BE51" s="1400">
        <v>0</v>
      </c>
      <c r="BF51" s="1400"/>
      <c r="BG51" s="1400"/>
      <c r="BH51" s="1400"/>
      <c r="BI51" s="1400"/>
      <c r="BJ51" s="1400">
        <v>0</v>
      </c>
      <c r="BK51" s="1400"/>
      <c r="BL51" s="1400">
        <v>0</v>
      </c>
      <c r="BM51" s="1400"/>
      <c r="BN51" s="1400"/>
      <c r="BO51" s="1400"/>
      <c r="BP51" s="1400"/>
      <c r="BQ51" s="1400">
        <v>0</v>
      </c>
      <c r="BR51" s="1400"/>
      <c r="BS51" s="1400">
        <v>0</v>
      </c>
      <c r="BT51" s="1400"/>
      <c r="BU51" s="1400"/>
      <c r="BV51" s="1400"/>
      <c r="BW51" s="1400"/>
      <c r="BX51" s="1400">
        <v>0</v>
      </c>
      <c r="BY51" s="1400"/>
      <c r="BZ51" s="1400"/>
      <c r="CA51" s="1400"/>
      <c r="CB51" s="1400"/>
      <c r="CC51" s="1400"/>
      <c r="CD51" s="1400">
        <v>0</v>
      </c>
      <c r="CE51" s="1400">
        <v>0</v>
      </c>
      <c r="CF51" s="1400"/>
      <c r="CG51" s="1400"/>
      <c r="CH51" s="1400">
        <v>0</v>
      </c>
      <c r="CI51" s="1400"/>
      <c r="CJ51" s="1400"/>
      <c r="CK51" s="1400"/>
      <c r="CL51" s="1400">
        <v>0</v>
      </c>
      <c r="CM51" s="1400"/>
      <c r="CN51" s="1400"/>
      <c r="CO51" s="1400"/>
      <c r="CP51" s="1400"/>
      <c r="CQ51" s="1400">
        <v>0</v>
      </c>
      <c r="CR51" s="1400">
        <v>0</v>
      </c>
      <c r="CS51" s="1400"/>
      <c r="CT51" s="1400"/>
      <c r="CU51" s="1400">
        <v>0</v>
      </c>
      <c r="CV51" s="1400"/>
      <c r="CW51" s="1400"/>
      <c r="CX51" s="1400"/>
      <c r="CY51" s="1400">
        <v>0</v>
      </c>
      <c r="CZ51" s="1400"/>
      <c r="DA51" s="1400">
        <v>0</v>
      </c>
      <c r="DB51" s="1400">
        <v>0</v>
      </c>
      <c r="DC51" s="1400"/>
      <c r="DD51" s="1400"/>
      <c r="DE51" s="1400"/>
      <c r="DF51" s="1400"/>
      <c r="DG51" s="1400"/>
      <c r="DH51" s="1400">
        <v>53176904</v>
      </c>
      <c r="DI51" s="1400">
        <v>7972999</v>
      </c>
      <c r="DJ51" s="1400">
        <v>6165707</v>
      </c>
      <c r="DK51" s="1400">
        <v>2921781</v>
      </c>
      <c r="DL51" s="1400">
        <v>36116417</v>
      </c>
      <c r="DM51" s="1400"/>
      <c r="DN51" s="1400">
        <v>14643797.479999989</v>
      </c>
      <c r="DO51" s="1400"/>
      <c r="DP51" s="1400"/>
      <c r="DQ51" s="1400">
        <v>218370945.47999999</v>
      </c>
      <c r="DR51" s="1354"/>
      <c r="DS51" s="1354"/>
      <c r="DT51" s="1354"/>
    </row>
    <row r="52" spans="2:124" s="1349" customFormat="1">
      <c r="B52" s="1342">
        <v>43191</v>
      </c>
      <c r="C52" s="1400">
        <v>104276397</v>
      </c>
      <c r="D52" s="1400">
        <v>104276397</v>
      </c>
      <c r="E52" s="1400">
        <v>77136703</v>
      </c>
      <c r="F52" s="1400">
        <v>27139694</v>
      </c>
      <c r="G52" s="1400"/>
      <c r="H52" s="1400"/>
      <c r="I52" s="1400"/>
      <c r="J52" s="1400"/>
      <c r="K52" s="1400"/>
      <c r="L52" s="1400"/>
      <c r="M52" s="1400"/>
      <c r="N52" s="1400"/>
      <c r="O52" s="1400">
        <v>41804426</v>
      </c>
      <c r="P52" s="1400">
        <v>14993227</v>
      </c>
      <c r="Q52" s="1400">
        <v>1490403</v>
      </c>
      <c r="R52" s="1400">
        <v>1143172</v>
      </c>
      <c r="S52" s="1400">
        <v>347231</v>
      </c>
      <c r="T52" s="1400"/>
      <c r="U52" s="1400">
        <v>13502824</v>
      </c>
      <c r="V52" s="1400">
        <v>1493404</v>
      </c>
      <c r="W52" s="1400">
        <v>12009420</v>
      </c>
      <c r="X52" s="1400"/>
      <c r="Y52" s="1400">
        <v>0</v>
      </c>
      <c r="Z52" s="1400"/>
      <c r="AA52" s="1400"/>
      <c r="AB52" s="1400"/>
      <c r="AC52" s="1400">
        <v>0</v>
      </c>
      <c r="AD52" s="1400"/>
      <c r="AE52" s="1400">
        <v>0</v>
      </c>
      <c r="AF52" s="1400"/>
      <c r="AG52" s="1400">
        <v>14283735</v>
      </c>
      <c r="AH52" s="1400">
        <v>11619137</v>
      </c>
      <c r="AI52" s="1400">
        <v>2664598</v>
      </c>
      <c r="AJ52" s="1400"/>
      <c r="AK52" s="1400">
        <v>5786801</v>
      </c>
      <c r="AL52" s="1400">
        <v>5786801</v>
      </c>
      <c r="AM52" s="1400">
        <v>0</v>
      </c>
      <c r="AN52" s="1400"/>
      <c r="AO52" s="1400">
        <v>4043872</v>
      </c>
      <c r="AP52" s="1400">
        <v>4043872</v>
      </c>
      <c r="AQ52" s="1400">
        <v>0</v>
      </c>
      <c r="AR52" s="1400"/>
      <c r="AS52" s="1400">
        <v>2696791</v>
      </c>
      <c r="AT52" s="1400">
        <v>992126</v>
      </c>
      <c r="AU52" s="1400">
        <v>1704665</v>
      </c>
      <c r="AV52" s="1400"/>
      <c r="AW52" s="1400">
        <v>0</v>
      </c>
      <c r="AX52" s="1400"/>
      <c r="AY52" s="1400"/>
      <c r="AZ52" s="1400"/>
      <c r="BA52" s="1400"/>
      <c r="BB52" s="1400">
        <v>0</v>
      </c>
      <c r="BC52" s="1400">
        <v>0</v>
      </c>
      <c r="BD52" s="1400"/>
      <c r="BE52" s="1400">
        <v>0</v>
      </c>
      <c r="BF52" s="1400"/>
      <c r="BG52" s="1400"/>
      <c r="BH52" s="1400"/>
      <c r="BI52" s="1400"/>
      <c r="BJ52" s="1400">
        <v>0</v>
      </c>
      <c r="BK52" s="1400"/>
      <c r="BL52" s="1400">
        <v>0</v>
      </c>
      <c r="BM52" s="1400"/>
      <c r="BN52" s="1400"/>
      <c r="BO52" s="1400"/>
      <c r="BP52" s="1400"/>
      <c r="BQ52" s="1400">
        <v>0</v>
      </c>
      <c r="BR52" s="1400"/>
      <c r="BS52" s="1400">
        <v>0</v>
      </c>
      <c r="BT52" s="1400"/>
      <c r="BU52" s="1400"/>
      <c r="BV52" s="1400"/>
      <c r="BW52" s="1400"/>
      <c r="BX52" s="1400">
        <v>0</v>
      </c>
      <c r="BY52" s="1400"/>
      <c r="BZ52" s="1400"/>
      <c r="CA52" s="1400"/>
      <c r="CB52" s="1400"/>
      <c r="CC52" s="1400"/>
      <c r="CD52" s="1400">
        <v>0</v>
      </c>
      <c r="CE52" s="1400">
        <v>0</v>
      </c>
      <c r="CF52" s="1400"/>
      <c r="CG52" s="1400"/>
      <c r="CH52" s="1400">
        <v>0</v>
      </c>
      <c r="CI52" s="1400"/>
      <c r="CJ52" s="1400"/>
      <c r="CK52" s="1400"/>
      <c r="CL52" s="1400">
        <v>0</v>
      </c>
      <c r="CM52" s="1400"/>
      <c r="CN52" s="1400"/>
      <c r="CO52" s="1400"/>
      <c r="CP52" s="1400"/>
      <c r="CQ52" s="1400">
        <v>0</v>
      </c>
      <c r="CR52" s="1400">
        <v>0</v>
      </c>
      <c r="CS52" s="1400"/>
      <c r="CT52" s="1400"/>
      <c r="CU52" s="1400">
        <v>0</v>
      </c>
      <c r="CV52" s="1400"/>
      <c r="CW52" s="1400"/>
      <c r="CX52" s="1400"/>
      <c r="CY52" s="1400">
        <v>0</v>
      </c>
      <c r="CZ52" s="1400"/>
      <c r="DA52" s="1400">
        <v>0</v>
      </c>
      <c r="DB52" s="1400">
        <v>0</v>
      </c>
      <c r="DC52" s="1400"/>
      <c r="DD52" s="1400"/>
      <c r="DE52" s="1400"/>
      <c r="DF52" s="1400"/>
      <c r="DG52" s="1400"/>
      <c r="DH52" s="1400">
        <v>54891366</v>
      </c>
      <c r="DI52" s="1400">
        <v>8009063</v>
      </c>
      <c r="DJ52" s="1400">
        <v>6273826</v>
      </c>
      <c r="DK52" s="1400">
        <v>4121652</v>
      </c>
      <c r="DL52" s="1400">
        <v>36486825</v>
      </c>
      <c r="DM52" s="1400"/>
      <c r="DN52" s="1400">
        <v>11843736</v>
      </c>
      <c r="DO52" s="1400"/>
      <c r="DP52" s="1400"/>
      <c r="DQ52" s="1400">
        <v>212815925</v>
      </c>
      <c r="DR52" s="1354"/>
      <c r="DS52" s="1354"/>
      <c r="DT52" s="1354"/>
    </row>
    <row r="53" spans="2:124" s="1355" customFormat="1">
      <c r="B53" s="1342">
        <v>43221</v>
      </c>
      <c r="C53" s="1392">
        <v>108252670</v>
      </c>
      <c r="D53" s="1392">
        <v>108252670</v>
      </c>
      <c r="E53" s="1392">
        <v>80086517</v>
      </c>
      <c r="F53" s="1392">
        <v>28166153</v>
      </c>
      <c r="G53" s="1392"/>
      <c r="H53" s="1392"/>
      <c r="I53" s="1392"/>
      <c r="J53" s="1392"/>
      <c r="K53" s="1392"/>
      <c r="L53" s="1392"/>
      <c r="M53" s="1392"/>
      <c r="N53" s="1392"/>
      <c r="O53" s="1392">
        <v>44576170</v>
      </c>
      <c r="P53" s="1392">
        <v>17472842</v>
      </c>
      <c r="Q53" s="1392">
        <v>1610292</v>
      </c>
      <c r="R53" s="1392">
        <v>1311812</v>
      </c>
      <c r="S53" s="1392">
        <v>298480</v>
      </c>
      <c r="T53" s="1392"/>
      <c r="U53" s="1392">
        <v>15862550</v>
      </c>
      <c r="V53" s="1392">
        <v>4104424</v>
      </c>
      <c r="W53" s="1392">
        <v>11758126</v>
      </c>
      <c r="X53" s="1392"/>
      <c r="Y53" s="1392">
        <v>0</v>
      </c>
      <c r="Z53" s="1392"/>
      <c r="AA53" s="1392"/>
      <c r="AB53" s="1392"/>
      <c r="AC53" s="1392">
        <v>0</v>
      </c>
      <c r="AD53" s="1392"/>
      <c r="AE53" s="1392">
        <v>0</v>
      </c>
      <c r="AF53" s="1392"/>
      <c r="AG53" s="1392">
        <v>13924346</v>
      </c>
      <c r="AH53" s="1392">
        <v>11158908</v>
      </c>
      <c r="AI53" s="1392">
        <v>2765438</v>
      </c>
      <c r="AJ53" s="1392"/>
      <c r="AK53" s="1392">
        <v>5778654</v>
      </c>
      <c r="AL53" s="1392">
        <v>5778654</v>
      </c>
      <c r="AM53" s="1392">
        <v>0</v>
      </c>
      <c r="AN53" s="1392"/>
      <c r="AO53" s="1392">
        <v>5850216</v>
      </c>
      <c r="AP53" s="1392">
        <v>5248349</v>
      </c>
      <c r="AQ53" s="1392">
        <v>601867</v>
      </c>
      <c r="AR53" s="1392"/>
      <c r="AS53" s="1392">
        <v>1550112</v>
      </c>
      <c r="AT53" s="1392">
        <v>1196381</v>
      </c>
      <c r="AU53" s="1392">
        <v>353731</v>
      </c>
      <c r="AV53" s="1392"/>
      <c r="AW53" s="1392">
        <v>0</v>
      </c>
      <c r="AX53" s="1392"/>
      <c r="AY53" s="1392"/>
      <c r="AZ53" s="1392"/>
      <c r="BA53" s="1392"/>
      <c r="BB53" s="1392">
        <v>0</v>
      </c>
      <c r="BC53" s="1392">
        <v>0</v>
      </c>
      <c r="BD53" s="1392"/>
      <c r="BE53" s="1392">
        <v>0</v>
      </c>
      <c r="BF53" s="1392"/>
      <c r="BG53" s="1392"/>
      <c r="BH53" s="1392"/>
      <c r="BI53" s="1392"/>
      <c r="BJ53" s="1392">
        <v>0</v>
      </c>
      <c r="BK53" s="1392"/>
      <c r="BL53" s="1392">
        <v>0</v>
      </c>
      <c r="BM53" s="1392"/>
      <c r="BN53" s="1392"/>
      <c r="BO53" s="1392"/>
      <c r="BP53" s="1392"/>
      <c r="BQ53" s="1392">
        <v>0</v>
      </c>
      <c r="BR53" s="1392"/>
      <c r="BS53" s="1392">
        <v>0</v>
      </c>
      <c r="BT53" s="1392"/>
      <c r="BU53" s="1392"/>
      <c r="BV53" s="1392"/>
      <c r="BW53" s="1392"/>
      <c r="BX53" s="1392">
        <v>0</v>
      </c>
      <c r="BY53" s="1392"/>
      <c r="BZ53" s="1392"/>
      <c r="CA53" s="1392"/>
      <c r="CB53" s="1392"/>
      <c r="CC53" s="1392"/>
      <c r="CD53" s="1392">
        <v>0</v>
      </c>
      <c r="CE53" s="1392">
        <v>0</v>
      </c>
      <c r="CF53" s="1392"/>
      <c r="CG53" s="1392"/>
      <c r="CH53" s="1392">
        <v>0</v>
      </c>
      <c r="CI53" s="1392"/>
      <c r="CJ53" s="1392"/>
      <c r="CK53" s="1392"/>
      <c r="CL53" s="1392">
        <v>0</v>
      </c>
      <c r="CM53" s="1392"/>
      <c r="CN53" s="1392"/>
      <c r="CO53" s="1392"/>
      <c r="CP53" s="1392"/>
      <c r="CQ53" s="1392">
        <v>0</v>
      </c>
      <c r="CR53" s="1392">
        <v>0</v>
      </c>
      <c r="CS53" s="1392"/>
      <c r="CT53" s="1392"/>
      <c r="CU53" s="1392">
        <v>0</v>
      </c>
      <c r="CV53" s="1392"/>
      <c r="CW53" s="1392"/>
      <c r="CX53" s="1392"/>
      <c r="CY53" s="1392">
        <v>0</v>
      </c>
      <c r="CZ53" s="1392"/>
      <c r="DA53" s="1392">
        <v>0</v>
      </c>
      <c r="DB53" s="1392">
        <v>0</v>
      </c>
      <c r="DC53" s="1392"/>
      <c r="DD53" s="1392"/>
      <c r="DE53" s="1392"/>
      <c r="DF53" s="1392"/>
      <c r="DG53" s="1392"/>
      <c r="DH53" s="1392">
        <v>56806550</v>
      </c>
      <c r="DI53" s="1392">
        <v>9828996</v>
      </c>
      <c r="DJ53" s="1392">
        <v>4305573</v>
      </c>
      <c r="DK53" s="1392">
        <v>7294547</v>
      </c>
      <c r="DL53" s="1392">
        <v>35377434</v>
      </c>
      <c r="DM53" s="1392"/>
      <c r="DN53" s="1392">
        <v>12538606.680000007</v>
      </c>
      <c r="DO53" s="1392"/>
      <c r="DP53" s="1392"/>
      <c r="DQ53" s="1392">
        <v>222173996.68000001</v>
      </c>
      <c r="DR53" s="1354"/>
      <c r="DS53" s="1354"/>
      <c r="DT53" s="1354"/>
    </row>
    <row r="54" spans="2:124" s="1349" customFormat="1">
      <c r="B54" s="1342">
        <v>43252</v>
      </c>
      <c r="C54" s="1400">
        <v>111841107</v>
      </c>
      <c r="D54" s="1400">
        <v>111841107</v>
      </c>
      <c r="E54" s="1400">
        <v>83615943</v>
      </c>
      <c r="F54" s="1400">
        <v>28225164</v>
      </c>
      <c r="G54" s="1400"/>
      <c r="H54" s="1400"/>
      <c r="I54" s="1400"/>
      <c r="J54" s="1400"/>
      <c r="K54" s="1400"/>
      <c r="L54" s="1400"/>
      <c r="M54" s="1400"/>
      <c r="N54" s="1400"/>
      <c r="O54" s="1400">
        <v>48532758</v>
      </c>
      <c r="P54" s="1400">
        <v>21060651</v>
      </c>
      <c r="Q54" s="1400">
        <v>1430073</v>
      </c>
      <c r="R54" s="1400">
        <v>1187737</v>
      </c>
      <c r="S54" s="1400">
        <v>242336</v>
      </c>
      <c r="T54" s="1400"/>
      <c r="U54" s="1400">
        <v>19630578</v>
      </c>
      <c r="V54" s="1400">
        <v>1504859</v>
      </c>
      <c r="W54" s="1400">
        <v>18125719</v>
      </c>
      <c r="X54" s="1400"/>
      <c r="Y54" s="1400">
        <v>0</v>
      </c>
      <c r="Z54" s="1400"/>
      <c r="AA54" s="1400"/>
      <c r="AB54" s="1400"/>
      <c r="AC54" s="1400">
        <v>0</v>
      </c>
      <c r="AD54" s="1400"/>
      <c r="AE54" s="1400">
        <v>0</v>
      </c>
      <c r="AF54" s="1400"/>
      <c r="AG54" s="1400">
        <v>14754274</v>
      </c>
      <c r="AH54" s="1400">
        <v>10574959</v>
      </c>
      <c r="AI54" s="1400">
        <v>4179315</v>
      </c>
      <c r="AJ54" s="1400"/>
      <c r="AK54" s="1400">
        <v>5956498</v>
      </c>
      <c r="AL54" s="1400">
        <v>5956498</v>
      </c>
      <c r="AM54" s="1400">
        <v>0</v>
      </c>
      <c r="AN54" s="1400"/>
      <c r="AO54" s="1400">
        <v>5429942</v>
      </c>
      <c r="AP54" s="1400">
        <v>5429942</v>
      </c>
      <c r="AQ54" s="1400">
        <v>0</v>
      </c>
      <c r="AR54" s="1400"/>
      <c r="AS54" s="1400">
        <v>1331393</v>
      </c>
      <c r="AT54" s="1400">
        <v>727776</v>
      </c>
      <c r="AU54" s="1400">
        <v>603617</v>
      </c>
      <c r="AV54" s="1400"/>
      <c r="AW54" s="1400">
        <v>0</v>
      </c>
      <c r="AX54" s="1400"/>
      <c r="AY54" s="1400"/>
      <c r="AZ54" s="1400"/>
      <c r="BA54" s="1400"/>
      <c r="BB54" s="1400">
        <v>0</v>
      </c>
      <c r="BC54" s="1400">
        <v>0</v>
      </c>
      <c r="BD54" s="1400"/>
      <c r="BE54" s="1400">
        <v>0</v>
      </c>
      <c r="BF54" s="1400"/>
      <c r="BG54" s="1400"/>
      <c r="BH54" s="1400"/>
      <c r="BI54" s="1400"/>
      <c r="BJ54" s="1400">
        <v>0</v>
      </c>
      <c r="BK54" s="1400"/>
      <c r="BL54" s="1400">
        <v>0</v>
      </c>
      <c r="BM54" s="1400"/>
      <c r="BN54" s="1400"/>
      <c r="BO54" s="1400"/>
      <c r="BP54" s="1400"/>
      <c r="BQ54" s="1400">
        <v>0</v>
      </c>
      <c r="BR54" s="1400"/>
      <c r="BS54" s="1400">
        <v>0</v>
      </c>
      <c r="BT54" s="1400"/>
      <c r="BU54" s="1400"/>
      <c r="BV54" s="1400"/>
      <c r="BW54" s="1400"/>
      <c r="BX54" s="1400">
        <v>0</v>
      </c>
      <c r="BY54" s="1400"/>
      <c r="BZ54" s="1400"/>
      <c r="CA54" s="1400"/>
      <c r="CB54" s="1400"/>
      <c r="CC54" s="1400"/>
      <c r="CD54" s="1400">
        <v>0</v>
      </c>
      <c r="CE54" s="1400">
        <v>0</v>
      </c>
      <c r="CF54" s="1400"/>
      <c r="CG54" s="1400"/>
      <c r="CH54" s="1400">
        <v>0</v>
      </c>
      <c r="CI54" s="1400"/>
      <c r="CJ54" s="1400"/>
      <c r="CK54" s="1400"/>
      <c r="CL54" s="1400">
        <v>0</v>
      </c>
      <c r="CM54" s="1400"/>
      <c r="CN54" s="1400"/>
      <c r="CO54" s="1400"/>
      <c r="CP54" s="1400"/>
      <c r="CQ54" s="1400">
        <v>0</v>
      </c>
      <c r="CR54" s="1400">
        <v>0</v>
      </c>
      <c r="CS54" s="1400"/>
      <c r="CT54" s="1400"/>
      <c r="CU54" s="1400">
        <v>0</v>
      </c>
      <c r="CV54" s="1400"/>
      <c r="CW54" s="1400"/>
      <c r="CX54" s="1400"/>
      <c r="CY54" s="1400">
        <v>0</v>
      </c>
      <c r="CZ54" s="1400"/>
      <c r="DA54" s="1400">
        <v>0</v>
      </c>
      <c r="DB54" s="1400">
        <v>0</v>
      </c>
      <c r="DC54" s="1400"/>
      <c r="DD54" s="1400"/>
      <c r="DE54" s="1400"/>
      <c r="DF54" s="1400"/>
      <c r="DG54" s="1400"/>
      <c r="DH54" s="1400">
        <v>57708404</v>
      </c>
      <c r="DI54" s="1400">
        <v>9934672</v>
      </c>
      <c r="DJ54" s="1400">
        <v>4309333</v>
      </c>
      <c r="DK54" s="1400">
        <v>8113696</v>
      </c>
      <c r="DL54" s="1400">
        <v>35350703</v>
      </c>
      <c r="DM54" s="1400"/>
      <c r="DN54" s="1400">
        <v>14509761</v>
      </c>
      <c r="DO54" s="1400"/>
      <c r="DP54" s="1400"/>
      <c r="DQ54" s="1400">
        <v>232592030</v>
      </c>
      <c r="DR54" s="1354"/>
      <c r="DS54" s="1354"/>
      <c r="DT54" s="1354">
        <v>0</v>
      </c>
    </row>
    <row r="55" spans="2:124">
      <c r="B55" s="1342">
        <v>43282</v>
      </c>
      <c r="C55" s="1192">
        <v>118145762</v>
      </c>
      <c r="D55" s="1192">
        <v>118145762</v>
      </c>
      <c r="E55" s="1192">
        <v>91481385</v>
      </c>
      <c r="F55" s="1192">
        <v>26664377</v>
      </c>
      <c r="G55" s="1192"/>
      <c r="H55" s="1192"/>
      <c r="I55" s="1192"/>
      <c r="J55" s="1192"/>
      <c r="K55" s="1192"/>
      <c r="L55" s="1192"/>
      <c r="M55" s="1192"/>
      <c r="N55" s="1192"/>
      <c r="O55" s="1192">
        <v>52241074</v>
      </c>
      <c r="P55" s="1192">
        <v>22529296</v>
      </c>
      <c r="Q55" s="1192">
        <v>1464314</v>
      </c>
      <c r="R55" s="1192">
        <v>1137078</v>
      </c>
      <c r="S55" s="1192">
        <v>327236</v>
      </c>
      <c r="T55" s="1192"/>
      <c r="U55" s="1192">
        <v>21064982</v>
      </c>
      <c r="V55" s="1192">
        <v>5532912</v>
      </c>
      <c r="W55" s="1192">
        <v>15532070</v>
      </c>
      <c r="X55" s="1192"/>
      <c r="Y55" s="1192">
        <v>0</v>
      </c>
      <c r="Z55" s="1192"/>
      <c r="AA55" s="1192"/>
      <c r="AB55" s="1192"/>
      <c r="AC55" s="1192">
        <v>0</v>
      </c>
      <c r="AD55" s="1192"/>
      <c r="AE55" s="1192">
        <v>0</v>
      </c>
      <c r="AF55" s="1192"/>
      <c r="AG55" s="1192">
        <v>13529069</v>
      </c>
      <c r="AH55" s="1192">
        <v>11440852</v>
      </c>
      <c r="AI55" s="1192">
        <v>2088217</v>
      </c>
      <c r="AJ55" s="1192"/>
      <c r="AK55" s="1192">
        <v>5933628</v>
      </c>
      <c r="AL55" s="1192">
        <v>5933628</v>
      </c>
      <c r="AM55" s="1192">
        <v>0</v>
      </c>
      <c r="AN55" s="1192"/>
      <c r="AO55" s="1192">
        <v>6740063</v>
      </c>
      <c r="AP55" s="1192">
        <v>6740063</v>
      </c>
      <c r="AQ55" s="1192">
        <v>0</v>
      </c>
      <c r="AR55" s="1192"/>
      <c r="AS55" s="1192">
        <v>3509018</v>
      </c>
      <c r="AT55" s="1192">
        <v>343228</v>
      </c>
      <c r="AU55" s="1192">
        <v>3165790</v>
      </c>
      <c r="AV55" s="1192"/>
      <c r="AW55" s="1192">
        <v>0</v>
      </c>
      <c r="AX55" s="1192"/>
      <c r="AY55" s="1192"/>
      <c r="AZ55" s="1192"/>
      <c r="BA55" s="1192"/>
      <c r="BB55" s="1192">
        <v>0</v>
      </c>
      <c r="BC55" s="1192">
        <v>0</v>
      </c>
      <c r="BD55" s="1192"/>
      <c r="BE55" s="1192">
        <v>0</v>
      </c>
      <c r="BF55" s="1192"/>
      <c r="BG55" s="1192"/>
      <c r="BH55" s="1192"/>
      <c r="BI55" s="1192"/>
      <c r="BJ55" s="1192">
        <v>0</v>
      </c>
      <c r="BK55" s="1192"/>
      <c r="BL55" s="1192">
        <v>0</v>
      </c>
      <c r="BM55" s="1192"/>
      <c r="BN55" s="1192"/>
      <c r="BO55" s="1192"/>
      <c r="BP55" s="1192"/>
      <c r="BQ55" s="1192">
        <v>0</v>
      </c>
      <c r="BR55" s="1192"/>
      <c r="BS55" s="1192">
        <v>0</v>
      </c>
      <c r="BT55" s="1192"/>
      <c r="BU55" s="1192"/>
      <c r="BV55" s="1192"/>
      <c r="BW55" s="1192"/>
      <c r="BX55" s="1192">
        <v>0</v>
      </c>
      <c r="BY55" s="1192"/>
      <c r="BZ55" s="1192"/>
      <c r="CA55" s="1192"/>
      <c r="CB55" s="1192"/>
      <c r="CC55" s="1192"/>
      <c r="CD55" s="1192">
        <v>0</v>
      </c>
      <c r="CE55" s="1192">
        <v>0</v>
      </c>
      <c r="CF55" s="1192"/>
      <c r="CG55" s="1192"/>
      <c r="CH55" s="1192">
        <v>0</v>
      </c>
      <c r="CI55" s="1192"/>
      <c r="CJ55" s="1192"/>
      <c r="CK55" s="1192"/>
      <c r="CL55" s="1192">
        <v>0</v>
      </c>
      <c r="CM55" s="1192"/>
      <c r="CN55" s="1192"/>
      <c r="CO55" s="1192"/>
      <c r="CP55" s="1192"/>
      <c r="CQ55" s="1192">
        <v>0</v>
      </c>
      <c r="CR55" s="1192">
        <v>0</v>
      </c>
      <c r="CS55" s="1192"/>
      <c r="CT55" s="1192"/>
      <c r="CU55" s="1192">
        <v>0</v>
      </c>
      <c r="CV55" s="1192"/>
      <c r="CW55" s="1192"/>
      <c r="CX55" s="1192"/>
      <c r="CY55" s="1192">
        <v>0</v>
      </c>
      <c r="CZ55" s="1192"/>
      <c r="DA55" s="1192">
        <v>0</v>
      </c>
      <c r="DB55" s="1192">
        <v>0</v>
      </c>
      <c r="DC55" s="1192"/>
      <c r="DD55" s="1192"/>
      <c r="DE55" s="1192"/>
      <c r="DF55" s="1192"/>
      <c r="DG55" s="1192"/>
      <c r="DH55" s="1192">
        <v>59534970</v>
      </c>
      <c r="DI55" s="1192">
        <v>10144069</v>
      </c>
      <c r="DJ55" s="1192">
        <v>4383042</v>
      </c>
      <c r="DK55" s="1192">
        <v>9425557</v>
      </c>
      <c r="DL55" s="1192">
        <v>35582302</v>
      </c>
      <c r="DM55" s="1192"/>
      <c r="DN55" s="1192">
        <v>13436790.110000014</v>
      </c>
      <c r="DO55" s="1192"/>
      <c r="DP55" s="1192"/>
      <c r="DQ55" s="1192">
        <v>243358596.11000001</v>
      </c>
      <c r="DT55" s="1026">
        <v>0</v>
      </c>
    </row>
    <row r="56" spans="2:124">
      <c r="B56" s="1342">
        <v>43313</v>
      </c>
      <c r="C56" s="1192">
        <v>118379958</v>
      </c>
      <c r="D56" s="1192">
        <v>118379958</v>
      </c>
      <c r="E56" s="1192">
        <v>90793066</v>
      </c>
      <c r="F56" s="1192">
        <v>27586892</v>
      </c>
      <c r="G56" s="1192"/>
      <c r="H56" s="1192"/>
      <c r="I56" s="1192"/>
      <c r="J56" s="1192"/>
      <c r="K56" s="1192"/>
      <c r="L56" s="1192"/>
      <c r="M56" s="1192"/>
      <c r="N56" s="1192"/>
      <c r="O56" s="1192">
        <v>53458162</v>
      </c>
      <c r="P56" s="1192">
        <v>21754881</v>
      </c>
      <c r="Q56" s="1192">
        <v>1461505</v>
      </c>
      <c r="R56" s="1192">
        <v>1201587</v>
      </c>
      <c r="S56" s="1192">
        <v>259918</v>
      </c>
      <c r="T56" s="1192"/>
      <c r="U56" s="1192">
        <v>20293376</v>
      </c>
      <c r="V56" s="1192">
        <v>5085780</v>
      </c>
      <c r="W56" s="1192">
        <v>15207596</v>
      </c>
      <c r="X56" s="1192"/>
      <c r="Y56" s="1192">
        <v>0</v>
      </c>
      <c r="Z56" s="1192"/>
      <c r="AA56" s="1192"/>
      <c r="AB56" s="1192"/>
      <c r="AC56" s="1192">
        <v>0</v>
      </c>
      <c r="AD56" s="1192"/>
      <c r="AE56" s="1192">
        <v>0</v>
      </c>
      <c r="AF56" s="1192"/>
      <c r="AG56" s="1192">
        <v>6682867</v>
      </c>
      <c r="AH56" s="1192">
        <v>5064739</v>
      </c>
      <c r="AI56" s="1192">
        <v>1618128</v>
      </c>
      <c r="AJ56" s="1192"/>
      <c r="AK56" s="1192">
        <v>5907436</v>
      </c>
      <c r="AL56" s="1192">
        <v>5907436</v>
      </c>
      <c r="AM56" s="1192">
        <v>0</v>
      </c>
      <c r="AN56" s="1192"/>
      <c r="AO56" s="1192">
        <v>6547910</v>
      </c>
      <c r="AP56" s="1192">
        <v>5815286</v>
      </c>
      <c r="AQ56" s="1192">
        <v>732624</v>
      </c>
      <c r="AR56" s="1192"/>
      <c r="AS56" s="1192">
        <v>12565068</v>
      </c>
      <c r="AT56" s="1192">
        <v>7437950</v>
      </c>
      <c r="AU56" s="1192">
        <v>5127118</v>
      </c>
      <c r="AV56" s="1192"/>
      <c r="AW56" s="1192">
        <v>0</v>
      </c>
      <c r="AX56" s="1192"/>
      <c r="AY56" s="1192"/>
      <c r="AZ56" s="1192"/>
      <c r="BA56" s="1192"/>
      <c r="BB56" s="1192">
        <v>0</v>
      </c>
      <c r="BC56" s="1192">
        <v>0</v>
      </c>
      <c r="BD56" s="1192"/>
      <c r="BE56" s="1192">
        <v>0</v>
      </c>
      <c r="BF56" s="1192"/>
      <c r="BG56" s="1192"/>
      <c r="BH56" s="1192"/>
      <c r="BI56" s="1192"/>
      <c r="BJ56" s="1192">
        <v>0</v>
      </c>
      <c r="BK56" s="1192"/>
      <c r="BL56" s="1192">
        <v>0</v>
      </c>
      <c r="BM56" s="1192"/>
      <c r="BN56" s="1192"/>
      <c r="BO56" s="1192"/>
      <c r="BP56" s="1192"/>
      <c r="BQ56" s="1192">
        <v>0</v>
      </c>
      <c r="BR56" s="1192"/>
      <c r="BS56" s="1192">
        <v>0</v>
      </c>
      <c r="BT56" s="1192"/>
      <c r="BU56" s="1192"/>
      <c r="BV56" s="1192"/>
      <c r="BW56" s="1192"/>
      <c r="BX56" s="1192">
        <v>0</v>
      </c>
      <c r="BY56" s="1192"/>
      <c r="BZ56" s="1192"/>
      <c r="CA56" s="1192"/>
      <c r="CB56" s="1192"/>
      <c r="CC56" s="1192"/>
      <c r="CD56" s="1192">
        <v>0</v>
      </c>
      <c r="CE56" s="1192">
        <v>0</v>
      </c>
      <c r="CF56" s="1192"/>
      <c r="CG56" s="1192"/>
      <c r="CH56" s="1192">
        <v>0</v>
      </c>
      <c r="CI56" s="1192"/>
      <c r="CJ56" s="1192"/>
      <c r="CK56" s="1192"/>
      <c r="CL56" s="1192">
        <v>0</v>
      </c>
      <c r="CM56" s="1192"/>
      <c r="CN56" s="1192"/>
      <c r="CO56" s="1192"/>
      <c r="CP56" s="1192"/>
      <c r="CQ56" s="1192">
        <v>0</v>
      </c>
      <c r="CR56" s="1192">
        <v>0</v>
      </c>
      <c r="CS56" s="1192"/>
      <c r="CT56" s="1192"/>
      <c r="CU56" s="1192">
        <v>0</v>
      </c>
      <c r="CV56" s="1192"/>
      <c r="CW56" s="1192"/>
      <c r="CX56" s="1192"/>
      <c r="CY56" s="1192">
        <v>0</v>
      </c>
      <c r="CZ56" s="1192"/>
      <c r="DA56" s="1192">
        <v>0</v>
      </c>
      <c r="DB56" s="1192">
        <v>0</v>
      </c>
      <c r="DC56" s="1192"/>
      <c r="DD56" s="1192"/>
      <c r="DE56" s="1192"/>
      <c r="DF56" s="1192"/>
      <c r="DG56" s="1192"/>
      <c r="DH56" s="1192">
        <v>60998072</v>
      </c>
      <c r="DI56" s="1192">
        <v>10482748</v>
      </c>
      <c r="DJ56" s="1192">
        <v>4412358</v>
      </c>
      <c r="DK56" s="1192">
        <v>10889456</v>
      </c>
      <c r="DL56" s="1192">
        <v>35213510</v>
      </c>
      <c r="DM56" s="1192"/>
      <c r="DN56" s="1192">
        <v>14489905.129999995</v>
      </c>
      <c r="DO56" s="1192"/>
      <c r="DP56" s="1192"/>
      <c r="DQ56" s="1192">
        <v>247326097.13</v>
      </c>
      <c r="DT56" s="1026">
        <v>0</v>
      </c>
    </row>
    <row r="57" spans="2:124">
      <c r="B57" s="1342">
        <v>43344</v>
      </c>
      <c r="C57" s="1192">
        <v>115473737</v>
      </c>
      <c r="D57" s="1192">
        <v>115473737</v>
      </c>
      <c r="E57" s="1192">
        <v>86737056</v>
      </c>
      <c r="F57" s="1192">
        <v>28736681</v>
      </c>
      <c r="G57" s="1192"/>
      <c r="H57" s="1192"/>
      <c r="I57" s="1192"/>
      <c r="J57" s="1192"/>
      <c r="K57" s="1192"/>
      <c r="L57" s="1192"/>
      <c r="M57" s="1192"/>
      <c r="N57" s="1192"/>
      <c r="O57" s="1192">
        <v>54289627</v>
      </c>
      <c r="P57" s="1192">
        <v>25518000</v>
      </c>
      <c r="Q57" s="1192">
        <v>1383288</v>
      </c>
      <c r="R57" s="1192">
        <v>1245533</v>
      </c>
      <c r="S57" s="1192">
        <v>137755</v>
      </c>
      <c r="T57" s="1192"/>
      <c r="U57" s="1192">
        <v>24134712</v>
      </c>
      <c r="V57" s="1192">
        <v>7577142</v>
      </c>
      <c r="W57" s="1192">
        <v>16557570</v>
      </c>
      <c r="X57" s="1192"/>
      <c r="Y57" s="1192">
        <v>0</v>
      </c>
      <c r="Z57" s="1192"/>
      <c r="AA57" s="1192"/>
      <c r="AB57" s="1192"/>
      <c r="AC57" s="1192">
        <v>0</v>
      </c>
      <c r="AD57" s="1192"/>
      <c r="AE57" s="1192">
        <v>0</v>
      </c>
      <c r="AF57" s="1192"/>
      <c r="AG57" s="1192">
        <v>4957980</v>
      </c>
      <c r="AH57" s="1192">
        <v>2912388</v>
      </c>
      <c r="AI57" s="1192">
        <v>2045592</v>
      </c>
      <c r="AJ57" s="1192"/>
      <c r="AK57" s="1192">
        <v>6058048</v>
      </c>
      <c r="AL57" s="1192">
        <v>2045548</v>
      </c>
      <c r="AM57" s="1192">
        <v>4012500</v>
      </c>
      <c r="AN57" s="1192"/>
      <c r="AO57" s="1192">
        <v>5892951</v>
      </c>
      <c r="AP57" s="1192">
        <v>5892951</v>
      </c>
      <c r="AQ57" s="1192">
        <v>0</v>
      </c>
      <c r="AR57" s="1192"/>
      <c r="AS57" s="1192">
        <v>11862648</v>
      </c>
      <c r="AT57" s="1192">
        <v>10077391</v>
      </c>
      <c r="AU57" s="1192">
        <v>1785257</v>
      </c>
      <c r="AV57" s="1192"/>
      <c r="AW57" s="1192">
        <v>0</v>
      </c>
      <c r="AX57" s="1192"/>
      <c r="AY57" s="1192"/>
      <c r="AZ57" s="1192"/>
      <c r="BA57" s="1192"/>
      <c r="BB57" s="1192">
        <v>0</v>
      </c>
      <c r="BC57" s="1192">
        <v>0</v>
      </c>
      <c r="BD57" s="1192"/>
      <c r="BE57" s="1192">
        <v>0</v>
      </c>
      <c r="BF57" s="1192"/>
      <c r="BG57" s="1192"/>
      <c r="BH57" s="1192"/>
      <c r="BI57" s="1192"/>
      <c r="BJ57" s="1192">
        <v>0</v>
      </c>
      <c r="BK57" s="1192"/>
      <c r="BL57" s="1192">
        <v>0</v>
      </c>
      <c r="BM57" s="1192"/>
      <c r="BN57" s="1192"/>
      <c r="BO57" s="1192"/>
      <c r="BP57" s="1192"/>
      <c r="BQ57" s="1192">
        <v>0</v>
      </c>
      <c r="BR57" s="1192"/>
      <c r="BS57" s="1192">
        <v>0</v>
      </c>
      <c r="BT57" s="1192"/>
      <c r="BU57" s="1192"/>
      <c r="BV57" s="1192"/>
      <c r="BW57" s="1192"/>
      <c r="BX57" s="1192">
        <v>0</v>
      </c>
      <c r="BY57" s="1192"/>
      <c r="BZ57" s="1192"/>
      <c r="CA57" s="1192"/>
      <c r="CB57" s="1192"/>
      <c r="CC57" s="1192"/>
      <c r="CD57" s="1192">
        <v>0</v>
      </c>
      <c r="CE57" s="1192">
        <v>0</v>
      </c>
      <c r="CF57" s="1192"/>
      <c r="CG57" s="1192"/>
      <c r="CH57" s="1192">
        <v>0</v>
      </c>
      <c r="CI57" s="1192"/>
      <c r="CJ57" s="1192"/>
      <c r="CK57" s="1192"/>
      <c r="CL57" s="1192">
        <v>0</v>
      </c>
      <c r="CM57" s="1192"/>
      <c r="CN57" s="1192"/>
      <c r="CO57" s="1192"/>
      <c r="CP57" s="1192"/>
      <c r="CQ57" s="1192">
        <v>0</v>
      </c>
      <c r="CR57" s="1192">
        <v>0</v>
      </c>
      <c r="CS57" s="1192"/>
      <c r="CT57" s="1192"/>
      <c r="CU57" s="1192">
        <v>0</v>
      </c>
      <c r="CV57" s="1192"/>
      <c r="CW57" s="1192"/>
      <c r="CX57" s="1192"/>
      <c r="CY57" s="1192">
        <v>0</v>
      </c>
      <c r="CZ57" s="1192"/>
      <c r="DA57" s="1192">
        <v>0</v>
      </c>
      <c r="DB57" s="1192">
        <v>0</v>
      </c>
      <c r="DC57" s="1192"/>
      <c r="DD57" s="1192"/>
      <c r="DE57" s="1192"/>
      <c r="DF57" s="1192"/>
      <c r="DG57" s="1192"/>
      <c r="DH57" s="1192">
        <v>62491622</v>
      </c>
      <c r="DI57" s="1192">
        <v>10516307</v>
      </c>
      <c r="DJ57" s="1192">
        <v>4317575</v>
      </c>
      <c r="DK57" s="1192">
        <v>12414829</v>
      </c>
      <c r="DL57" s="1192">
        <v>35242911</v>
      </c>
      <c r="DM57" s="1192"/>
      <c r="DN57" s="1192">
        <v>15996793.01</v>
      </c>
      <c r="DO57" s="1192"/>
      <c r="DP57" s="1192"/>
      <c r="DQ57" s="1192">
        <v>248251779.00999999</v>
      </c>
      <c r="DT57" s="1026">
        <v>0</v>
      </c>
    </row>
    <row r="58" spans="2:124" s="1" customFormat="1">
      <c r="B58" s="1391">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1">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1">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47" customFormat="1" ht="15.75">
      <c r="B63" s="1391">
        <v>43466</v>
      </c>
      <c r="C63" s="1347">
        <v>104266912</v>
      </c>
      <c r="D63" s="1347">
        <v>104266912</v>
      </c>
      <c r="E63" s="1347">
        <v>78882696</v>
      </c>
      <c r="F63" s="1347">
        <v>25384216</v>
      </c>
      <c r="O63" s="1347">
        <v>52414491</v>
      </c>
      <c r="P63" s="1347">
        <v>20760375</v>
      </c>
      <c r="Q63" s="1347">
        <v>2012902</v>
      </c>
      <c r="R63" s="1347">
        <v>1738512</v>
      </c>
      <c r="S63" s="1347">
        <v>274390</v>
      </c>
      <c r="U63" s="1347">
        <v>18747473</v>
      </c>
      <c r="V63" s="1347">
        <v>6525267</v>
      </c>
      <c r="W63" s="1347">
        <v>12222206</v>
      </c>
      <c r="Y63" s="1347">
        <v>0</v>
      </c>
      <c r="AC63" s="1347">
        <v>0</v>
      </c>
      <c r="AE63" s="1347">
        <v>0</v>
      </c>
      <c r="AG63" s="1347">
        <v>4518770</v>
      </c>
      <c r="AH63" s="1347">
        <v>3497784</v>
      </c>
      <c r="AI63" s="1347">
        <v>1020986</v>
      </c>
      <c r="AK63" s="1347">
        <v>6637900</v>
      </c>
      <c r="AL63" s="1347">
        <v>2563900</v>
      </c>
      <c r="AM63" s="1347">
        <v>4074000</v>
      </c>
      <c r="AO63" s="1347">
        <v>8102982</v>
      </c>
      <c r="AP63" s="1347">
        <v>8102982</v>
      </c>
      <c r="AQ63" s="1347">
        <v>0</v>
      </c>
      <c r="AS63" s="1347">
        <v>12394464</v>
      </c>
      <c r="AT63" s="1347">
        <v>11788747</v>
      </c>
      <c r="AU63" s="1347">
        <v>605717</v>
      </c>
      <c r="AW63" s="1347">
        <v>0</v>
      </c>
      <c r="BB63" s="1347">
        <v>25987</v>
      </c>
      <c r="BC63" s="1347">
        <v>25987</v>
      </c>
      <c r="BD63" s="1347">
        <v>25987</v>
      </c>
      <c r="BE63" s="1347">
        <v>0</v>
      </c>
      <c r="BJ63" s="1347">
        <v>0</v>
      </c>
      <c r="BL63" s="1347">
        <v>0</v>
      </c>
      <c r="BQ63" s="1347">
        <v>0</v>
      </c>
      <c r="BS63" s="1347">
        <v>0</v>
      </c>
      <c r="BX63" s="1347">
        <v>0</v>
      </c>
      <c r="CD63" s="1347">
        <v>0</v>
      </c>
      <c r="CE63" s="1347">
        <v>0</v>
      </c>
      <c r="CH63" s="1347">
        <v>0</v>
      </c>
      <c r="CL63" s="1347">
        <v>0</v>
      </c>
      <c r="CQ63" s="1347">
        <v>0</v>
      </c>
      <c r="CR63" s="1347">
        <v>0</v>
      </c>
      <c r="CU63" s="1347">
        <v>0</v>
      </c>
      <c r="CY63" s="1347">
        <v>0</v>
      </c>
      <c r="DA63" s="1347">
        <v>0</v>
      </c>
      <c r="DB63" s="1347">
        <v>0</v>
      </c>
      <c r="DH63" s="1347">
        <v>71524223</v>
      </c>
      <c r="DI63" s="1347">
        <v>11215050</v>
      </c>
      <c r="DJ63" s="1347">
        <v>4385850</v>
      </c>
      <c r="DK63" s="1347">
        <v>1413399</v>
      </c>
      <c r="DL63" s="1347">
        <v>54509924</v>
      </c>
      <c r="DN63" s="1347">
        <v>13066400</v>
      </c>
      <c r="DQ63" s="1347">
        <v>241298013</v>
      </c>
    </row>
    <row r="64" spans="2:124" ht="15.75">
      <c r="B64" s="1391">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1">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1">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1">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1">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1">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1">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1">
        <v>43709</v>
      </c>
      <c r="C71" s="1192">
        <v>137665092</v>
      </c>
      <c r="D71" s="1192">
        <v>137665092</v>
      </c>
      <c r="E71" s="1192">
        <v>92166323</v>
      </c>
      <c r="F71" s="1192">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2" customFormat="1" ht="15.75">
      <c r="B72" s="1391">
        <v>43739</v>
      </c>
      <c r="C72" s="1192">
        <v>171795947</v>
      </c>
      <c r="D72" s="1192">
        <v>171795947</v>
      </c>
      <c r="E72" s="1192">
        <v>118869891</v>
      </c>
      <c r="F72" s="1192">
        <v>52926056</v>
      </c>
      <c r="O72" s="1192">
        <v>45440924</v>
      </c>
      <c r="P72" s="1192">
        <v>10259194</v>
      </c>
      <c r="Q72" s="1192">
        <v>1303997</v>
      </c>
      <c r="R72" s="1192">
        <v>1097618</v>
      </c>
      <c r="S72" s="1192">
        <v>206379</v>
      </c>
      <c r="U72" s="1192">
        <v>8955197</v>
      </c>
      <c r="V72" s="1192">
        <v>3325931</v>
      </c>
      <c r="W72" s="1192">
        <v>5629266</v>
      </c>
      <c r="Y72" s="1192">
        <v>0</v>
      </c>
      <c r="AC72" s="1192">
        <v>0</v>
      </c>
      <c r="AE72" s="1192">
        <v>0</v>
      </c>
      <c r="AG72" s="1192">
        <v>0</v>
      </c>
      <c r="AH72" s="1192">
        <v>0</v>
      </c>
      <c r="AI72" s="1192">
        <v>0</v>
      </c>
      <c r="AK72" s="1192">
        <v>6231165</v>
      </c>
      <c r="AL72" s="1192">
        <v>1734006</v>
      </c>
      <c r="AM72" s="1192">
        <v>4497159</v>
      </c>
      <c r="AO72" s="1192">
        <v>5795748</v>
      </c>
      <c r="AP72" s="1192">
        <v>5795748</v>
      </c>
      <c r="AQ72" s="1192">
        <v>0</v>
      </c>
      <c r="AS72" s="1192">
        <v>23154817</v>
      </c>
      <c r="AT72" s="1192">
        <v>15597884</v>
      </c>
      <c r="AU72" s="1192">
        <v>7556933</v>
      </c>
      <c r="AW72" s="1192">
        <v>0</v>
      </c>
      <c r="BB72" s="1192">
        <v>8024682</v>
      </c>
      <c r="BC72" s="1192">
        <v>8024682</v>
      </c>
      <c r="BD72" s="1192">
        <v>8024682</v>
      </c>
      <c r="BE72" s="1192">
        <v>0</v>
      </c>
      <c r="BJ72" s="1192">
        <v>0</v>
      </c>
      <c r="BL72" s="1192">
        <v>0</v>
      </c>
      <c r="BQ72" s="1192">
        <v>0</v>
      </c>
      <c r="BS72" s="1192">
        <v>0</v>
      </c>
      <c r="BX72" s="1192">
        <v>0</v>
      </c>
      <c r="CD72" s="1192">
        <v>0</v>
      </c>
      <c r="CE72" s="1192">
        <v>0</v>
      </c>
      <c r="CH72" s="1192">
        <v>0</v>
      </c>
      <c r="CL72" s="1192">
        <v>0</v>
      </c>
      <c r="CQ72" s="1192">
        <v>0</v>
      </c>
      <c r="CR72" s="1192">
        <v>0</v>
      </c>
      <c r="CU72" s="1192">
        <v>0</v>
      </c>
      <c r="CY72" s="1192">
        <v>0</v>
      </c>
      <c r="DA72" s="1192">
        <v>0</v>
      </c>
      <c r="DB72" s="1192">
        <v>0</v>
      </c>
      <c r="DH72" s="1192">
        <v>151353806</v>
      </c>
      <c r="DI72" s="1192">
        <v>11641910</v>
      </c>
      <c r="DJ72" s="1192">
        <v>1647698</v>
      </c>
      <c r="DK72" s="1192">
        <v>39443667</v>
      </c>
      <c r="DL72" s="1192">
        <v>98620531</v>
      </c>
      <c r="DN72" s="1192">
        <v>40000634</v>
      </c>
      <c r="DQ72" s="1192">
        <v>416615993</v>
      </c>
    </row>
    <row r="73" spans="2:168" ht="15.75">
      <c r="B73" s="1391">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1">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55">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55">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55">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55">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55">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55">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55">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55">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55">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55">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55">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55">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55">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55">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55">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55">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55">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55">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55">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55">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55">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55">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55">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55">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55">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55">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55">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55">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55">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55">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55">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55">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55">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55">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55">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55">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55">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55">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pageSetUpPr autoPageBreaks="0"/>
  </sheetPr>
  <dimension ref="A1:EW244"/>
  <sheetViews>
    <sheetView tabSelected="1" showOutlineSymbols="0" zoomScale="50" zoomScaleNormal="50" zoomScaleSheetLayoutView="40" workbookViewId="0">
      <pane xSplit="2" ySplit="8" topLeftCell="C210" activePane="bottomRight" state="frozen"/>
      <selection activeCell="EO8" sqref="EO8:EO14"/>
      <selection pane="topRight" activeCell="EO8" sqref="EO8:EO14"/>
      <selection pane="bottomLeft" activeCell="EO8" sqref="EO8:EO14"/>
      <selection pane="bottomRight" activeCell="F218" sqref="F218"/>
    </sheetView>
  </sheetViews>
  <sheetFormatPr defaultColWidth="11.77734375" defaultRowHeight="23.25"/>
  <cols>
    <col min="1" max="1" width="9.21875" style="1779" customWidth="1"/>
    <col min="2" max="2" width="24.77734375" style="1779" customWidth="1"/>
    <col min="3" max="3" width="35.77734375" style="1779" customWidth="1"/>
    <col min="4" max="4" width="33" style="1779" customWidth="1"/>
    <col min="5" max="5" width="36" style="1779" customWidth="1"/>
    <col min="6" max="6" width="32.5546875" style="1779" customWidth="1"/>
    <col min="7" max="7" width="29.77734375" style="1779" customWidth="1"/>
    <col min="8" max="8" width="40.6640625" style="1779" customWidth="1"/>
    <col min="9" max="9" width="22.44140625" style="1779" customWidth="1"/>
    <col min="10" max="10" width="18.88671875" style="1779" bestFit="1" customWidth="1"/>
    <col min="11" max="11" width="18.33203125" style="1779" customWidth="1"/>
    <col min="12" max="12" width="15.88671875" style="1779" customWidth="1"/>
    <col min="13" max="14" width="16.6640625" style="1779" customWidth="1"/>
    <col min="15" max="15" width="15.21875" style="1779" customWidth="1"/>
    <col min="16" max="18" width="16.6640625" style="1779" customWidth="1"/>
    <col min="19" max="135" width="11.77734375" style="1779"/>
    <col min="136" max="137" width="0" style="1779" hidden="1" customWidth="1"/>
    <col min="138" max="138" width="11.77734375" style="1779"/>
    <col min="139" max="140" width="0" style="1779" hidden="1" customWidth="1"/>
    <col min="141" max="257" width="11.77734375" style="1779"/>
    <col min="258" max="258" width="9.21875" style="1779" customWidth="1"/>
    <col min="259" max="259" width="21.21875" style="1779" customWidth="1"/>
    <col min="260" max="260" width="20.21875" style="1779" customWidth="1"/>
    <col min="261" max="261" width="21" style="1779" customWidth="1"/>
    <col min="262" max="262" width="21.33203125" style="1779" customWidth="1"/>
    <col min="263" max="263" width="19.44140625" style="1779" customWidth="1"/>
    <col min="264" max="264" width="17.77734375" style="1779" customWidth="1"/>
    <col min="265" max="265" width="13.21875" style="1779" bestFit="1" customWidth="1"/>
    <col min="266" max="266" width="18.88671875" style="1779" bestFit="1" customWidth="1"/>
    <col min="267" max="267" width="15" style="1779" customWidth="1"/>
    <col min="268" max="268" width="13.21875" style="1779" bestFit="1" customWidth="1"/>
    <col min="269" max="270" width="16.6640625" style="1779" customWidth="1"/>
    <col min="271" max="271" width="13.21875" style="1779" bestFit="1" customWidth="1"/>
    <col min="272" max="272" width="9" style="1779" customWidth="1"/>
    <col min="273" max="273" width="38.5546875" style="1779" customWidth="1"/>
    <col min="274" max="513" width="11.77734375" style="1779"/>
    <col min="514" max="514" width="9.21875" style="1779" customWidth="1"/>
    <col min="515" max="515" width="21.21875" style="1779" customWidth="1"/>
    <col min="516" max="516" width="20.21875" style="1779" customWidth="1"/>
    <col min="517" max="517" width="21" style="1779" customWidth="1"/>
    <col min="518" max="518" width="21.33203125" style="1779" customWidth="1"/>
    <col min="519" max="519" width="19.44140625" style="1779" customWidth="1"/>
    <col min="520" max="520" width="17.77734375" style="1779" customWidth="1"/>
    <col min="521" max="521" width="13.21875" style="1779" bestFit="1" customWidth="1"/>
    <col min="522" max="522" width="18.88671875" style="1779" bestFit="1" customWidth="1"/>
    <col min="523" max="523" width="15" style="1779" customWidth="1"/>
    <col min="524" max="524" width="13.21875" style="1779" bestFit="1" customWidth="1"/>
    <col min="525" max="526" width="16.6640625" style="1779" customWidth="1"/>
    <col min="527" max="527" width="13.21875" style="1779" bestFit="1" customWidth="1"/>
    <col min="528" max="528" width="9" style="1779" customWidth="1"/>
    <col min="529" max="529" width="38.5546875" style="1779" customWidth="1"/>
    <col min="530" max="769" width="11.77734375" style="1779"/>
    <col min="770" max="770" width="9.21875" style="1779" customWidth="1"/>
    <col min="771" max="771" width="21.21875" style="1779" customWidth="1"/>
    <col min="772" max="772" width="20.21875" style="1779" customWidth="1"/>
    <col min="773" max="773" width="21" style="1779" customWidth="1"/>
    <col min="774" max="774" width="21.33203125" style="1779" customWidth="1"/>
    <col min="775" max="775" width="19.44140625" style="1779" customWidth="1"/>
    <col min="776" max="776" width="17.77734375" style="1779" customWidth="1"/>
    <col min="777" max="777" width="13.21875" style="1779" bestFit="1" customWidth="1"/>
    <col min="778" max="778" width="18.88671875" style="1779" bestFit="1" customWidth="1"/>
    <col min="779" max="779" width="15" style="1779" customWidth="1"/>
    <col min="780" max="780" width="13.21875" style="1779" bestFit="1" customWidth="1"/>
    <col min="781" max="782" width="16.6640625" style="1779" customWidth="1"/>
    <col min="783" max="783" width="13.21875" style="1779" bestFit="1" customWidth="1"/>
    <col min="784" max="784" width="9" style="1779" customWidth="1"/>
    <col min="785" max="785" width="38.5546875" style="1779" customWidth="1"/>
    <col min="786" max="1025" width="11.77734375" style="1779"/>
    <col min="1026" max="1026" width="9.21875" style="1779" customWidth="1"/>
    <col min="1027" max="1027" width="21.21875" style="1779" customWidth="1"/>
    <col min="1028" max="1028" width="20.21875" style="1779" customWidth="1"/>
    <col min="1029" max="1029" width="21" style="1779" customWidth="1"/>
    <col min="1030" max="1030" width="21.33203125" style="1779" customWidth="1"/>
    <col min="1031" max="1031" width="19.44140625" style="1779" customWidth="1"/>
    <col min="1032" max="1032" width="17.77734375" style="1779" customWidth="1"/>
    <col min="1033" max="1033" width="13.21875" style="1779" bestFit="1" customWidth="1"/>
    <col min="1034" max="1034" width="18.88671875" style="1779" bestFit="1" customWidth="1"/>
    <col min="1035" max="1035" width="15" style="1779" customWidth="1"/>
    <col min="1036" max="1036" width="13.21875" style="1779" bestFit="1" customWidth="1"/>
    <col min="1037" max="1038" width="16.6640625" style="1779" customWidth="1"/>
    <col min="1039" max="1039" width="13.21875" style="1779" bestFit="1" customWidth="1"/>
    <col min="1040" max="1040" width="9" style="1779" customWidth="1"/>
    <col min="1041" max="1041" width="38.5546875" style="1779" customWidth="1"/>
    <col min="1042" max="1281" width="11.77734375" style="1779"/>
    <col min="1282" max="1282" width="9.21875" style="1779" customWidth="1"/>
    <col min="1283" max="1283" width="21.21875" style="1779" customWidth="1"/>
    <col min="1284" max="1284" width="20.21875" style="1779" customWidth="1"/>
    <col min="1285" max="1285" width="21" style="1779" customWidth="1"/>
    <col min="1286" max="1286" width="21.33203125" style="1779" customWidth="1"/>
    <col min="1287" max="1287" width="19.44140625" style="1779" customWidth="1"/>
    <col min="1288" max="1288" width="17.77734375" style="1779" customWidth="1"/>
    <col min="1289" max="1289" width="13.21875" style="1779" bestFit="1" customWidth="1"/>
    <col min="1290" max="1290" width="18.88671875" style="1779" bestFit="1" customWidth="1"/>
    <col min="1291" max="1291" width="15" style="1779" customWidth="1"/>
    <col min="1292" max="1292" width="13.21875" style="1779" bestFit="1" customWidth="1"/>
    <col min="1293" max="1294" width="16.6640625" style="1779" customWidth="1"/>
    <col min="1295" max="1295" width="13.21875" style="1779" bestFit="1" customWidth="1"/>
    <col min="1296" max="1296" width="9" style="1779" customWidth="1"/>
    <col min="1297" max="1297" width="38.5546875" style="1779" customWidth="1"/>
    <col min="1298" max="1537" width="11.77734375" style="1779"/>
    <col min="1538" max="1538" width="9.21875" style="1779" customWidth="1"/>
    <col min="1539" max="1539" width="21.21875" style="1779" customWidth="1"/>
    <col min="1540" max="1540" width="20.21875" style="1779" customWidth="1"/>
    <col min="1541" max="1541" width="21" style="1779" customWidth="1"/>
    <col min="1542" max="1542" width="21.33203125" style="1779" customWidth="1"/>
    <col min="1543" max="1543" width="19.44140625" style="1779" customWidth="1"/>
    <col min="1544" max="1544" width="17.77734375" style="1779" customWidth="1"/>
    <col min="1545" max="1545" width="13.21875" style="1779" bestFit="1" customWidth="1"/>
    <col min="1546" max="1546" width="18.88671875" style="1779" bestFit="1" customWidth="1"/>
    <col min="1547" max="1547" width="15" style="1779" customWidth="1"/>
    <col min="1548" max="1548" width="13.21875" style="1779" bestFit="1" customWidth="1"/>
    <col min="1549" max="1550" width="16.6640625" style="1779" customWidth="1"/>
    <col min="1551" max="1551" width="13.21875" style="1779" bestFit="1" customWidth="1"/>
    <col min="1552" max="1552" width="9" style="1779" customWidth="1"/>
    <col min="1553" max="1553" width="38.5546875" style="1779" customWidth="1"/>
    <col min="1554" max="1793" width="11.77734375" style="1779"/>
    <col min="1794" max="1794" width="9.21875" style="1779" customWidth="1"/>
    <col min="1795" max="1795" width="21.21875" style="1779" customWidth="1"/>
    <col min="1796" max="1796" width="20.21875" style="1779" customWidth="1"/>
    <col min="1797" max="1797" width="21" style="1779" customWidth="1"/>
    <col min="1798" max="1798" width="21.33203125" style="1779" customWidth="1"/>
    <col min="1799" max="1799" width="19.44140625" style="1779" customWidth="1"/>
    <col min="1800" max="1800" width="17.77734375" style="1779" customWidth="1"/>
    <col min="1801" max="1801" width="13.21875" style="1779" bestFit="1" customWidth="1"/>
    <col min="1802" max="1802" width="18.88671875" style="1779" bestFit="1" customWidth="1"/>
    <col min="1803" max="1803" width="15" style="1779" customWidth="1"/>
    <col min="1804" max="1804" width="13.21875" style="1779" bestFit="1" customWidth="1"/>
    <col min="1805" max="1806" width="16.6640625" style="1779" customWidth="1"/>
    <col min="1807" max="1807" width="13.21875" style="1779" bestFit="1" customWidth="1"/>
    <col min="1808" max="1808" width="9" style="1779" customWidth="1"/>
    <col min="1809" max="1809" width="38.5546875" style="1779" customWidth="1"/>
    <col min="1810" max="2049" width="11.77734375" style="1779"/>
    <col min="2050" max="2050" width="9.21875" style="1779" customWidth="1"/>
    <col min="2051" max="2051" width="21.21875" style="1779" customWidth="1"/>
    <col min="2052" max="2052" width="20.21875" style="1779" customWidth="1"/>
    <col min="2053" max="2053" width="21" style="1779" customWidth="1"/>
    <col min="2054" max="2054" width="21.33203125" style="1779" customWidth="1"/>
    <col min="2055" max="2055" width="19.44140625" style="1779" customWidth="1"/>
    <col min="2056" max="2056" width="17.77734375" style="1779" customWidth="1"/>
    <col min="2057" max="2057" width="13.21875" style="1779" bestFit="1" customWidth="1"/>
    <col min="2058" max="2058" width="18.88671875" style="1779" bestFit="1" customWidth="1"/>
    <col min="2059" max="2059" width="15" style="1779" customWidth="1"/>
    <col min="2060" max="2060" width="13.21875" style="1779" bestFit="1" customWidth="1"/>
    <col min="2061" max="2062" width="16.6640625" style="1779" customWidth="1"/>
    <col min="2063" max="2063" width="13.21875" style="1779" bestFit="1" customWidth="1"/>
    <col min="2064" max="2064" width="9" style="1779" customWidth="1"/>
    <col min="2065" max="2065" width="38.5546875" style="1779" customWidth="1"/>
    <col min="2066" max="2305" width="11.77734375" style="1779"/>
    <col min="2306" max="2306" width="9.21875" style="1779" customWidth="1"/>
    <col min="2307" max="2307" width="21.21875" style="1779" customWidth="1"/>
    <col min="2308" max="2308" width="20.21875" style="1779" customWidth="1"/>
    <col min="2309" max="2309" width="21" style="1779" customWidth="1"/>
    <col min="2310" max="2310" width="21.33203125" style="1779" customWidth="1"/>
    <col min="2311" max="2311" width="19.44140625" style="1779" customWidth="1"/>
    <col min="2312" max="2312" width="17.77734375" style="1779" customWidth="1"/>
    <col min="2313" max="2313" width="13.21875" style="1779" bestFit="1" customWidth="1"/>
    <col min="2314" max="2314" width="18.88671875" style="1779" bestFit="1" customWidth="1"/>
    <col min="2315" max="2315" width="15" style="1779" customWidth="1"/>
    <col min="2316" max="2316" width="13.21875" style="1779" bestFit="1" customWidth="1"/>
    <col min="2317" max="2318" width="16.6640625" style="1779" customWidth="1"/>
    <col min="2319" max="2319" width="13.21875" style="1779" bestFit="1" customWidth="1"/>
    <col min="2320" max="2320" width="9" style="1779" customWidth="1"/>
    <col min="2321" max="2321" width="38.5546875" style="1779" customWidth="1"/>
    <col min="2322" max="2561" width="11.77734375" style="1779"/>
    <col min="2562" max="2562" width="9.21875" style="1779" customWidth="1"/>
    <col min="2563" max="2563" width="21.21875" style="1779" customWidth="1"/>
    <col min="2564" max="2564" width="20.21875" style="1779" customWidth="1"/>
    <col min="2565" max="2565" width="21" style="1779" customWidth="1"/>
    <col min="2566" max="2566" width="21.33203125" style="1779" customWidth="1"/>
    <col min="2567" max="2567" width="19.44140625" style="1779" customWidth="1"/>
    <col min="2568" max="2568" width="17.77734375" style="1779" customWidth="1"/>
    <col min="2569" max="2569" width="13.21875" style="1779" bestFit="1" customWidth="1"/>
    <col min="2570" max="2570" width="18.88671875" style="1779" bestFit="1" customWidth="1"/>
    <col min="2571" max="2571" width="15" style="1779" customWidth="1"/>
    <col min="2572" max="2572" width="13.21875" style="1779" bestFit="1" customWidth="1"/>
    <col min="2573" max="2574" width="16.6640625" style="1779" customWidth="1"/>
    <col min="2575" max="2575" width="13.21875" style="1779" bestFit="1" customWidth="1"/>
    <col min="2576" max="2576" width="9" style="1779" customWidth="1"/>
    <col min="2577" max="2577" width="38.5546875" style="1779" customWidth="1"/>
    <col min="2578" max="2817" width="11.77734375" style="1779"/>
    <col min="2818" max="2818" width="9.21875" style="1779" customWidth="1"/>
    <col min="2819" max="2819" width="21.21875" style="1779" customWidth="1"/>
    <col min="2820" max="2820" width="20.21875" style="1779" customWidth="1"/>
    <col min="2821" max="2821" width="21" style="1779" customWidth="1"/>
    <col min="2822" max="2822" width="21.33203125" style="1779" customWidth="1"/>
    <col min="2823" max="2823" width="19.44140625" style="1779" customWidth="1"/>
    <col min="2824" max="2824" width="17.77734375" style="1779" customWidth="1"/>
    <col min="2825" max="2825" width="13.21875" style="1779" bestFit="1" customWidth="1"/>
    <col min="2826" max="2826" width="18.88671875" style="1779" bestFit="1" customWidth="1"/>
    <col min="2827" max="2827" width="15" style="1779" customWidth="1"/>
    <col min="2828" max="2828" width="13.21875" style="1779" bestFit="1" customWidth="1"/>
    <col min="2829" max="2830" width="16.6640625" style="1779" customWidth="1"/>
    <col min="2831" max="2831" width="13.21875" style="1779" bestFit="1" customWidth="1"/>
    <col min="2832" max="2832" width="9" style="1779" customWidth="1"/>
    <col min="2833" max="2833" width="38.5546875" style="1779" customWidth="1"/>
    <col min="2834" max="3073" width="11.77734375" style="1779"/>
    <col min="3074" max="3074" width="9.21875" style="1779" customWidth="1"/>
    <col min="3075" max="3075" width="21.21875" style="1779" customWidth="1"/>
    <col min="3076" max="3076" width="20.21875" style="1779" customWidth="1"/>
    <col min="3077" max="3077" width="21" style="1779" customWidth="1"/>
    <col min="3078" max="3078" width="21.33203125" style="1779" customWidth="1"/>
    <col min="3079" max="3079" width="19.44140625" style="1779" customWidth="1"/>
    <col min="3080" max="3080" width="17.77734375" style="1779" customWidth="1"/>
    <col min="3081" max="3081" width="13.21875" style="1779" bestFit="1" customWidth="1"/>
    <col min="3082" max="3082" width="18.88671875" style="1779" bestFit="1" customWidth="1"/>
    <col min="3083" max="3083" width="15" style="1779" customWidth="1"/>
    <col min="3084" max="3084" width="13.21875" style="1779" bestFit="1" customWidth="1"/>
    <col min="3085" max="3086" width="16.6640625" style="1779" customWidth="1"/>
    <col min="3087" max="3087" width="13.21875" style="1779" bestFit="1" customWidth="1"/>
    <col min="3088" max="3088" width="9" style="1779" customWidth="1"/>
    <col min="3089" max="3089" width="38.5546875" style="1779" customWidth="1"/>
    <col min="3090" max="3329" width="11.77734375" style="1779"/>
    <col min="3330" max="3330" width="9.21875" style="1779" customWidth="1"/>
    <col min="3331" max="3331" width="21.21875" style="1779" customWidth="1"/>
    <col min="3332" max="3332" width="20.21875" style="1779" customWidth="1"/>
    <col min="3333" max="3333" width="21" style="1779" customWidth="1"/>
    <col min="3334" max="3334" width="21.33203125" style="1779" customWidth="1"/>
    <col min="3335" max="3335" width="19.44140625" style="1779" customWidth="1"/>
    <col min="3336" max="3336" width="17.77734375" style="1779" customWidth="1"/>
    <col min="3337" max="3337" width="13.21875" style="1779" bestFit="1" customWidth="1"/>
    <col min="3338" max="3338" width="18.88671875" style="1779" bestFit="1" customWidth="1"/>
    <col min="3339" max="3339" width="15" style="1779" customWidth="1"/>
    <col min="3340" max="3340" width="13.21875" style="1779" bestFit="1" customWidth="1"/>
    <col min="3341" max="3342" width="16.6640625" style="1779" customWidth="1"/>
    <col min="3343" max="3343" width="13.21875" style="1779" bestFit="1" customWidth="1"/>
    <col min="3344" max="3344" width="9" style="1779" customWidth="1"/>
    <col min="3345" max="3345" width="38.5546875" style="1779" customWidth="1"/>
    <col min="3346" max="3585" width="11.77734375" style="1779"/>
    <col min="3586" max="3586" width="9.21875" style="1779" customWidth="1"/>
    <col min="3587" max="3587" width="21.21875" style="1779" customWidth="1"/>
    <col min="3588" max="3588" width="20.21875" style="1779" customWidth="1"/>
    <col min="3589" max="3589" width="21" style="1779" customWidth="1"/>
    <col min="3590" max="3590" width="21.33203125" style="1779" customWidth="1"/>
    <col min="3591" max="3591" width="19.44140625" style="1779" customWidth="1"/>
    <col min="3592" max="3592" width="17.77734375" style="1779" customWidth="1"/>
    <col min="3593" max="3593" width="13.21875" style="1779" bestFit="1" customWidth="1"/>
    <col min="3594" max="3594" width="18.88671875" style="1779" bestFit="1" customWidth="1"/>
    <col min="3595" max="3595" width="15" style="1779" customWidth="1"/>
    <col min="3596" max="3596" width="13.21875" style="1779" bestFit="1" customWidth="1"/>
    <col min="3597" max="3598" width="16.6640625" style="1779" customWidth="1"/>
    <col min="3599" max="3599" width="13.21875" style="1779" bestFit="1" customWidth="1"/>
    <col min="3600" max="3600" width="9" style="1779" customWidth="1"/>
    <col min="3601" max="3601" width="38.5546875" style="1779" customWidth="1"/>
    <col min="3602" max="3841" width="11.77734375" style="1779"/>
    <col min="3842" max="3842" width="9.21875" style="1779" customWidth="1"/>
    <col min="3843" max="3843" width="21.21875" style="1779" customWidth="1"/>
    <col min="3844" max="3844" width="20.21875" style="1779" customWidth="1"/>
    <col min="3845" max="3845" width="21" style="1779" customWidth="1"/>
    <col min="3846" max="3846" width="21.33203125" style="1779" customWidth="1"/>
    <col min="3847" max="3847" width="19.44140625" style="1779" customWidth="1"/>
    <col min="3848" max="3848" width="17.77734375" style="1779" customWidth="1"/>
    <col min="3849" max="3849" width="13.21875" style="1779" bestFit="1" customWidth="1"/>
    <col min="3850" max="3850" width="18.88671875" style="1779" bestFit="1" customWidth="1"/>
    <col min="3851" max="3851" width="15" style="1779" customWidth="1"/>
    <col min="3852" max="3852" width="13.21875" style="1779" bestFit="1" customWidth="1"/>
    <col min="3853" max="3854" width="16.6640625" style="1779" customWidth="1"/>
    <col min="3855" max="3855" width="13.21875" style="1779" bestFit="1" customWidth="1"/>
    <col min="3856" max="3856" width="9" style="1779" customWidth="1"/>
    <col min="3857" max="3857" width="38.5546875" style="1779" customWidth="1"/>
    <col min="3858" max="4097" width="11.77734375" style="1779"/>
    <col min="4098" max="4098" width="9.21875" style="1779" customWidth="1"/>
    <col min="4099" max="4099" width="21.21875" style="1779" customWidth="1"/>
    <col min="4100" max="4100" width="20.21875" style="1779" customWidth="1"/>
    <col min="4101" max="4101" width="21" style="1779" customWidth="1"/>
    <col min="4102" max="4102" width="21.33203125" style="1779" customWidth="1"/>
    <col min="4103" max="4103" width="19.44140625" style="1779" customWidth="1"/>
    <col min="4104" max="4104" width="17.77734375" style="1779" customWidth="1"/>
    <col min="4105" max="4105" width="13.21875" style="1779" bestFit="1" customWidth="1"/>
    <col min="4106" max="4106" width="18.88671875" style="1779" bestFit="1" customWidth="1"/>
    <col min="4107" max="4107" width="15" style="1779" customWidth="1"/>
    <col min="4108" max="4108" width="13.21875" style="1779" bestFit="1" customWidth="1"/>
    <col min="4109" max="4110" width="16.6640625" style="1779" customWidth="1"/>
    <col min="4111" max="4111" width="13.21875" style="1779" bestFit="1" customWidth="1"/>
    <col min="4112" max="4112" width="9" style="1779" customWidth="1"/>
    <col min="4113" max="4113" width="38.5546875" style="1779" customWidth="1"/>
    <col min="4114" max="4353" width="11.77734375" style="1779"/>
    <col min="4354" max="4354" width="9.21875" style="1779" customWidth="1"/>
    <col min="4355" max="4355" width="21.21875" style="1779" customWidth="1"/>
    <col min="4356" max="4356" width="20.21875" style="1779" customWidth="1"/>
    <col min="4357" max="4357" width="21" style="1779" customWidth="1"/>
    <col min="4358" max="4358" width="21.33203125" style="1779" customWidth="1"/>
    <col min="4359" max="4359" width="19.44140625" style="1779" customWidth="1"/>
    <col min="4360" max="4360" width="17.77734375" style="1779" customWidth="1"/>
    <col min="4361" max="4361" width="13.21875" style="1779" bestFit="1" customWidth="1"/>
    <col min="4362" max="4362" width="18.88671875" style="1779" bestFit="1" customWidth="1"/>
    <col min="4363" max="4363" width="15" style="1779" customWidth="1"/>
    <col min="4364" max="4364" width="13.21875" style="1779" bestFit="1" customWidth="1"/>
    <col min="4365" max="4366" width="16.6640625" style="1779" customWidth="1"/>
    <col min="4367" max="4367" width="13.21875" style="1779" bestFit="1" customWidth="1"/>
    <col min="4368" max="4368" width="9" style="1779" customWidth="1"/>
    <col min="4369" max="4369" width="38.5546875" style="1779" customWidth="1"/>
    <col min="4370" max="4609" width="11.77734375" style="1779"/>
    <col min="4610" max="4610" width="9.21875" style="1779" customWidth="1"/>
    <col min="4611" max="4611" width="21.21875" style="1779" customWidth="1"/>
    <col min="4612" max="4612" width="20.21875" style="1779" customWidth="1"/>
    <col min="4613" max="4613" width="21" style="1779" customWidth="1"/>
    <col min="4614" max="4614" width="21.33203125" style="1779" customWidth="1"/>
    <col min="4615" max="4615" width="19.44140625" style="1779" customWidth="1"/>
    <col min="4616" max="4616" width="17.77734375" style="1779" customWidth="1"/>
    <col min="4617" max="4617" width="13.21875" style="1779" bestFit="1" customWidth="1"/>
    <col min="4618" max="4618" width="18.88671875" style="1779" bestFit="1" customWidth="1"/>
    <col min="4619" max="4619" width="15" style="1779" customWidth="1"/>
    <col min="4620" max="4620" width="13.21875" style="1779" bestFit="1" customWidth="1"/>
    <col min="4621" max="4622" width="16.6640625" style="1779" customWidth="1"/>
    <col min="4623" max="4623" width="13.21875" style="1779" bestFit="1" customWidth="1"/>
    <col min="4624" max="4624" width="9" style="1779" customWidth="1"/>
    <col min="4625" max="4625" width="38.5546875" style="1779" customWidth="1"/>
    <col min="4626" max="4865" width="11.77734375" style="1779"/>
    <col min="4866" max="4866" width="9.21875" style="1779" customWidth="1"/>
    <col min="4867" max="4867" width="21.21875" style="1779" customWidth="1"/>
    <col min="4868" max="4868" width="20.21875" style="1779" customWidth="1"/>
    <col min="4869" max="4869" width="21" style="1779" customWidth="1"/>
    <col min="4870" max="4870" width="21.33203125" style="1779" customWidth="1"/>
    <col min="4871" max="4871" width="19.44140625" style="1779" customWidth="1"/>
    <col min="4872" max="4872" width="17.77734375" style="1779" customWidth="1"/>
    <col min="4873" max="4873" width="13.21875" style="1779" bestFit="1" customWidth="1"/>
    <col min="4874" max="4874" width="18.88671875" style="1779" bestFit="1" customWidth="1"/>
    <col min="4875" max="4875" width="15" style="1779" customWidth="1"/>
    <col min="4876" max="4876" width="13.21875" style="1779" bestFit="1" customWidth="1"/>
    <col min="4877" max="4878" width="16.6640625" style="1779" customWidth="1"/>
    <col min="4879" max="4879" width="13.21875" style="1779" bestFit="1" customWidth="1"/>
    <col min="4880" max="4880" width="9" style="1779" customWidth="1"/>
    <col min="4881" max="4881" width="38.5546875" style="1779" customWidth="1"/>
    <col min="4882" max="5121" width="11.77734375" style="1779"/>
    <col min="5122" max="5122" width="9.21875" style="1779" customWidth="1"/>
    <col min="5123" max="5123" width="21.21875" style="1779" customWidth="1"/>
    <col min="5124" max="5124" width="20.21875" style="1779" customWidth="1"/>
    <col min="5125" max="5125" width="21" style="1779" customWidth="1"/>
    <col min="5126" max="5126" width="21.33203125" style="1779" customWidth="1"/>
    <col min="5127" max="5127" width="19.44140625" style="1779" customWidth="1"/>
    <col min="5128" max="5128" width="17.77734375" style="1779" customWidth="1"/>
    <col min="5129" max="5129" width="13.21875" style="1779" bestFit="1" customWidth="1"/>
    <col min="5130" max="5130" width="18.88671875" style="1779" bestFit="1" customWidth="1"/>
    <col min="5131" max="5131" width="15" style="1779" customWidth="1"/>
    <col min="5132" max="5132" width="13.21875" style="1779" bestFit="1" customWidth="1"/>
    <col min="5133" max="5134" width="16.6640625" style="1779" customWidth="1"/>
    <col min="5135" max="5135" width="13.21875" style="1779" bestFit="1" customWidth="1"/>
    <col min="5136" max="5136" width="9" style="1779" customWidth="1"/>
    <col min="5137" max="5137" width="38.5546875" style="1779" customWidth="1"/>
    <col min="5138" max="5377" width="11.77734375" style="1779"/>
    <col min="5378" max="5378" width="9.21875" style="1779" customWidth="1"/>
    <col min="5379" max="5379" width="21.21875" style="1779" customWidth="1"/>
    <col min="5380" max="5380" width="20.21875" style="1779" customWidth="1"/>
    <col min="5381" max="5381" width="21" style="1779" customWidth="1"/>
    <col min="5382" max="5382" width="21.33203125" style="1779" customWidth="1"/>
    <col min="5383" max="5383" width="19.44140625" style="1779" customWidth="1"/>
    <col min="5384" max="5384" width="17.77734375" style="1779" customWidth="1"/>
    <col min="5385" max="5385" width="13.21875" style="1779" bestFit="1" customWidth="1"/>
    <col min="5386" max="5386" width="18.88671875" style="1779" bestFit="1" customWidth="1"/>
    <col min="5387" max="5387" width="15" style="1779" customWidth="1"/>
    <col min="5388" max="5388" width="13.21875" style="1779" bestFit="1" customWidth="1"/>
    <col min="5389" max="5390" width="16.6640625" style="1779" customWidth="1"/>
    <col min="5391" max="5391" width="13.21875" style="1779" bestFit="1" customWidth="1"/>
    <col min="5392" max="5392" width="9" style="1779" customWidth="1"/>
    <col min="5393" max="5393" width="38.5546875" style="1779" customWidth="1"/>
    <col min="5394" max="5633" width="11.77734375" style="1779"/>
    <col min="5634" max="5634" width="9.21875" style="1779" customWidth="1"/>
    <col min="5635" max="5635" width="21.21875" style="1779" customWidth="1"/>
    <col min="5636" max="5636" width="20.21875" style="1779" customWidth="1"/>
    <col min="5637" max="5637" width="21" style="1779" customWidth="1"/>
    <col min="5638" max="5638" width="21.33203125" style="1779" customWidth="1"/>
    <col min="5639" max="5639" width="19.44140625" style="1779" customWidth="1"/>
    <col min="5640" max="5640" width="17.77734375" style="1779" customWidth="1"/>
    <col min="5641" max="5641" width="13.21875" style="1779" bestFit="1" customWidth="1"/>
    <col min="5642" max="5642" width="18.88671875" style="1779" bestFit="1" customWidth="1"/>
    <col min="5643" max="5643" width="15" style="1779" customWidth="1"/>
    <col min="5644" max="5644" width="13.21875" style="1779" bestFit="1" customWidth="1"/>
    <col min="5645" max="5646" width="16.6640625" style="1779" customWidth="1"/>
    <col min="5647" max="5647" width="13.21875" style="1779" bestFit="1" customWidth="1"/>
    <col min="5648" max="5648" width="9" style="1779" customWidth="1"/>
    <col min="5649" max="5649" width="38.5546875" style="1779" customWidth="1"/>
    <col min="5650" max="5889" width="11.77734375" style="1779"/>
    <col min="5890" max="5890" width="9.21875" style="1779" customWidth="1"/>
    <col min="5891" max="5891" width="21.21875" style="1779" customWidth="1"/>
    <col min="5892" max="5892" width="20.21875" style="1779" customWidth="1"/>
    <col min="5893" max="5893" width="21" style="1779" customWidth="1"/>
    <col min="5894" max="5894" width="21.33203125" style="1779" customWidth="1"/>
    <col min="5895" max="5895" width="19.44140625" style="1779" customWidth="1"/>
    <col min="5896" max="5896" width="17.77734375" style="1779" customWidth="1"/>
    <col min="5897" max="5897" width="13.21875" style="1779" bestFit="1" customWidth="1"/>
    <col min="5898" max="5898" width="18.88671875" style="1779" bestFit="1" customWidth="1"/>
    <col min="5899" max="5899" width="15" style="1779" customWidth="1"/>
    <col min="5900" max="5900" width="13.21875" style="1779" bestFit="1" customWidth="1"/>
    <col min="5901" max="5902" width="16.6640625" style="1779" customWidth="1"/>
    <col min="5903" max="5903" width="13.21875" style="1779" bestFit="1" customWidth="1"/>
    <col min="5904" max="5904" width="9" style="1779" customWidth="1"/>
    <col min="5905" max="5905" width="38.5546875" style="1779" customWidth="1"/>
    <col min="5906" max="6145" width="11.77734375" style="1779"/>
    <col min="6146" max="6146" width="9.21875" style="1779" customWidth="1"/>
    <col min="6147" max="6147" width="21.21875" style="1779" customWidth="1"/>
    <col min="6148" max="6148" width="20.21875" style="1779" customWidth="1"/>
    <col min="6149" max="6149" width="21" style="1779" customWidth="1"/>
    <col min="6150" max="6150" width="21.33203125" style="1779" customWidth="1"/>
    <col min="6151" max="6151" width="19.44140625" style="1779" customWidth="1"/>
    <col min="6152" max="6152" width="17.77734375" style="1779" customWidth="1"/>
    <col min="6153" max="6153" width="13.21875" style="1779" bestFit="1" customWidth="1"/>
    <col min="6154" max="6154" width="18.88671875" style="1779" bestFit="1" customWidth="1"/>
    <col min="6155" max="6155" width="15" style="1779" customWidth="1"/>
    <col min="6156" max="6156" width="13.21875" style="1779" bestFit="1" customWidth="1"/>
    <col min="6157" max="6158" width="16.6640625" style="1779" customWidth="1"/>
    <col min="6159" max="6159" width="13.21875" style="1779" bestFit="1" customWidth="1"/>
    <col min="6160" max="6160" width="9" style="1779" customWidth="1"/>
    <col min="6161" max="6161" width="38.5546875" style="1779" customWidth="1"/>
    <col min="6162" max="6401" width="11.77734375" style="1779"/>
    <col min="6402" max="6402" width="9.21875" style="1779" customWidth="1"/>
    <col min="6403" max="6403" width="21.21875" style="1779" customWidth="1"/>
    <col min="6404" max="6404" width="20.21875" style="1779" customWidth="1"/>
    <col min="6405" max="6405" width="21" style="1779" customWidth="1"/>
    <col min="6406" max="6406" width="21.33203125" style="1779" customWidth="1"/>
    <col min="6407" max="6407" width="19.44140625" style="1779" customWidth="1"/>
    <col min="6408" max="6408" width="17.77734375" style="1779" customWidth="1"/>
    <col min="6409" max="6409" width="13.21875" style="1779" bestFit="1" customWidth="1"/>
    <col min="6410" max="6410" width="18.88671875" style="1779" bestFit="1" customWidth="1"/>
    <col min="6411" max="6411" width="15" style="1779" customWidth="1"/>
    <col min="6412" max="6412" width="13.21875" style="1779" bestFit="1" customWidth="1"/>
    <col min="6413" max="6414" width="16.6640625" style="1779" customWidth="1"/>
    <col min="6415" max="6415" width="13.21875" style="1779" bestFit="1" customWidth="1"/>
    <col min="6416" max="6416" width="9" style="1779" customWidth="1"/>
    <col min="6417" max="6417" width="38.5546875" style="1779" customWidth="1"/>
    <col min="6418" max="6657" width="11.77734375" style="1779"/>
    <col min="6658" max="6658" width="9.21875" style="1779" customWidth="1"/>
    <col min="6659" max="6659" width="21.21875" style="1779" customWidth="1"/>
    <col min="6660" max="6660" width="20.21875" style="1779" customWidth="1"/>
    <col min="6661" max="6661" width="21" style="1779" customWidth="1"/>
    <col min="6662" max="6662" width="21.33203125" style="1779" customWidth="1"/>
    <col min="6663" max="6663" width="19.44140625" style="1779" customWidth="1"/>
    <col min="6664" max="6664" width="17.77734375" style="1779" customWidth="1"/>
    <col min="6665" max="6665" width="13.21875" style="1779" bestFit="1" customWidth="1"/>
    <col min="6666" max="6666" width="18.88671875" style="1779" bestFit="1" customWidth="1"/>
    <col min="6667" max="6667" width="15" style="1779" customWidth="1"/>
    <col min="6668" max="6668" width="13.21875" style="1779" bestFit="1" customWidth="1"/>
    <col min="6669" max="6670" width="16.6640625" style="1779" customWidth="1"/>
    <col min="6671" max="6671" width="13.21875" style="1779" bestFit="1" customWidth="1"/>
    <col min="6672" max="6672" width="9" style="1779" customWidth="1"/>
    <col min="6673" max="6673" width="38.5546875" style="1779" customWidth="1"/>
    <col min="6674" max="6913" width="11.77734375" style="1779"/>
    <col min="6914" max="6914" width="9.21875" style="1779" customWidth="1"/>
    <col min="6915" max="6915" width="21.21875" style="1779" customWidth="1"/>
    <col min="6916" max="6916" width="20.21875" style="1779" customWidth="1"/>
    <col min="6917" max="6917" width="21" style="1779" customWidth="1"/>
    <col min="6918" max="6918" width="21.33203125" style="1779" customWidth="1"/>
    <col min="6919" max="6919" width="19.44140625" style="1779" customWidth="1"/>
    <col min="6920" max="6920" width="17.77734375" style="1779" customWidth="1"/>
    <col min="6921" max="6921" width="13.21875" style="1779" bestFit="1" customWidth="1"/>
    <col min="6922" max="6922" width="18.88671875" style="1779" bestFit="1" customWidth="1"/>
    <col min="6923" max="6923" width="15" style="1779" customWidth="1"/>
    <col min="6924" max="6924" width="13.21875" style="1779" bestFit="1" customWidth="1"/>
    <col min="6925" max="6926" width="16.6640625" style="1779" customWidth="1"/>
    <col min="6927" max="6927" width="13.21875" style="1779" bestFit="1" customWidth="1"/>
    <col min="6928" max="6928" width="9" style="1779" customWidth="1"/>
    <col min="6929" max="6929" width="38.5546875" style="1779" customWidth="1"/>
    <col min="6930" max="7169" width="11.77734375" style="1779"/>
    <col min="7170" max="7170" width="9.21875" style="1779" customWidth="1"/>
    <col min="7171" max="7171" width="21.21875" style="1779" customWidth="1"/>
    <col min="7172" max="7172" width="20.21875" style="1779" customWidth="1"/>
    <col min="7173" max="7173" width="21" style="1779" customWidth="1"/>
    <col min="7174" max="7174" width="21.33203125" style="1779" customWidth="1"/>
    <col min="7175" max="7175" width="19.44140625" style="1779" customWidth="1"/>
    <col min="7176" max="7176" width="17.77734375" style="1779" customWidth="1"/>
    <col min="7177" max="7177" width="13.21875" style="1779" bestFit="1" customWidth="1"/>
    <col min="7178" max="7178" width="18.88671875" style="1779" bestFit="1" customWidth="1"/>
    <col min="7179" max="7179" width="15" style="1779" customWidth="1"/>
    <col min="7180" max="7180" width="13.21875" style="1779" bestFit="1" customWidth="1"/>
    <col min="7181" max="7182" width="16.6640625" style="1779" customWidth="1"/>
    <col min="7183" max="7183" width="13.21875" style="1779" bestFit="1" customWidth="1"/>
    <col min="7184" max="7184" width="9" style="1779" customWidth="1"/>
    <col min="7185" max="7185" width="38.5546875" style="1779" customWidth="1"/>
    <col min="7186" max="7425" width="11.77734375" style="1779"/>
    <col min="7426" max="7426" width="9.21875" style="1779" customWidth="1"/>
    <col min="7427" max="7427" width="21.21875" style="1779" customWidth="1"/>
    <col min="7428" max="7428" width="20.21875" style="1779" customWidth="1"/>
    <col min="7429" max="7429" width="21" style="1779" customWidth="1"/>
    <col min="7430" max="7430" width="21.33203125" style="1779" customWidth="1"/>
    <col min="7431" max="7431" width="19.44140625" style="1779" customWidth="1"/>
    <col min="7432" max="7432" width="17.77734375" style="1779" customWidth="1"/>
    <col min="7433" max="7433" width="13.21875" style="1779" bestFit="1" customWidth="1"/>
    <col min="7434" max="7434" width="18.88671875" style="1779" bestFit="1" customWidth="1"/>
    <col min="7435" max="7435" width="15" style="1779" customWidth="1"/>
    <col min="7436" max="7436" width="13.21875" style="1779" bestFit="1" customWidth="1"/>
    <col min="7437" max="7438" width="16.6640625" style="1779" customWidth="1"/>
    <col min="7439" max="7439" width="13.21875" style="1779" bestFit="1" customWidth="1"/>
    <col min="7440" max="7440" width="9" style="1779" customWidth="1"/>
    <col min="7441" max="7441" width="38.5546875" style="1779" customWidth="1"/>
    <col min="7442" max="7681" width="11.77734375" style="1779"/>
    <col min="7682" max="7682" width="9.21875" style="1779" customWidth="1"/>
    <col min="7683" max="7683" width="21.21875" style="1779" customWidth="1"/>
    <col min="7684" max="7684" width="20.21875" style="1779" customWidth="1"/>
    <col min="7685" max="7685" width="21" style="1779" customWidth="1"/>
    <col min="7686" max="7686" width="21.33203125" style="1779" customWidth="1"/>
    <col min="7687" max="7687" width="19.44140625" style="1779" customWidth="1"/>
    <col min="7688" max="7688" width="17.77734375" style="1779" customWidth="1"/>
    <col min="7689" max="7689" width="13.21875" style="1779" bestFit="1" customWidth="1"/>
    <col min="7690" max="7690" width="18.88671875" style="1779" bestFit="1" customWidth="1"/>
    <col min="7691" max="7691" width="15" style="1779" customWidth="1"/>
    <col min="7692" max="7692" width="13.21875" style="1779" bestFit="1" customWidth="1"/>
    <col min="7693" max="7694" width="16.6640625" style="1779" customWidth="1"/>
    <col min="7695" max="7695" width="13.21875" style="1779" bestFit="1" customWidth="1"/>
    <col min="7696" max="7696" width="9" style="1779" customWidth="1"/>
    <col min="7697" max="7697" width="38.5546875" style="1779" customWidth="1"/>
    <col min="7698" max="7937" width="11.77734375" style="1779"/>
    <col min="7938" max="7938" width="9.21875" style="1779" customWidth="1"/>
    <col min="7939" max="7939" width="21.21875" style="1779" customWidth="1"/>
    <col min="7940" max="7940" width="20.21875" style="1779" customWidth="1"/>
    <col min="7941" max="7941" width="21" style="1779" customWidth="1"/>
    <col min="7942" max="7942" width="21.33203125" style="1779" customWidth="1"/>
    <col min="7943" max="7943" width="19.44140625" style="1779" customWidth="1"/>
    <col min="7944" max="7944" width="17.77734375" style="1779" customWidth="1"/>
    <col min="7945" max="7945" width="13.21875" style="1779" bestFit="1" customWidth="1"/>
    <col min="7946" max="7946" width="18.88671875" style="1779" bestFit="1" customWidth="1"/>
    <col min="7947" max="7947" width="15" style="1779" customWidth="1"/>
    <col min="7948" max="7948" width="13.21875" style="1779" bestFit="1" customWidth="1"/>
    <col min="7949" max="7950" width="16.6640625" style="1779" customWidth="1"/>
    <col min="7951" max="7951" width="13.21875" style="1779" bestFit="1" customWidth="1"/>
    <col min="7952" max="7952" width="9" style="1779" customWidth="1"/>
    <col min="7953" max="7953" width="38.5546875" style="1779" customWidth="1"/>
    <col min="7954" max="8193" width="11.77734375" style="1779"/>
    <col min="8194" max="8194" width="9.21875" style="1779" customWidth="1"/>
    <col min="8195" max="8195" width="21.21875" style="1779" customWidth="1"/>
    <col min="8196" max="8196" width="20.21875" style="1779" customWidth="1"/>
    <col min="8197" max="8197" width="21" style="1779" customWidth="1"/>
    <col min="8198" max="8198" width="21.33203125" style="1779" customWidth="1"/>
    <col min="8199" max="8199" width="19.44140625" style="1779" customWidth="1"/>
    <col min="8200" max="8200" width="17.77734375" style="1779" customWidth="1"/>
    <col min="8201" max="8201" width="13.21875" style="1779" bestFit="1" customWidth="1"/>
    <col min="8202" max="8202" width="18.88671875" style="1779" bestFit="1" customWidth="1"/>
    <col min="8203" max="8203" width="15" style="1779" customWidth="1"/>
    <col min="8204" max="8204" width="13.21875" style="1779" bestFit="1" customWidth="1"/>
    <col min="8205" max="8206" width="16.6640625" style="1779" customWidth="1"/>
    <col min="8207" max="8207" width="13.21875" style="1779" bestFit="1" customWidth="1"/>
    <col min="8208" max="8208" width="9" style="1779" customWidth="1"/>
    <col min="8209" max="8209" width="38.5546875" style="1779" customWidth="1"/>
    <col min="8210" max="8449" width="11.77734375" style="1779"/>
    <col min="8450" max="8450" width="9.21875" style="1779" customWidth="1"/>
    <col min="8451" max="8451" width="21.21875" style="1779" customWidth="1"/>
    <col min="8452" max="8452" width="20.21875" style="1779" customWidth="1"/>
    <col min="8453" max="8453" width="21" style="1779" customWidth="1"/>
    <col min="8454" max="8454" width="21.33203125" style="1779" customWidth="1"/>
    <col min="8455" max="8455" width="19.44140625" style="1779" customWidth="1"/>
    <col min="8456" max="8456" width="17.77734375" style="1779" customWidth="1"/>
    <col min="8457" max="8457" width="13.21875" style="1779" bestFit="1" customWidth="1"/>
    <col min="8458" max="8458" width="18.88671875" style="1779" bestFit="1" customWidth="1"/>
    <col min="8459" max="8459" width="15" style="1779" customWidth="1"/>
    <col min="8460" max="8460" width="13.21875" style="1779" bestFit="1" customWidth="1"/>
    <col min="8461" max="8462" width="16.6640625" style="1779" customWidth="1"/>
    <col min="8463" max="8463" width="13.21875" style="1779" bestFit="1" customWidth="1"/>
    <col min="8464" max="8464" width="9" style="1779" customWidth="1"/>
    <col min="8465" max="8465" width="38.5546875" style="1779" customWidth="1"/>
    <col min="8466" max="8705" width="11.77734375" style="1779"/>
    <col min="8706" max="8706" width="9.21875" style="1779" customWidth="1"/>
    <col min="8707" max="8707" width="21.21875" style="1779" customWidth="1"/>
    <col min="8708" max="8708" width="20.21875" style="1779" customWidth="1"/>
    <col min="8709" max="8709" width="21" style="1779" customWidth="1"/>
    <col min="8710" max="8710" width="21.33203125" style="1779" customWidth="1"/>
    <col min="8711" max="8711" width="19.44140625" style="1779" customWidth="1"/>
    <col min="8712" max="8712" width="17.77734375" style="1779" customWidth="1"/>
    <col min="8713" max="8713" width="13.21875" style="1779" bestFit="1" customWidth="1"/>
    <col min="8714" max="8714" width="18.88671875" style="1779" bestFit="1" customWidth="1"/>
    <col min="8715" max="8715" width="15" style="1779" customWidth="1"/>
    <col min="8716" max="8716" width="13.21875" style="1779" bestFit="1" customWidth="1"/>
    <col min="8717" max="8718" width="16.6640625" style="1779" customWidth="1"/>
    <col min="8719" max="8719" width="13.21875" style="1779" bestFit="1" customWidth="1"/>
    <col min="8720" max="8720" width="9" style="1779" customWidth="1"/>
    <col min="8721" max="8721" width="38.5546875" style="1779" customWidth="1"/>
    <col min="8722" max="8961" width="11.77734375" style="1779"/>
    <col min="8962" max="8962" width="9.21875" style="1779" customWidth="1"/>
    <col min="8963" max="8963" width="21.21875" style="1779" customWidth="1"/>
    <col min="8964" max="8964" width="20.21875" style="1779" customWidth="1"/>
    <col min="8965" max="8965" width="21" style="1779" customWidth="1"/>
    <col min="8966" max="8966" width="21.33203125" style="1779" customWidth="1"/>
    <col min="8967" max="8967" width="19.44140625" style="1779" customWidth="1"/>
    <col min="8968" max="8968" width="17.77734375" style="1779" customWidth="1"/>
    <col min="8969" max="8969" width="13.21875" style="1779" bestFit="1" customWidth="1"/>
    <col min="8970" max="8970" width="18.88671875" style="1779" bestFit="1" customWidth="1"/>
    <col min="8971" max="8971" width="15" style="1779" customWidth="1"/>
    <col min="8972" max="8972" width="13.21875" style="1779" bestFit="1" customWidth="1"/>
    <col min="8973" max="8974" width="16.6640625" style="1779" customWidth="1"/>
    <col min="8975" max="8975" width="13.21875" style="1779" bestFit="1" customWidth="1"/>
    <col min="8976" max="8976" width="9" style="1779" customWidth="1"/>
    <col min="8977" max="8977" width="38.5546875" style="1779" customWidth="1"/>
    <col min="8978" max="9217" width="11.77734375" style="1779"/>
    <col min="9218" max="9218" width="9.21875" style="1779" customWidth="1"/>
    <col min="9219" max="9219" width="21.21875" style="1779" customWidth="1"/>
    <col min="9220" max="9220" width="20.21875" style="1779" customWidth="1"/>
    <col min="9221" max="9221" width="21" style="1779" customWidth="1"/>
    <col min="9222" max="9222" width="21.33203125" style="1779" customWidth="1"/>
    <col min="9223" max="9223" width="19.44140625" style="1779" customWidth="1"/>
    <col min="9224" max="9224" width="17.77734375" style="1779" customWidth="1"/>
    <col min="9225" max="9225" width="13.21875" style="1779" bestFit="1" customWidth="1"/>
    <col min="9226" max="9226" width="18.88671875" style="1779" bestFit="1" customWidth="1"/>
    <col min="9227" max="9227" width="15" style="1779" customWidth="1"/>
    <col min="9228" max="9228" width="13.21875" style="1779" bestFit="1" customWidth="1"/>
    <col min="9229" max="9230" width="16.6640625" style="1779" customWidth="1"/>
    <col min="9231" max="9231" width="13.21875" style="1779" bestFit="1" customWidth="1"/>
    <col min="9232" max="9232" width="9" style="1779" customWidth="1"/>
    <col min="9233" max="9233" width="38.5546875" style="1779" customWidth="1"/>
    <col min="9234" max="9473" width="11.77734375" style="1779"/>
    <col min="9474" max="9474" width="9.21875" style="1779" customWidth="1"/>
    <col min="9475" max="9475" width="21.21875" style="1779" customWidth="1"/>
    <col min="9476" max="9476" width="20.21875" style="1779" customWidth="1"/>
    <col min="9477" max="9477" width="21" style="1779" customWidth="1"/>
    <col min="9478" max="9478" width="21.33203125" style="1779" customWidth="1"/>
    <col min="9479" max="9479" width="19.44140625" style="1779" customWidth="1"/>
    <col min="9480" max="9480" width="17.77734375" style="1779" customWidth="1"/>
    <col min="9481" max="9481" width="13.21875" style="1779" bestFit="1" customWidth="1"/>
    <col min="9482" max="9482" width="18.88671875" style="1779" bestFit="1" customWidth="1"/>
    <col min="9483" max="9483" width="15" style="1779" customWidth="1"/>
    <col min="9484" max="9484" width="13.21875" style="1779" bestFit="1" customWidth="1"/>
    <col min="9485" max="9486" width="16.6640625" style="1779" customWidth="1"/>
    <col min="9487" max="9487" width="13.21875" style="1779" bestFit="1" customWidth="1"/>
    <col min="9488" max="9488" width="9" style="1779" customWidth="1"/>
    <col min="9489" max="9489" width="38.5546875" style="1779" customWidth="1"/>
    <col min="9490" max="9729" width="11.77734375" style="1779"/>
    <col min="9730" max="9730" width="9.21875" style="1779" customWidth="1"/>
    <col min="9731" max="9731" width="21.21875" style="1779" customWidth="1"/>
    <col min="9732" max="9732" width="20.21875" style="1779" customWidth="1"/>
    <col min="9733" max="9733" width="21" style="1779" customWidth="1"/>
    <col min="9734" max="9734" width="21.33203125" style="1779" customWidth="1"/>
    <col min="9735" max="9735" width="19.44140625" style="1779" customWidth="1"/>
    <col min="9736" max="9736" width="17.77734375" style="1779" customWidth="1"/>
    <col min="9737" max="9737" width="13.21875" style="1779" bestFit="1" customWidth="1"/>
    <col min="9738" max="9738" width="18.88671875" style="1779" bestFit="1" customWidth="1"/>
    <col min="9739" max="9739" width="15" style="1779" customWidth="1"/>
    <col min="9740" max="9740" width="13.21875" style="1779" bestFit="1" customWidth="1"/>
    <col min="9741" max="9742" width="16.6640625" style="1779" customWidth="1"/>
    <col min="9743" max="9743" width="13.21875" style="1779" bestFit="1" customWidth="1"/>
    <col min="9744" max="9744" width="9" style="1779" customWidth="1"/>
    <col min="9745" max="9745" width="38.5546875" style="1779" customWidth="1"/>
    <col min="9746" max="9985" width="11.77734375" style="1779"/>
    <col min="9986" max="9986" width="9.21875" style="1779" customWidth="1"/>
    <col min="9987" max="9987" width="21.21875" style="1779" customWidth="1"/>
    <col min="9988" max="9988" width="20.21875" style="1779" customWidth="1"/>
    <col min="9989" max="9989" width="21" style="1779" customWidth="1"/>
    <col min="9990" max="9990" width="21.33203125" style="1779" customWidth="1"/>
    <col min="9991" max="9991" width="19.44140625" style="1779" customWidth="1"/>
    <col min="9992" max="9992" width="17.77734375" style="1779" customWidth="1"/>
    <col min="9993" max="9993" width="13.21875" style="1779" bestFit="1" customWidth="1"/>
    <col min="9994" max="9994" width="18.88671875" style="1779" bestFit="1" customWidth="1"/>
    <col min="9995" max="9995" width="15" style="1779" customWidth="1"/>
    <col min="9996" max="9996" width="13.21875" style="1779" bestFit="1" customWidth="1"/>
    <col min="9997" max="9998" width="16.6640625" style="1779" customWidth="1"/>
    <col min="9999" max="9999" width="13.21875" style="1779" bestFit="1" customWidth="1"/>
    <col min="10000" max="10000" width="9" style="1779" customWidth="1"/>
    <col min="10001" max="10001" width="38.5546875" style="1779" customWidth="1"/>
    <col min="10002" max="10241" width="11.77734375" style="1779"/>
    <col min="10242" max="10242" width="9.21875" style="1779" customWidth="1"/>
    <col min="10243" max="10243" width="21.21875" style="1779" customWidth="1"/>
    <col min="10244" max="10244" width="20.21875" style="1779" customWidth="1"/>
    <col min="10245" max="10245" width="21" style="1779" customWidth="1"/>
    <col min="10246" max="10246" width="21.33203125" style="1779" customWidth="1"/>
    <col min="10247" max="10247" width="19.44140625" style="1779" customWidth="1"/>
    <col min="10248" max="10248" width="17.77734375" style="1779" customWidth="1"/>
    <col min="10249" max="10249" width="13.21875" style="1779" bestFit="1" customWidth="1"/>
    <col min="10250" max="10250" width="18.88671875" style="1779" bestFit="1" customWidth="1"/>
    <col min="10251" max="10251" width="15" style="1779" customWidth="1"/>
    <col min="10252" max="10252" width="13.21875" style="1779" bestFit="1" customWidth="1"/>
    <col min="10253" max="10254" width="16.6640625" style="1779" customWidth="1"/>
    <col min="10255" max="10255" width="13.21875" style="1779" bestFit="1" customWidth="1"/>
    <col min="10256" max="10256" width="9" style="1779" customWidth="1"/>
    <col min="10257" max="10257" width="38.5546875" style="1779" customWidth="1"/>
    <col min="10258" max="10497" width="11.77734375" style="1779"/>
    <col min="10498" max="10498" width="9.21875" style="1779" customWidth="1"/>
    <col min="10499" max="10499" width="21.21875" style="1779" customWidth="1"/>
    <col min="10500" max="10500" width="20.21875" style="1779" customWidth="1"/>
    <col min="10501" max="10501" width="21" style="1779" customWidth="1"/>
    <col min="10502" max="10502" width="21.33203125" style="1779" customWidth="1"/>
    <col min="10503" max="10503" width="19.44140625" style="1779" customWidth="1"/>
    <col min="10504" max="10504" width="17.77734375" style="1779" customWidth="1"/>
    <col min="10505" max="10505" width="13.21875" style="1779" bestFit="1" customWidth="1"/>
    <col min="10506" max="10506" width="18.88671875" style="1779" bestFit="1" customWidth="1"/>
    <col min="10507" max="10507" width="15" style="1779" customWidth="1"/>
    <col min="10508" max="10508" width="13.21875" style="1779" bestFit="1" customWidth="1"/>
    <col min="10509" max="10510" width="16.6640625" style="1779" customWidth="1"/>
    <col min="10511" max="10511" width="13.21875" style="1779" bestFit="1" customWidth="1"/>
    <col min="10512" max="10512" width="9" style="1779" customWidth="1"/>
    <col min="10513" max="10513" width="38.5546875" style="1779" customWidth="1"/>
    <col min="10514" max="10753" width="11.77734375" style="1779"/>
    <col min="10754" max="10754" width="9.21875" style="1779" customWidth="1"/>
    <col min="10755" max="10755" width="21.21875" style="1779" customWidth="1"/>
    <col min="10756" max="10756" width="20.21875" style="1779" customWidth="1"/>
    <col min="10757" max="10757" width="21" style="1779" customWidth="1"/>
    <col min="10758" max="10758" width="21.33203125" style="1779" customWidth="1"/>
    <col min="10759" max="10759" width="19.44140625" style="1779" customWidth="1"/>
    <col min="10760" max="10760" width="17.77734375" style="1779" customWidth="1"/>
    <col min="10761" max="10761" width="13.21875" style="1779" bestFit="1" customWidth="1"/>
    <col min="10762" max="10762" width="18.88671875" style="1779" bestFit="1" customWidth="1"/>
    <col min="10763" max="10763" width="15" style="1779" customWidth="1"/>
    <col min="10764" max="10764" width="13.21875" style="1779" bestFit="1" customWidth="1"/>
    <col min="10765" max="10766" width="16.6640625" style="1779" customWidth="1"/>
    <col min="10767" max="10767" width="13.21875" style="1779" bestFit="1" customWidth="1"/>
    <col min="10768" max="10768" width="9" style="1779" customWidth="1"/>
    <col min="10769" max="10769" width="38.5546875" style="1779" customWidth="1"/>
    <col min="10770" max="11009" width="11.77734375" style="1779"/>
    <col min="11010" max="11010" width="9.21875" style="1779" customWidth="1"/>
    <col min="11011" max="11011" width="21.21875" style="1779" customWidth="1"/>
    <col min="11012" max="11012" width="20.21875" style="1779" customWidth="1"/>
    <col min="11013" max="11013" width="21" style="1779" customWidth="1"/>
    <col min="11014" max="11014" width="21.33203125" style="1779" customWidth="1"/>
    <col min="11015" max="11015" width="19.44140625" style="1779" customWidth="1"/>
    <col min="11016" max="11016" width="17.77734375" style="1779" customWidth="1"/>
    <col min="11017" max="11017" width="13.21875" style="1779" bestFit="1" customWidth="1"/>
    <col min="11018" max="11018" width="18.88671875" style="1779" bestFit="1" customWidth="1"/>
    <col min="11019" max="11019" width="15" style="1779" customWidth="1"/>
    <col min="11020" max="11020" width="13.21875" style="1779" bestFit="1" customWidth="1"/>
    <col min="11021" max="11022" width="16.6640625" style="1779" customWidth="1"/>
    <col min="11023" max="11023" width="13.21875" style="1779" bestFit="1" customWidth="1"/>
    <col min="11024" max="11024" width="9" style="1779" customWidth="1"/>
    <col min="11025" max="11025" width="38.5546875" style="1779" customWidth="1"/>
    <col min="11026" max="11265" width="11.77734375" style="1779"/>
    <col min="11266" max="11266" width="9.21875" style="1779" customWidth="1"/>
    <col min="11267" max="11267" width="21.21875" style="1779" customWidth="1"/>
    <col min="11268" max="11268" width="20.21875" style="1779" customWidth="1"/>
    <col min="11269" max="11269" width="21" style="1779" customWidth="1"/>
    <col min="11270" max="11270" width="21.33203125" style="1779" customWidth="1"/>
    <col min="11271" max="11271" width="19.44140625" style="1779" customWidth="1"/>
    <col min="11272" max="11272" width="17.77734375" style="1779" customWidth="1"/>
    <col min="11273" max="11273" width="13.21875" style="1779" bestFit="1" customWidth="1"/>
    <col min="11274" max="11274" width="18.88671875" style="1779" bestFit="1" customWidth="1"/>
    <col min="11275" max="11275" width="15" style="1779" customWidth="1"/>
    <col min="11276" max="11276" width="13.21875" style="1779" bestFit="1" customWidth="1"/>
    <col min="11277" max="11278" width="16.6640625" style="1779" customWidth="1"/>
    <col min="11279" max="11279" width="13.21875" style="1779" bestFit="1" customWidth="1"/>
    <col min="11280" max="11280" width="9" style="1779" customWidth="1"/>
    <col min="11281" max="11281" width="38.5546875" style="1779" customWidth="1"/>
    <col min="11282" max="11521" width="11.77734375" style="1779"/>
    <col min="11522" max="11522" width="9.21875" style="1779" customWidth="1"/>
    <col min="11523" max="11523" width="21.21875" style="1779" customWidth="1"/>
    <col min="11524" max="11524" width="20.21875" style="1779" customWidth="1"/>
    <col min="11525" max="11525" width="21" style="1779" customWidth="1"/>
    <col min="11526" max="11526" width="21.33203125" style="1779" customWidth="1"/>
    <col min="11527" max="11527" width="19.44140625" style="1779" customWidth="1"/>
    <col min="11528" max="11528" width="17.77734375" style="1779" customWidth="1"/>
    <col min="11529" max="11529" width="13.21875" style="1779" bestFit="1" customWidth="1"/>
    <col min="11530" max="11530" width="18.88671875" style="1779" bestFit="1" customWidth="1"/>
    <col min="11531" max="11531" width="15" style="1779" customWidth="1"/>
    <col min="11532" max="11532" width="13.21875" style="1779" bestFit="1" customWidth="1"/>
    <col min="11533" max="11534" width="16.6640625" style="1779" customWidth="1"/>
    <col min="11535" max="11535" width="13.21875" style="1779" bestFit="1" customWidth="1"/>
    <col min="11536" max="11536" width="9" style="1779" customWidth="1"/>
    <col min="11537" max="11537" width="38.5546875" style="1779" customWidth="1"/>
    <col min="11538" max="11777" width="11.77734375" style="1779"/>
    <col min="11778" max="11778" width="9.21875" style="1779" customWidth="1"/>
    <col min="11779" max="11779" width="21.21875" style="1779" customWidth="1"/>
    <col min="11780" max="11780" width="20.21875" style="1779" customWidth="1"/>
    <col min="11781" max="11781" width="21" style="1779" customWidth="1"/>
    <col min="11782" max="11782" width="21.33203125" style="1779" customWidth="1"/>
    <col min="11783" max="11783" width="19.44140625" style="1779" customWidth="1"/>
    <col min="11784" max="11784" width="17.77734375" style="1779" customWidth="1"/>
    <col min="11785" max="11785" width="13.21875" style="1779" bestFit="1" customWidth="1"/>
    <col min="11786" max="11786" width="18.88671875" style="1779" bestFit="1" customWidth="1"/>
    <col min="11787" max="11787" width="15" style="1779" customWidth="1"/>
    <col min="11788" max="11788" width="13.21875" style="1779" bestFit="1" customWidth="1"/>
    <col min="11789" max="11790" width="16.6640625" style="1779" customWidth="1"/>
    <col min="11791" max="11791" width="13.21875" style="1779" bestFit="1" customWidth="1"/>
    <col min="11792" max="11792" width="9" style="1779" customWidth="1"/>
    <col min="11793" max="11793" width="38.5546875" style="1779" customWidth="1"/>
    <col min="11794" max="12033" width="11.77734375" style="1779"/>
    <col min="12034" max="12034" width="9.21875" style="1779" customWidth="1"/>
    <col min="12035" max="12035" width="21.21875" style="1779" customWidth="1"/>
    <col min="12036" max="12036" width="20.21875" style="1779" customWidth="1"/>
    <col min="12037" max="12037" width="21" style="1779" customWidth="1"/>
    <col min="12038" max="12038" width="21.33203125" style="1779" customWidth="1"/>
    <col min="12039" max="12039" width="19.44140625" style="1779" customWidth="1"/>
    <col min="12040" max="12040" width="17.77734375" style="1779" customWidth="1"/>
    <col min="12041" max="12041" width="13.21875" style="1779" bestFit="1" customWidth="1"/>
    <col min="12042" max="12042" width="18.88671875" style="1779" bestFit="1" customWidth="1"/>
    <col min="12043" max="12043" width="15" style="1779" customWidth="1"/>
    <col min="12044" max="12044" width="13.21875" style="1779" bestFit="1" customWidth="1"/>
    <col min="12045" max="12046" width="16.6640625" style="1779" customWidth="1"/>
    <col min="12047" max="12047" width="13.21875" style="1779" bestFit="1" customWidth="1"/>
    <col min="12048" max="12048" width="9" style="1779" customWidth="1"/>
    <col min="12049" max="12049" width="38.5546875" style="1779" customWidth="1"/>
    <col min="12050" max="12289" width="11.77734375" style="1779"/>
    <col min="12290" max="12290" width="9.21875" style="1779" customWidth="1"/>
    <col min="12291" max="12291" width="21.21875" style="1779" customWidth="1"/>
    <col min="12292" max="12292" width="20.21875" style="1779" customWidth="1"/>
    <col min="12293" max="12293" width="21" style="1779" customWidth="1"/>
    <col min="12294" max="12294" width="21.33203125" style="1779" customWidth="1"/>
    <col min="12295" max="12295" width="19.44140625" style="1779" customWidth="1"/>
    <col min="12296" max="12296" width="17.77734375" style="1779" customWidth="1"/>
    <col min="12297" max="12297" width="13.21875" style="1779" bestFit="1" customWidth="1"/>
    <col min="12298" max="12298" width="18.88671875" style="1779" bestFit="1" customWidth="1"/>
    <col min="12299" max="12299" width="15" style="1779" customWidth="1"/>
    <col min="12300" max="12300" width="13.21875" style="1779" bestFit="1" customWidth="1"/>
    <col min="12301" max="12302" width="16.6640625" style="1779" customWidth="1"/>
    <col min="12303" max="12303" width="13.21875" style="1779" bestFit="1" customWidth="1"/>
    <col min="12304" max="12304" width="9" style="1779" customWidth="1"/>
    <col min="12305" max="12305" width="38.5546875" style="1779" customWidth="1"/>
    <col min="12306" max="12545" width="11.77734375" style="1779"/>
    <col min="12546" max="12546" width="9.21875" style="1779" customWidth="1"/>
    <col min="12547" max="12547" width="21.21875" style="1779" customWidth="1"/>
    <col min="12548" max="12548" width="20.21875" style="1779" customWidth="1"/>
    <col min="12549" max="12549" width="21" style="1779" customWidth="1"/>
    <col min="12550" max="12550" width="21.33203125" style="1779" customWidth="1"/>
    <col min="12551" max="12551" width="19.44140625" style="1779" customWidth="1"/>
    <col min="12552" max="12552" width="17.77734375" style="1779" customWidth="1"/>
    <col min="12553" max="12553" width="13.21875" style="1779" bestFit="1" customWidth="1"/>
    <col min="12554" max="12554" width="18.88671875" style="1779" bestFit="1" customWidth="1"/>
    <col min="12555" max="12555" width="15" style="1779" customWidth="1"/>
    <col min="12556" max="12556" width="13.21875" style="1779" bestFit="1" customWidth="1"/>
    <col min="12557" max="12558" width="16.6640625" style="1779" customWidth="1"/>
    <col min="12559" max="12559" width="13.21875" style="1779" bestFit="1" customWidth="1"/>
    <col min="12560" max="12560" width="9" style="1779" customWidth="1"/>
    <col min="12561" max="12561" width="38.5546875" style="1779" customWidth="1"/>
    <col min="12562" max="12801" width="11.77734375" style="1779"/>
    <col min="12802" max="12802" width="9.21875" style="1779" customWidth="1"/>
    <col min="12803" max="12803" width="21.21875" style="1779" customWidth="1"/>
    <col min="12804" max="12804" width="20.21875" style="1779" customWidth="1"/>
    <col min="12805" max="12805" width="21" style="1779" customWidth="1"/>
    <col min="12806" max="12806" width="21.33203125" style="1779" customWidth="1"/>
    <col min="12807" max="12807" width="19.44140625" style="1779" customWidth="1"/>
    <col min="12808" max="12808" width="17.77734375" style="1779" customWidth="1"/>
    <col min="12809" max="12809" width="13.21875" style="1779" bestFit="1" customWidth="1"/>
    <col min="12810" max="12810" width="18.88671875" style="1779" bestFit="1" customWidth="1"/>
    <col min="12811" max="12811" width="15" style="1779" customWidth="1"/>
    <col min="12812" max="12812" width="13.21875" style="1779" bestFit="1" customWidth="1"/>
    <col min="12813" max="12814" width="16.6640625" style="1779" customWidth="1"/>
    <col min="12815" max="12815" width="13.21875" style="1779" bestFit="1" customWidth="1"/>
    <col min="12816" max="12816" width="9" style="1779" customWidth="1"/>
    <col min="12817" max="12817" width="38.5546875" style="1779" customWidth="1"/>
    <col min="12818" max="13057" width="11.77734375" style="1779"/>
    <col min="13058" max="13058" width="9.21875" style="1779" customWidth="1"/>
    <col min="13059" max="13059" width="21.21875" style="1779" customWidth="1"/>
    <col min="13060" max="13060" width="20.21875" style="1779" customWidth="1"/>
    <col min="13061" max="13061" width="21" style="1779" customWidth="1"/>
    <col min="13062" max="13062" width="21.33203125" style="1779" customWidth="1"/>
    <col min="13063" max="13063" width="19.44140625" style="1779" customWidth="1"/>
    <col min="13064" max="13064" width="17.77734375" style="1779" customWidth="1"/>
    <col min="13065" max="13065" width="13.21875" style="1779" bestFit="1" customWidth="1"/>
    <col min="13066" max="13066" width="18.88671875" style="1779" bestFit="1" customWidth="1"/>
    <col min="13067" max="13067" width="15" style="1779" customWidth="1"/>
    <col min="13068" max="13068" width="13.21875" style="1779" bestFit="1" customWidth="1"/>
    <col min="13069" max="13070" width="16.6640625" style="1779" customWidth="1"/>
    <col min="13071" max="13071" width="13.21875" style="1779" bestFit="1" customWidth="1"/>
    <col min="13072" max="13072" width="9" style="1779" customWidth="1"/>
    <col min="13073" max="13073" width="38.5546875" style="1779" customWidth="1"/>
    <col min="13074" max="13313" width="11.77734375" style="1779"/>
    <col min="13314" max="13314" width="9.21875" style="1779" customWidth="1"/>
    <col min="13315" max="13315" width="21.21875" style="1779" customWidth="1"/>
    <col min="13316" max="13316" width="20.21875" style="1779" customWidth="1"/>
    <col min="13317" max="13317" width="21" style="1779" customWidth="1"/>
    <col min="13318" max="13318" width="21.33203125" style="1779" customWidth="1"/>
    <col min="13319" max="13319" width="19.44140625" style="1779" customWidth="1"/>
    <col min="13320" max="13320" width="17.77734375" style="1779" customWidth="1"/>
    <col min="13321" max="13321" width="13.21875" style="1779" bestFit="1" customWidth="1"/>
    <col min="13322" max="13322" width="18.88671875" style="1779" bestFit="1" customWidth="1"/>
    <col min="13323" max="13323" width="15" style="1779" customWidth="1"/>
    <col min="13324" max="13324" width="13.21875" style="1779" bestFit="1" customWidth="1"/>
    <col min="13325" max="13326" width="16.6640625" style="1779" customWidth="1"/>
    <col min="13327" max="13327" width="13.21875" style="1779" bestFit="1" customWidth="1"/>
    <col min="13328" max="13328" width="9" style="1779" customWidth="1"/>
    <col min="13329" max="13329" width="38.5546875" style="1779" customWidth="1"/>
    <col min="13330" max="13569" width="11.77734375" style="1779"/>
    <col min="13570" max="13570" width="9.21875" style="1779" customWidth="1"/>
    <col min="13571" max="13571" width="21.21875" style="1779" customWidth="1"/>
    <col min="13572" max="13572" width="20.21875" style="1779" customWidth="1"/>
    <col min="13573" max="13573" width="21" style="1779" customWidth="1"/>
    <col min="13574" max="13574" width="21.33203125" style="1779" customWidth="1"/>
    <col min="13575" max="13575" width="19.44140625" style="1779" customWidth="1"/>
    <col min="13576" max="13576" width="17.77734375" style="1779" customWidth="1"/>
    <col min="13577" max="13577" width="13.21875" style="1779" bestFit="1" customWidth="1"/>
    <col min="13578" max="13578" width="18.88671875" style="1779" bestFit="1" customWidth="1"/>
    <col min="13579" max="13579" width="15" style="1779" customWidth="1"/>
    <col min="13580" max="13580" width="13.21875" style="1779" bestFit="1" customWidth="1"/>
    <col min="13581" max="13582" width="16.6640625" style="1779" customWidth="1"/>
    <col min="13583" max="13583" width="13.21875" style="1779" bestFit="1" customWidth="1"/>
    <col min="13584" max="13584" width="9" style="1779" customWidth="1"/>
    <col min="13585" max="13585" width="38.5546875" style="1779" customWidth="1"/>
    <col min="13586" max="13825" width="11.77734375" style="1779"/>
    <col min="13826" max="13826" width="9.21875" style="1779" customWidth="1"/>
    <col min="13827" max="13827" width="21.21875" style="1779" customWidth="1"/>
    <col min="13828" max="13828" width="20.21875" style="1779" customWidth="1"/>
    <col min="13829" max="13829" width="21" style="1779" customWidth="1"/>
    <col min="13830" max="13830" width="21.33203125" style="1779" customWidth="1"/>
    <col min="13831" max="13831" width="19.44140625" style="1779" customWidth="1"/>
    <col min="13832" max="13832" width="17.77734375" style="1779" customWidth="1"/>
    <col min="13833" max="13833" width="13.21875" style="1779" bestFit="1" customWidth="1"/>
    <col min="13834" max="13834" width="18.88671875" style="1779" bestFit="1" customWidth="1"/>
    <col min="13835" max="13835" width="15" style="1779" customWidth="1"/>
    <col min="13836" max="13836" width="13.21875" style="1779" bestFit="1" customWidth="1"/>
    <col min="13837" max="13838" width="16.6640625" style="1779" customWidth="1"/>
    <col min="13839" max="13839" width="13.21875" style="1779" bestFit="1" customWidth="1"/>
    <col min="13840" max="13840" width="9" style="1779" customWidth="1"/>
    <col min="13841" max="13841" width="38.5546875" style="1779" customWidth="1"/>
    <col min="13842" max="14081" width="11.77734375" style="1779"/>
    <col min="14082" max="14082" width="9.21875" style="1779" customWidth="1"/>
    <col min="14083" max="14083" width="21.21875" style="1779" customWidth="1"/>
    <col min="14084" max="14084" width="20.21875" style="1779" customWidth="1"/>
    <col min="14085" max="14085" width="21" style="1779" customWidth="1"/>
    <col min="14086" max="14086" width="21.33203125" style="1779" customWidth="1"/>
    <col min="14087" max="14087" width="19.44140625" style="1779" customWidth="1"/>
    <col min="14088" max="14088" width="17.77734375" style="1779" customWidth="1"/>
    <col min="14089" max="14089" width="13.21875" style="1779" bestFit="1" customWidth="1"/>
    <col min="14090" max="14090" width="18.88671875" style="1779" bestFit="1" customWidth="1"/>
    <col min="14091" max="14091" width="15" style="1779" customWidth="1"/>
    <col min="14092" max="14092" width="13.21875" style="1779" bestFit="1" customWidth="1"/>
    <col min="14093" max="14094" width="16.6640625" style="1779" customWidth="1"/>
    <col min="14095" max="14095" width="13.21875" style="1779" bestFit="1" customWidth="1"/>
    <col min="14096" max="14096" width="9" style="1779" customWidth="1"/>
    <col min="14097" max="14097" width="38.5546875" style="1779" customWidth="1"/>
    <col min="14098" max="14337" width="11.77734375" style="1779"/>
    <col min="14338" max="14338" width="9.21875" style="1779" customWidth="1"/>
    <col min="14339" max="14339" width="21.21875" style="1779" customWidth="1"/>
    <col min="14340" max="14340" width="20.21875" style="1779" customWidth="1"/>
    <col min="14341" max="14341" width="21" style="1779" customWidth="1"/>
    <col min="14342" max="14342" width="21.33203125" style="1779" customWidth="1"/>
    <col min="14343" max="14343" width="19.44140625" style="1779" customWidth="1"/>
    <col min="14344" max="14344" width="17.77734375" style="1779" customWidth="1"/>
    <col min="14345" max="14345" width="13.21875" style="1779" bestFit="1" customWidth="1"/>
    <col min="14346" max="14346" width="18.88671875" style="1779" bestFit="1" customWidth="1"/>
    <col min="14347" max="14347" width="15" style="1779" customWidth="1"/>
    <col min="14348" max="14348" width="13.21875" style="1779" bestFit="1" customWidth="1"/>
    <col min="14349" max="14350" width="16.6640625" style="1779" customWidth="1"/>
    <col min="14351" max="14351" width="13.21875" style="1779" bestFit="1" customWidth="1"/>
    <col min="14352" max="14352" width="9" style="1779" customWidth="1"/>
    <col min="14353" max="14353" width="38.5546875" style="1779" customWidth="1"/>
    <col min="14354" max="14593" width="11.77734375" style="1779"/>
    <col min="14594" max="14594" width="9.21875" style="1779" customWidth="1"/>
    <col min="14595" max="14595" width="21.21875" style="1779" customWidth="1"/>
    <col min="14596" max="14596" width="20.21875" style="1779" customWidth="1"/>
    <col min="14597" max="14597" width="21" style="1779" customWidth="1"/>
    <col min="14598" max="14598" width="21.33203125" style="1779" customWidth="1"/>
    <col min="14599" max="14599" width="19.44140625" style="1779" customWidth="1"/>
    <col min="14600" max="14600" width="17.77734375" style="1779" customWidth="1"/>
    <col min="14601" max="14601" width="13.21875" style="1779" bestFit="1" customWidth="1"/>
    <col min="14602" max="14602" width="18.88671875" style="1779" bestFit="1" customWidth="1"/>
    <col min="14603" max="14603" width="15" style="1779" customWidth="1"/>
    <col min="14604" max="14604" width="13.21875" style="1779" bestFit="1" customWidth="1"/>
    <col min="14605" max="14606" width="16.6640625" style="1779" customWidth="1"/>
    <col min="14607" max="14607" width="13.21875" style="1779" bestFit="1" customWidth="1"/>
    <col min="14608" max="14608" width="9" style="1779" customWidth="1"/>
    <col min="14609" max="14609" width="38.5546875" style="1779" customWidth="1"/>
    <col min="14610" max="14849" width="11.77734375" style="1779"/>
    <col min="14850" max="14850" width="9.21875" style="1779" customWidth="1"/>
    <col min="14851" max="14851" width="21.21875" style="1779" customWidth="1"/>
    <col min="14852" max="14852" width="20.21875" style="1779" customWidth="1"/>
    <col min="14853" max="14853" width="21" style="1779" customWidth="1"/>
    <col min="14854" max="14854" width="21.33203125" style="1779" customWidth="1"/>
    <col min="14855" max="14855" width="19.44140625" style="1779" customWidth="1"/>
    <col min="14856" max="14856" width="17.77734375" style="1779" customWidth="1"/>
    <col min="14857" max="14857" width="13.21875" style="1779" bestFit="1" customWidth="1"/>
    <col min="14858" max="14858" width="18.88671875" style="1779" bestFit="1" customWidth="1"/>
    <col min="14859" max="14859" width="15" style="1779" customWidth="1"/>
    <col min="14860" max="14860" width="13.21875" style="1779" bestFit="1" customWidth="1"/>
    <col min="14861" max="14862" width="16.6640625" style="1779" customWidth="1"/>
    <col min="14863" max="14863" width="13.21875" style="1779" bestFit="1" customWidth="1"/>
    <col min="14864" max="14864" width="9" style="1779" customWidth="1"/>
    <col min="14865" max="14865" width="38.5546875" style="1779" customWidth="1"/>
    <col min="14866" max="15105" width="11.77734375" style="1779"/>
    <col min="15106" max="15106" width="9.21875" style="1779" customWidth="1"/>
    <col min="15107" max="15107" width="21.21875" style="1779" customWidth="1"/>
    <col min="15108" max="15108" width="20.21875" style="1779" customWidth="1"/>
    <col min="15109" max="15109" width="21" style="1779" customWidth="1"/>
    <col min="15110" max="15110" width="21.33203125" style="1779" customWidth="1"/>
    <col min="15111" max="15111" width="19.44140625" style="1779" customWidth="1"/>
    <col min="15112" max="15112" width="17.77734375" style="1779" customWidth="1"/>
    <col min="15113" max="15113" width="13.21875" style="1779" bestFit="1" customWidth="1"/>
    <col min="15114" max="15114" width="18.88671875" style="1779" bestFit="1" customWidth="1"/>
    <col min="15115" max="15115" width="15" style="1779" customWidth="1"/>
    <col min="15116" max="15116" width="13.21875" style="1779" bestFit="1" customWidth="1"/>
    <col min="15117" max="15118" width="16.6640625" style="1779" customWidth="1"/>
    <col min="15119" max="15119" width="13.21875" style="1779" bestFit="1" customWidth="1"/>
    <col min="15120" max="15120" width="9" style="1779" customWidth="1"/>
    <col min="15121" max="15121" width="38.5546875" style="1779" customWidth="1"/>
    <col min="15122" max="15361" width="11.77734375" style="1779"/>
    <col min="15362" max="15362" width="9.21875" style="1779" customWidth="1"/>
    <col min="15363" max="15363" width="21.21875" style="1779" customWidth="1"/>
    <col min="15364" max="15364" width="20.21875" style="1779" customWidth="1"/>
    <col min="15365" max="15365" width="21" style="1779" customWidth="1"/>
    <col min="15366" max="15366" width="21.33203125" style="1779" customWidth="1"/>
    <col min="15367" max="15367" width="19.44140625" style="1779" customWidth="1"/>
    <col min="15368" max="15368" width="17.77734375" style="1779" customWidth="1"/>
    <col min="15369" max="15369" width="13.21875" style="1779" bestFit="1" customWidth="1"/>
    <col min="15370" max="15370" width="18.88671875" style="1779" bestFit="1" customWidth="1"/>
    <col min="15371" max="15371" width="15" style="1779" customWidth="1"/>
    <col min="15372" max="15372" width="13.21875" style="1779" bestFit="1" customWidth="1"/>
    <col min="15373" max="15374" width="16.6640625" style="1779" customWidth="1"/>
    <col min="15375" max="15375" width="13.21875" style="1779" bestFit="1" customWidth="1"/>
    <col min="15376" max="15376" width="9" style="1779" customWidth="1"/>
    <col min="15377" max="15377" width="38.5546875" style="1779" customWidth="1"/>
    <col min="15378" max="15617" width="11.77734375" style="1779"/>
    <col min="15618" max="15618" width="9.21875" style="1779" customWidth="1"/>
    <col min="15619" max="15619" width="21.21875" style="1779" customWidth="1"/>
    <col min="15620" max="15620" width="20.21875" style="1779" customWidth="1"/>
    <col min="15621" max="15621" width="21" style="1779" customWidth="1"/>
    <col min="15622" max="15622" width="21.33203125" style="1779" customWidth="1"/>
    <col min="15623" max="15623" width="19.44140625" style="1779" customWidth="1"/>
    <col min="15624" max="15624" width="17.77734375" style="1779" customWidth="1"/>
    <col min="15625" max="15625" width="13.21875" style="1779" bestFit="1" customWidth="1"/>
    <col min="15626" max="15626" width="18.88671875" style="1779" bestFit="1" customWidth="1"/>
    <col min="15627" max="15627" width="15" style="1779" customWidth="1"/>
    <col min="15628" max="15628" width="13.21875" style="1779" bestFit="1" customWidth="1"/>
    <col min="15629" max="15630" width="16.6640625" style="1779" customWidth="1"/>
    <col min="15631" max="15631" width="13.21875" style="1779" bestFit="1" customWidth="1"/>
    <col min="15632" max="15632" width="9" style="1779" customWidth="1"/>
    <col min="15633" max="15633" width="38.5546875" style="1779" customWidth="1"/>
    <col min="15634" max="15873" width="11.77734375" style="1779"/>
    <col min="15874" max="15874" width="9.21875" style="1779" customWidth="1"/>
    <col min="15875" max="15875" width="21.21875" style="1779" customWidth="1"/>
    <col min="15876" max="15876" width="20.21875" style="1779" customWidth="1"/>
    <col min="15877" max="15877" width="21" style="1779" customWidth="1"/>
    <col min="15878" max="15878" width="21.33203125" style="1779" customWidth="1"/>
    <col min="15879" max="15879" width="19.44140625" style="1779" customWidth="1"/>
    <col min="15880" max="15880" width="17.77734375" style="1779" customWidth="1"/>
    <col min="15881" max="15881" width="13.21875" style="1779" bestFit="1" customWidth="1"/>
    <col min="15882" max="15882" width="18.88671875" style="1779" bestFit="1" customWidth="1"/>
    <col min="15883" max="15883" width="15" style="1779" customWidth="1"/>
    <col min="15884" max="15884" width="13.21875" style="1779" bestFit="1" customWidth="1"/>
    <col min="15885" max="15886" width="16.6640625" style="1779" customWidth="1"/>
    <col min="15887" max="15887" width="13.21875" style="1779" bestFit="1" customWidth="1"/>
    <col min="15888" max="15888" width="9" style="1779" customWidth="1"/>
    <col min="15889" max="15889" width="38.5546875" style="1779" customWidth="1"/>
    <col min="15890" max="16129" width="11.77734375" style="1779"/>
    <col min="16130" max="16130" width="9.21875" style="1779" customWidth="1"/>
    <col min="16131" max="16131" width="21.21875" style="1779" customWidth="1"/>
    <col min="16132" max="16132" width="20.21875" style="1779" customWidth="1"/>
    <col min="16133" max="16133" width="21" style="1779" customWidth="1"/>
    <col min="16134" max="16134" width="21.33203125" style="1779" customWidth="1"/>
    <col min="16135" max="16135" width="19.44140625" style="1779" customWidth="1"/>
    <col min="16136" max="16136" width="17.77734375" style="1779" customWidth="1"/>
    <col min="16137" max="16137" width="13.21875" style="1779" bestFit="1" customWidth="1"/>
    <col min="16138" max="16138" width="18.88671875" style="1779" bestFit="1" customWidth="1"/>
    <col min="16139" max="16139" width="15" style="1779" customWidth="1"/>
    <col min="16140" max="16140" width="13.21875" style="1779" bestFit="1" customWidth="1"/>
    <col min="16141" max="16142" width="16.6640625" style="1779" customWidth="1"/>
    <col min="16143" max="16143" width="13.21875" style="1779" bestFit="1" customWidth="1"/>
    <col min="16144" max="16144" width="9" style="1779" customWidth="1"/>
    <col min="16145" max="16145" width="38.5546875" style="1779" customWidth="1"/>
    <col min="16146" max="16384" width="11.77734375" style="1779"/>
  </cols>
  <sheetData>
    <row r="1" spans="1:18" ht="30" customHeight="1">
      <c r="B1" s="1780"/>
      <c r="C1" s="1780"/>
      <c r="D1" s="1781"/>
      <c r="E1" s="1780"/>
      <c r="F1" s="1780"/>
      <c r="G1" s="1780"/>
      <c r="H1" s="1780"/>
      <c r="I1" s="1780"/>
      <c r="J1" s="1780"/>
      <c r="K1" s="1780"/>
      <c r="L1" s="1780"/>
      <c r="M1" s="1780"/>
      <c r="N1" s="1780"/>
      <c r="O1" s="1780"/>
      <c r="P1" s="1780"/>
      <c r="Q1" s="1780"/>
      <c r="R1" s="1780"/>
    </row>
    <row r="2" spans="1:18" ht="30" customHeight="1">
      <c r="B2" s="1780"/>
      <c r="C2" s="1780"/>
      <c r="D2" s="1780"/>
      <c r="E2" s="1780"/>
      <c r="F2" s="1780"/>
      <c r="G2" s="1780"/>
      <c r="H2" s="1780"/>
      <c r="I2" s="1780"/>
      <c r="J2" s="1780"/>
      <c r="K2" s="1780"/>
      <c r="L2" s="1780"/>
      <c r="M2" s="1780"/>
      <c r="N2" s="1780"/>
      <c r="O2" s="1780"/>
      <c r="P2" s="1780"/>
      <c r="Q2" s="1780"/>
      <c r="R2" s="1780"/>
    </row>
    <row r="3" spans="1:18" ht="30" customHeight="1">
      <c r="A3" s="1782"/>
      <c r="C3" s="1783"/>
      <c r="D3" s="1756" t="s">
        <v>1801</v>
      </c>
      <c r="E3" s="1783"/>
      <c r="F3" s="1783"/>
      <c r="G3" s="1784"/>
      <c r="H3" s="1756"/>
      <c r="I3" s="1780"/>
      <c r="J3" s="1780"/>
      <c r="K3" s="1780"/>
      <c r="L3" s="1780"/>
      <c r="M3" s="1780"/>
      <c r="N3" s="1780"/>
      <c r="O3" s="1780"/>
      <c r="P3" s="1780"/>
      <c r="Q3" s="1780"/>
      <c r="R3" s="1780"/>
    </row>
    <row r="4" spans="1:18" ht="30" customHeight="1">
      <c r="B4" s="1785"/>
      <c r="C4" s="1786"/>
      <c r="D4" s="1787"/>
      <c r="E4" s="1787"/>
      <c r="F4" s="1787"/>
      <c r="G4" s="1787"/>
      <c r="H4" s="1787" t="s">
        <v>1789</v>
      </c>
      <c r="I4" s="1787"/>
      <c r="J4" s="1787"/>
      <c r="K4" s="1787"/>
      <c r="L4" s="1787"/>
      <c r="M4" s="1787"/>
      <c r="N4" s="1787"/>
      <c r="O4" s="1787"/>
      <c r="P4" s="1787"/>
      <c r="Q4" s="1787"/>
      <c r="R4" s="1787"/>
    </row>
    <row r="5" spans="1:18" ht="30" customHeight="1">
      <c r="B5" s="1788"/>
      <c r="C5" s="1789"/>
      <c r="D5" s="1789" t="s">
        <v>1803</v>
      </c>
      <c r="E5" s="1789"/>
      <c r="F5" s="1789"/>
      <c r="G5" s="1789"/>
      <c r="H5" s="1789"/>
      <c r="I5" s="1789"/>
      <c r="J5" s="1787"/>
      <c r="K5" s="1787"/>
      <c r="L5" s="1787"/>
      <c r="M5" s="1787"/>
      <c r="N5" s="1787"/>
      <c r="O5" s="1787"/>
      <c r="P5" s="1787"/>
      <c r="Q5" s="1787"/>
      <c r="R5" s="1787"/>
    </row>
    <row r="6" spans="1:18" ht="30" customHeight="1">
      <c r="B6" s="1790"/>
      <c r="C6" s="1791"/>
      <c r="D6" s="1791"/>
      <c r="E6" s="1791"/>
      <c r="F6" s="1791"/>
      <c r="G6" s="1792"/>
      <c r="H6" s="1791"/>
      <c r="I6" s="1793"/>
      <c r="J6" s="1794"/>
      <c r="K6" s="1791"/>
      <c r="L6" s="1793"/>
      <c r="M6" s="1794"/>
      <c r="N6" s="1793"/>
      <c r="O6" s="1793"/>
      <c r="P6" s="1794"/>
      <c r="Q6" s="1791"/>
      <c r="R6" s="1793"/>
    </row>
    <row r="7" spans="1:18" ht="30" customHeight="1">
      <c r="B7" s="1795"/>
      <c r="C7" s="1787"/>
      <c r="D7" s="1787" t="s">
        <v>1790</v>
      </c>
      <c r="E7" s="1796"/>
      <c r="F7" s="1787"/>
      <c r="G7" s="1815" t="s">
        <v>1791</v>
      </c>
      <c r="H7" s="1816"/>
      <c r="I7" s="1796"/>
      <c r="J7" s="1815" t="s">
        <v>1792</v>
      </c>
      <c r="K7" s="1816"/>
      <c r="L7" s="1796"/>
      <c r="M7" s="1815" t="s">
        <v>1793</v>
      </c>
      <c r="N7" s="1817"/>
      <c r="O7" s="1796"/>
      <c r="P7" s="1815" t="s">
        <v>1788</v>
      </c>
      <c r="Q7" s="1816"/>
      <c r="R7" s="1797"/>
    </row>
    <row r="8" spans="1:18" ht="30" customHeight="1">
      <c r="B8" s="1757" t="s">
        <v>1794</v>
      </c>
      <c r="C8" s="1758" t="s">
        <v>1791</v>
      </c>
      <c r="D8" s="1759" t="s">
        <v>1792</v>
      </c>
      <c r="E8" s="1760" t="s">
        <v>1793</v>
      </c>
      <c r="F8" s="1760" t="s">
        <v>1795</v>
      </c>
      <c r="G8" s="1761" t="s">
        <v>1796</v>
      </c>
      <c r="H8" s="1762" t="s">
        <v>1797</v>
      </c>
      <c r="I8" s="1762" t="s">
        <v>1798</v>
      </c>
      <c r="J8" s="1762" t="s">
        <v>1796</v>
      </c>
      <c r="K8" s="1762" t="s">
        <v>1797</v>
      </c>
      <c r="L8" s="1762" t="s">
        <v>1798</v>
      </c>
      <c r="M8" s="1762" t="s">
        <v>1796</v>
      </c>
      <c r="N8" s="1762" t="s">
        <v>1797</v>
      </c>
      <c r="O8" s="1762" t="s">
        <v>1798</v>
      </c>
      <c r="P8" s="1762" t="s">
        <v>1796</v>
      </c>
      <c r="Q8" s="1762" t="s">
        <v>1797</v>
      </c>
      <c r="R8" s="1762" t="s">
        <v>1798</v>
      </c>
    </row>
    <row r="9" spans="1:18" ht="30" customHeight="1">
      <c r="B9" s="1795"/>
      <c r="C9" s="1787"/>
      <c r="D9" s="1790"/>
      <c r="E9" s="1787"/>
      <c r="F9" s="1787"/>
      <c r="G9" s="1798"/>
      <c r="H9" s="1790"/>
      <c r="I9" s="1796"/>
      <c r="J9" s="1790"/>
      <c r="K9" s="1793"/>
      <c r="L9" s="1793"/>
      <c r="M9" s="1790"/>
      <c r="N9" s="1796"/>
      <c r="O9" s="1796"/>
      <c r="P9" s="1790"/>
      <c r="Q9" s="1796"/>
      <c r="R9" s="1795"/>
    </row>
    <row r="10" spans="1:18" ht="30" hidden="1" customHeight="1">
      <c r="B10" s="1763">
        <v>2009</v>
      </c>
      <c r="C10" s="1764"/>
      <c r="D10" s="1764"/>
      <c r="E10" s="1764"/>
      <c r="F10" s="1764"/>
      <c r="G10" s="1765"/>
      <c r="H10" s="1765"/>
      <c r="I10" s="1799"/>
      <c r="J10" s="1765"/>
      <c r="K10" s="1766"/>
      <c r="L10" s="1766"/>
      <c r="M10" s="1765"/>
      <c r="N10" s="1766"/>
      <c r="O10" s="1766"/>
      <c r="P10" s="1765"/>
      <c r="Q10" s="1766"/>
      <c r="R10" s="1765"/>
    </row>
    <row r="11" spans="1:18" ht="30" hidden="1" customHeight="1">
      <c r="B11" s="1763"/>
      <c r="C11" s="1765"/>
      <c r="D11" s="1765"/>
      <c r="E11" s="1766"/>
      <c r="F11" s="1766"/>
      <c r="G11" s="1765"/>
      <c r="H11" s="1765"/>
      <c r="I11" s="1799"/>
      <c r="J11" s="1765"/>
      <c r="K11" s="1766"/>
      <c r="L11" s="1766"/>
      <c r="M11" s="1765"/>
      <c r="N11" s="1766"/>
      <c r="O11" s="1766"/>
      <c r="P11" s="1765"/>
      <c r="Q11" s="1766"/>
      <c r="R11" s="1765"/>
    </row>
    <row r="12" spans="1:18" ht="30" hidden="1" customHeight="1">
      <c r="B12" s="1767">
        <v>40148</v>
      </c>
      <c r="C12" s="1764">
        <v>1172701.1030600001</v>
      </c>
      <c r="D12" s="1764">
        <v>1379933.7192800001</v>
      </c>
      <c r="E12" s="1764">
        <v>1380450.0392800001</v>
      </c>
      <c r="F12" s="1764"/>
      <c r="G12" s="1764"/>
      <c r="H12" s="1765"/>
      <c r="I12" s="1799"/>
      <c r="J12" s="1764"/>
      <c r="K12" s="1764"/>
      <c r="L12" s="1764"/>
      <c r="M12" s="1764"/>
      <c r="N12" s="1764"/>
      <c r="O12" s="1765"/>
      <c r="P12" s="1764"/>
      <c r="Q12" s="1764"/>
      <c r="R12" s="1765"/>
    </row>
    <row r="13" spans="1:18" ht="30" hidden="1" customHeight="1">
      <c r="B13" s="1767">
        <v>40513</v>
      </c>
      <c r="C13" s="1764">
        <v>1577447.0081699998</v>
      </c>
      <c r="D13" s="1764">
        <v>2167683.9622799996</v>
      </c>
      <c r="E13" s="1764">
        <v>2223532.1416899995</v>
      </c>
      <c r="F13" s="1764"/>
      <c r="G13" s="1764"/>
      <c r="H13" s="1765"/>
      <c r="I13" s="1799">
        <v>34.513986902022317</v>
      </c>
      <c r="J13" s="1764"/>
      <c r="K13" s="1764"/>
      <c r="L13" s="1764">
        <v>57.08609275893479</v>
      </c>
      <c r="M13" s="1764"/>
      <c r="N13" s="1764"/>
      <c r="O13" s="1765">
        <v>61.072989128221167</v>
      </c>
      <c r="P13" s="1764"/>
      <c r="Q13" s="1764"/>
      <c r="R13" s="1765"/>
    </row>
    <row r="14" spans="1:18" ht="30" hidden="1" customHeight="1">
      <c r="B14" s="1767">
        <v>40878</v>
      </c>
      <c r="C14" s="1764">
        <v>1999106.8053599999</v>
      </c>
      <c r="D14" s="1764">
        <v>2859159.78369</v>
      </c>
      <c r="E14" s="1764">
        <v>2917114.0325199999</v>
      </c>
      <c r="F14" s="1764"/>
      <c r="G14" s="1764"/>
      <c r="H14" s="1765"/>
      <c r="I14" s="1799">
        <v>26.7305205820618</v>
      </c>
      <c r="J14" s="1764"/>
      <c r="K14" s="1764"/>
      <c r="L14" s="1764">
        <v>31.899291291646435</v>
      </c>
      <c r="M14" s="1764"/>
      <c r="N14" s="1764"/>
      <c r="O14" s="1765">
        <v>31.192798063303108</v>
      </c>
      <c r="P14" s="1764"/>
      <c r="Q14" s="1764"/>
      <c r="R14" s="1765"/>
    </row>
    <row r="15" spans="1:18" ht="30" hidden="1" customHeight="1">
      <c r="B15" s="1767">
        <v>40513</v>
      </c>
      <c r="C15" s="1764">
        <v>2431309.3188899998</v>
      </c>
      <c r="D15" s="1764">
        <v>3662796.2529799999</v>
      </c>
      <c r="E15" s="1764">
        <v>3718727.2215899997</v>
      </c>
      <c r="F15" s="1764"/>
      <c r="G15" s="1764"/>
      <c r="H15" s="1765"/>
      <c r="I15" s="1799">
        <v>21.619781012759276</v>
      </c>
      <c r="J15" s="1764"/>
      <c r="K15" s="1764"/>
      <c r="L15" s="1764">
        <v>28.107434704220545</v>
      </c>
      <c r="M15" s="1764"/>
      <c r="N15" s="1764"/>
      <c r="O15" s="1765">
        <v>27.479665866113301</v>
      </c>
      <c r="P15" s="1764"/>
      <c r="Q15" s="1764"/>
      <c r="R15" s="1765"/>
    </row>
    <row r="16" spans="1:18" ht="30" hidden="1" customHeight="1">
      <c r="B16" s="1763"/>
      <c r="C16" s="1764"/>
      <c r="D16" s="1764"/>
      <c r="E16" s="1764"/>
      <c r="F16" s="1764"/>
      <c r="G16" s="1764"/>
      <c r="H16" s="1765"/>
      <c r="I16" s="1799"/>
      <c r="J16" s="1764"/>
      <c r="K16" s="1764"/>
      <c r="L16" s="1764"/>
      <c r="M16" s="1764"/>
      <c r="N16" s="1764"/>
      <c r="O16" s="1765"/>
      <c r="P16" s="1764"/>
      <c r="Q16" s="1764"/>
      <c r="R16" s="1765"/>
    </row>
    <row r="17" spans="2:153" ht="30" hidden="1" customHeight="1">
      <c r="B17" s="1763">
        <v>2013</v>
      </c>
      <c r="C17" s="1764"/>
      <c r="D17" s="1764"/>
      <c r="E17" s="1764"/>
      <c r="F17" s="1764"/>
      <c r="G17" s="1764"/>
      <c r="H17" s="1765"/>
      <c r="I17" s="1799"/>
      <c r="J17" s="1764"/>
      <c r="K17" s="1764"/>
      <c r="L17" s="1764"/>
      <c r="M17" s="1764"/>
      <c r="N17" s="1764"/>
      <c r="O17" s="1765"/>
      <c r="P17" s="1764"/>
      <c r="Q17" s="1764"/>
      <c r="R17" s="1765"/>
    </row>
    <row r="18" spans="2:153" ht="30" hidden="1" customHeight="1">
      <c r="B18" s="1763"/>
      <c r="C18" s="1764"/>
      <c r="D18" s="1764"/>
      <c r="E18" s="1764"/>
      <c r="F18" s="1764"/>
      <c r="G18" s="1764"/>
      <c r="H18" s="1765"/>
      <c r="I18" s="1799"/>
      <c r="J18" s="1764"/>
      <c r="K18" s="1764"/>
      <c r="L18" s="1764"/>
      <c r="M18" s="1764"/>
      <c r="N18" s="1764"/>
      <c r="O18" s="1765"/>
      <c r="P18" s="1764"/>
      <c r="Q18" s="1764"/>
      <c r="R18" s="1765"/>
    </row>
    <row r="19" spans="2:153" ht="30" hidden="1" customHeight="1">
      <c r="B19" s="1763" t="s">
        <v>345</v>
      </c>
      <c r="C19" s="1764">
        <v>2343601.6658461932</v>
      </c>
      <c r="D19" s="1764">
        <v>3628006.8914079349</v>
      </c>
      <c r="E19" s="1764">
        <v>3688853.744217935</v>
      </c>
      <c r="F19" s="1764">
        <v>289362.48599999998</v>
      </c>
      <c r="G19" s="1764">
        <v>-3.6074247057897635</v>
      </c>
      <c r="H19" s="1765"/>
      <c r="I19" s="1799"/>
      <c r="J19" s="1764">
        <v>-0.9498033515721982</v>
      </c>
      <c r="K19" s="1764"/>
      <c r="L19" s="1764"/>
      <c r="M19" s="1764">
        <v>-0.80332532051898831</v>
      </c>
      <c r="N19" s="1764"/>
      <c r="O19" s="1765"/>
      <c r="P19" s="1764"/>
      <c r="Q19" s="1764"/>
      <c r="R19" s="1765"/>
    </row>
    <row r="20" spans="2:153" ht="30" hidden="1" customHeight="1">
      <c r="B20" s="1763" t="s">
        <v>334</v>
      </c>
      <c r="C20" s="1764">
        <v>2291757.4763874682</v>
      </c>
      <c r="D20" s="1764">
        <v>3615441.5529724299</v>
      </c>
      <c r="E20" s="1764">
        <v>3683543.9293824299</v>
      </c>
      <c r="F20" s="1764">
        <v>260032.59570000001</v>
      </c>
      <c r="G20" s="1764">
        <v>-2.2121587560830602</v>
      </c>
      <c r="H20" s="1765"/>
      <c r="I20" s="1799"/>
      <c r="J20" s="1764">
        <v>-0.34634273890887801</v>
      </c>
      <c r="K20" s="1764"/>
      <c r="L20" s="1764"/>
      <c r="M20" s="1764">
        <v>-0.143942134974262</v>
      </c>
      <c r="N20" s="1764"/>
      <c r="O20" s="1765"/>
      <c r="P20" s="1764"/>
      <c r="Q20" s="1764"/>
      <c r="R20" s="1765"/>
    </row>
    <row r="21" spans="2:153" ht="30" hidden="1" customHeight="1">
      <c r="B21" s="1763" t="s">
        <v>335</v>
      </c>
      <c r="C21" s="1764">
        <v>2262789.6746388501</v>
      </c>
      <c r="D21" s="1764">
        <v>3574204.6682748478</v>
      </c>
      <c r="E21" s="1764">
        <v>3646042.4648048477</v>
      </c>
      <c r="F21" s="1764">
        <v>226890.93429999999</v>
      </c>
      <c r="G21" s="1764">
        <v>-1.2639994435310165</v>
      </c>
      <c r="H21" s="1765">
        <v>-6.9312301376809664</v>
      </c>
      <c r="I21" s="1799"/>
      <c r="J21" s="1764">
        <v>-1.1405767205302841</v>
      </c>
      <c r="K21" s="1764">
        <v>-2.4186872156231831</v>
      </c>
      <c r="L21" s="1764"/>
      <c r="M21" s="1764">
        <v>-1.0180811006065493</v>
      </c>
      <c r="N21" s="1764">
        <v>-1.9545600538582786</v>
      </c>
      <c r="O21" s="1765"/>
      <c r="P21" s="1764"/>
      <c r="Q21" s="1764"/>
      <c r="R21" s="1765"/>
    </row>
    <row r="22" spans="2:153" ht="30" hidden="1" customHeight="1">
      <c r="B22" s="1763" t="s">
        <v>336</v>
      </c>
      <c r="C22" s="1764">
        <v>2407824.7673999998</v>
      </c>
      <c r="D22" s="1764">
        <v>3776941.2998499996</v>
      </c>
      <c r="E22" s="1764">
        <v>3847206.2417799998</v>
      </c>
      <c r="F22" s="1764">
        <v>291092.24206000002</v>
      </c>
      <c r="G22" s="1764">
        <v>6.4095702038369007</v>
      </c>
      <c r="H22" s="1765"/>
      <c r="I22" s="1799"/>
      <c r="J22" s="1764">
        <v>5.6722166297490162</v>
      </c>
      <c r="K22" s="1764"/>
      <c r="L22" s="1764"/>
      <c r="M22" s="1764">
        <v>5.5173185424191029</v>
      </c>
      <c r="N22" s="1764"/>
      <c r="O22" s="1765"/>
      <c r="P22" s="1764"/>
      <c r="Q22" s="1764"/>
      <c r="R22" s="1765"/>
    </row>
    <row r="23" spans="2:153" ht="30" hidden="1" customHeight="1">
      <c r="B23" s="1763" t="s">
        <v>337</v>
      </c>
      <c r="C23" s="1764">
        <v>2412354.1785499994</v>
      </c>
      <c r="D23" s="1764">
        <v>3816004.0455099996</v>
      </c>
      <c r="E23" s="1764">
        <v>3896821.7267999998</v>
      </c>
      <c r="F23" s="1764">
        <v>313108.33665000001</v>
      </c>
      <c r="G23" s="1764">
        <v>0.18811215879677157</v>
      </c>
      <c r="H23" s="1765"/>
      <c r="I23" s="1799"/>
      <c r="J23" s="1764">
        <v>1.0342428584090291</v>
      </c>
      <c r="K23" s="1764"/>
      <c r="L23" s="1764"/>
      <c r="M23" s="1764">
        <v>1.2896497328680923</v>
      </c>
      <c r="N23" s="1764"/>
      <c r="O23" s="1765"/>
      <c r="P23" s="1764"/>
      <c r="Q23" s="1764"/>
      <c r="R23" s="1765"/>
    </row>
    <row r="24" spans="2:153" ht="30" hidden="1" customHeight="1">
      <c r="B24" s="1763" t="s">
        <v>338</v>
      </c>
      <c r="C24" s="1764">
        <v>2335532.4034000002</v>
      </c>
      <c r="D24" s="1764">
        <v>3603618.46894</v>
      </c>
      <c r="E24" s="1764">
        <v>3688951.7945400001</v>
      </c>
      <c r="F24" s="1764">
        <v>337309.25732000003</v>
      </c>
      <c r="G24" s="1764">
        <v>-3.1845147712171618</v>
      </c>
      <c r="H24" s="1765">
        <v>3.21473664019436</v>
      </c>
      <c r="I24" s="1799"/>
      <c r="J24" s="1764">
        <v>-5.5656538629694996</v>
      </c>
      <c r="K24" s="1764">
        <v>0.82294673626928105</v>
      </c>
      <c r="L24" s="1764"/>
      <c r="M24" s="1764">
        <v>-5.3343454444014</v>
      </c>
      <c r="N24" s="1764">
        <v>1.1768741080049105</v>
      </c>
      <c r="O24" s="1765"/>
      <c r="P24" s="1764"/>
      <c r="Q24" s="1764"/>
      <c r="R24" s="1765"/>
    </row>
    <row r="25" spans="2:153" ht="30" hidden="1" customHeight="1">
      <c r="B25" s="1763" t="s">
        <v>339</v>
      </c>
      <c r="C25" s="1764">
        <v>2406477.6250700001</v>
      </c>
      <c r="D25" s="1764">
        <v>3666638.9705600003</v>
      </c>
      <c r="E25" s="1764">
        <v>3748570.7730900003</v>
      </c>
      <c r="F25" s="1764">
        <v>279499.73324999999</v>
      </c>
      <c r="G25" s="1764">
        <v>3.0376466439395067</v>
      </c>
      <c r="H25" s="1765"/>
      <c r="I25" s="1799"/>
      <c r="J25" s="1764">
        <v>1.748811705877884</v>
      </c>
      <c r="K25" s="1764"/>
      <c r="L25" s="1764"/>
      <c r="M25" s="1764">
        <v>1.6161495695943273</v>
      </c>
      <c r="N25" s="1764"/>
      <c r="O25" s="1765"/>
      <c r="P25" s="1764"/>
      <c r="Q25" s="1764"/>
      <c r="R25" s="1765"/>
    </row>
    <row r="26" spans="2:153" ht="30" hidden="1" customHeight="1">
      <c r="B26" s="1763" t="s">
        <v>340</v>
      </c>
      <c r="C26" s="1764">
        <v>2360494.4032700001</v>
      </c>
      <c r="D26" s="1764">
        <v>3616504.4710600004</v>
      </c>
      <c r="E26" s="1764">
        <v>3700263.3648400004</v>
      </c>
      <c r="F26" s="1764">
        <v>219051.38439999998</v>
      </c>
      <c r="G26" s="1764">
        <v>-1.9108102780994063</v>
      </c>
      <c r="H26" s="1765"/>
      <c r="I26" s="1799"/>
      <c r="J26" s="1764">
        <v>-1.3673148598085993</v>
      </c>
      <c r="K26" s="1764"/>
      <c r="L26" s="1764"/>
      <c r="M26" s="1764">
        <v>-1.2886887076212106</v>
      </c>
      <c r="N26" s="1764"/>
      <c r="O26" s="1765"/>
      <c r="P26" s="1764"/>
      <c r="Q26" s="1764"/>
      <c r="R26" s="1765"/>
    </row>
    <row r="27" spans="2:153" ht="30" hidden="1" customHeight="1">
      <c r="B27" s="1763" t="s">
        <v>341</v>
      </c>
      <c r="C27" s="1764">
        <v>2403587.4544999995</v>
      </c>
      <c r="D27" s="1764">
        <v>3677575.6934099994</v>
      </c>
      <c r="E27" s="1764">
        <v>3757444.2035199995</v>
      </c>
      <c r="F27" s="1764">
        <v>275730.26885999995</v>
      </c>
      <c r="G27" s="1764">
        <v>1.8255942979700457</v>
      </c>
      <c r="H27" s="1765">
        <v>2.9138988181421466</v>
      </c>
      <c r="I27" s="1799"/>
      <c r="J27" s="1764">
        <v>1.6886809580550333</v>
      </c>
      <c r="K27" s="1764">
        <v>2.0523045130178108</v>
      </c>
      <c r="L27" s="1764"/>
      <c r="M27" s="1764">
        <v>1.5453180771761499</v>
      </c>
      <c r="N27" s="1764">
        <v>1.8566902685303255</v>
      </c>
      <c r="O27" s="1765"/>
      <c r="P27" s="1764"/>
      <c r="Q27" s="1764"/>
      <c r="R27" s="1765"/>
      <c r="EW27" s="1779">
        <v>26423.343067202055</v>
      </c>
    </row>
    <row r="28" spans="2:153" ht="30" hidden="1" customHeight="1">
      <c r="B28" s="1763" t="s">
        <v>342</v>
      </c>
      <c r="C28" s="1764">
        <v>2466778.1402599998</v>
      </c>
      <c r="D28" s="1764">
        <v>3786353.6596399997</v>
      </c>
      <c r="E28" s="1764">
        <v>3869842.6823699996</v>
      </c>
      <c r="F28" s="1764">
        <v>268520.63546000002</v>
      </c>
      <c r="G28" s="1764">
        <v>2.6290154594414528</v>
      </c>
      <c r="H28" s="1765"/>
      <c r="I28" s="1799"/>
      <c r="J28" s="1764">
        <v>2.957871578956861</v>
      </c>
      <c r="K28" s="1764"/>
      <c r="L28" s="1764"/>
      <c r="M28" s="1764">
        <v>2.9913545687439536</v>
      </c>
      <c r="N28" s="1764"/>
      <c r="O28" s="1765"/>
      <c r="P28" s="1764"/>
      <c r="Q28" s="1764"/>
      <c r="R28" s="1765"/>
    </row>
    <row r="29" spans="2:153" ht="30" hidden="1" customHeight="1">
      <c r="B29" s="1763" t="s">
        <v>343</v>
      </c>
      <c r="C29" s="1764">
        <v>2357781.7663199999</v>
      </c>
      <c r="D29" s="1764">
        <v>3656159.0432199999</v>
      </c>
      <c r="E29" s="1764">
        <v>3741752.8745800001</v>
      </c>
      <c r="F29" s="1764">
        <v>225356.10008</v>
      </c>
      <c r="G29" s="1764">
        <v>-4.4185722323821004</v>
      </c>
      <c r="H29" s="1765"/>
      <c r="I29" s="1799"/>
      <c r="J29" s="1764">
        <v>-3.4385223389929886</v>
      </c>
      <c r="K29" s="1764"/>
      <c r="L29" s="1764"/>
      <c r="M29" s="1764">
        <v>-3.3099487060170074</v>
      </c>
      <c r="N29" s="1764"/>
      <c r="O29" s="1765"/>
      <c r="P29" s="1764"/>
      <c r="Q29" s="1764"/>
      <c r="R29" s="1765"/>
    </row>
    <row r="30" spans="2:153" ht="30" hidden="1" customHeight="1">
      <c r="B30" s="1767">
        <v>41609</v>
      </c>
      <c r="C30" s="1764">
        <v>2477938.9035499999</v>
      </c>
      <c r="D30" s="1764">
        <v>3805368.5218699998</v>
      </c>
      <c r="E30" s="1764">
        <v>3887978.41603</v>
      </c>
      <c r="F30" s="1764">
        <v>271521.57246999996</v>
      </c>
      <c r="G30" s="1764">
        <v>5.0961941832954327</v>
      </c>
      <c r="H30" s="1765">
        <v>3.0933531838335915</v>
      </c>
      <c r="I30" s="1799">
        <v>1.917879567923042</v>
      </c>
      <c r="J30" s="1764">
        <v>4.0810445302343901</v>
      </c>
      <c r="K30" s="1764">
        <v>3.4749204126239386</v>
      </c>
      <c r="L30" s="1764">
        <v>3.8924433422690363</v>
      </c>
      <c r="M30" s="1764">
        <v>3.9079422492970917</v>
      </c>
      <c r="N30" s="1764">
        <v>3.4740159917135971</v>
      </c>
      <c r="O30" s="1765">
        <v>4.5513205017396752</v>
      </c>
      <c r="P30" s="1764"/>
      <c r="Q30" s="1764"/>
      <c r="R30" s="1765"/>
    </row>
    <row r="31" spans="2:153" ht="30" hidden="1" customHeight="1">
      <c r="B31" s="1763"/>
      <c r="C31" s="1764"/>
      <c r="D31" s="1764"/>
      <c r="E31" s="1764"/>
      <c r="F31" s="1764"/>
      <c r="G31" s="1764"/>
      <c r="H31" s="1765"/>
      <c r="I31" s="1799"/>
      <c r="J31" s="1764"/>
      <c r="K31" s="1764"/>
      <c r="L31" s="1764"/>
      <c r="M31" s="1764"/>
      <c r="N31" s="1764"/>
      <c r="O31" s="1765"/>
      <c r="P31" s="1764"/>
      <c r="Q31" s="1764"/>
      <c r="R31" s="1765"/>
    </row>
    <row r="32" spans="2:153" ht="30" hidden="1" customHeight="1">
      <c r="B32" s="1763">
        <v>2014</v>
      </c>
      <c r="C32" s="1764"/>
      <c r="D32" s="1764"/>
      <c r="E32" s="1764"/>
      <c r="F32" s="1764"/>
      <c r="G32" s="1764"/>
      <c r="H32" s="1765"/>
      <c r="I32" s="1799"/>
      <c r="J32" s="1764"/>
      <c r="K32" s="1764"/>
      <c r="L32" s="1764"/>
      <c r="M32" s="1764"/>
      <c r="N32" s="1764"/>
      <c r="O32" s="1765"/>
      <c r="P32" s="1764"/>
      <c r="Q32" s="1764"/>
      <c r="R32" s="1765"/>
    </row>
    <row r="33" spans="2:134" ht="30" hidden="1" customHeight="1">
      <c r="B33" s="1763" t="s">
        <v>345</v>
      </c>
      <c r="C33" s="1764">
        <v>2473510.3296261933</v>
      </c>
      <c r="D33" s="1764">
        <v>3717195.7524579344</v>
      </c>
      <c r="E33" s="1764">
        <v>3799896.2794079343</v>
      </c>
      <c r="F33" s="1764">
        <v>292736.82455999998</v>
      </c>
      <c r="G33" s="1764">
        <v>-0.17872006115494665</v>
      </c>
      <c r="H33" s="1765"/>
      <c r="I33" s="1799">
        <v>5.5431204744896156</v>
      </c>
      <c r="J33" s="1764">
        <v>-2.3170625632004893</v>
      </c>
      <c r="K33" s="1764"/>
      <c r="L33" s="1764">
        <v>2.4583432093588931</v>
      </c>
      <c r="M33" s="1764">
        <v>-2.265499629805201</v>
      </c>
      <c r="N33" s="1764"/>
      <c r="O33" s="1765">
        <v>3.0102178858148587</v>
      </c>
      <c r="P33" s="1764">
        <v>7.8134683358700885</v>
      </c>
      <c r="Q33" s="1764"/>
      <c r="R33" s="1765">
        <v>1.1661285492273521</v>
      </c>
    </row>
    <row r="34" spans="2:134" ht="30" hidden="1" customHeight="1">
      <c r="B34" s="1763" t="s">
        <v>334</v>
      </c>
      <c r="C34" s="1764">
        <v>2448299.5033374685</v>
      </c>
      <c r="D34" s="1764">
        <v>3854052.7498524301</v>
      </c>
      <c r="E34" s="1764">
        <v>3947483.14221243</v>
      </c>
      <c r="F34" s="1764">
        <v>299351.29412999999</v>
      </c>
      <c r="G34" s="1764">
        <v>-1.0192327069252549</v>
      </c>
      <c r="H34" s="1765"/>
      <c r="I34" s="1799">
        <v>6.8306541404529408</v>
      </c>
      <c r="J34" s="1764">
        <v>3.6817269390238883</v>
      </c>
      <c r="K34" s="1764"/>
      <c r="L34" s="1764">
        <v>6.5997802310986398</v>
      </c>
      <c r="M34" s="1764">
        <v>3.8839708232113024</v>
      </c>
      <c r="N34" s="1764"/>
      <c r="O34" s="1765">
        <v>7.1653608017171466</v>
      </c>
      <c r="P34" s="1764">
        <v>2.2595276764178607</v>
      </c>
      <c r="Q34" s="1764"/>
      <c r="R34" s="1765">
        <v>15.120680668573572</v>
      </c>
    </row>
    <row r="35" spans="2:134" ht="30" hidden="1" customHeight="1">
      <c r="B35" s="1763" t="s">
        <v>335</v>
      </c>
      <c r="C35" s="1764">
        <v>2510888.5307588498</v>
      </c>
      <c r="D35" s="1764">
        <v>3927884.5337848398</v>
      </c>
      <c r="E35" s="1764">
        <v>4014081.6793648396</v>
      </c>
      <c r="F35" s="1764">
        <v>310478.59018</v>
      </c>
      <c r="G35" s="1764">
        <v>2.5564285470818238</v>
      </c>
      <c r="H35" s="1765">
        <v>1.3297191129952646</v>
      </c>
      <c r="I35" s="1799">
        <v>10.96429150710161</v>
      </c>
      <c r="J35" s="1764">
        <v>1.9156920967217328</v>
      </c>
      <c r="K35" s="1764">
        <v>3.2195570865403145</v>
      </c>
      <c r="L35" s="1764">
        <v>9.8953445125654191</v>
      </c>
      <c r="M35" s="1764">
        <v>1.6871139091193976</v>
      </c>
      <c r="N35" s="1764">
        <v>3.2434146963090216</v>
      </c>
      <c r="O35" s="1765">
        <v>10.094210863221287</v>
      </c>
      <c r="P35" s="1764">
        <v>3.717136444102942</v>
      </c>
      <c r="Q35" s="1764"/>
      <c r="R35" s="1765">
        <v>36.840456467722341</v>
      </c>
    </row>
    <row r="36" spans="2:134" ht="30" hidden="1" customHeight="1">
      <c r="B36" s="1763" t="s">
        <v>336</v>
      </c>
      <c r="C36" s="1764">
        <v>2686105.4429500001</v>
      </c>
      <c r="D36" s="1764">
        <v>4097865.962636</v>
      </c>
      <c r="E36" s="1764">
        <v>4186019.4341859999</v>
      </c>
      <c r="F36" s="1764">
        <v>381782.70917000005</v>
      </c>
      <c r="G36" s="1764">
        <v>6.9782831871949114</v>
      </c>
      <c r="H36" s="1765"/>
      <c r="I36" s="1799">
        <v>11.557347499606108</v>
      </c>
      <c r="J36" s="1764">
        <v>4.3275566628576234</v>
      </c>
      <c r="K36" s="1764"/>
      <c r="L36" s="1764">
        <v>8.4969460022782393</v>
      </c>
      <c r="M36" s="1764">
        <v>4.2833646287029792</v>
      </c>
      <c r="N36" s="1764"/>
      <c r="O36" s="1765">
        <v>8.8067332789842911</v>
      </c>
      <c r="P36" s="1764">
        <v>22.965873089239896</v>
      </c>
      <c r="Q36" s="1764"/>
      <c r="R36" s="1765">
        <v>31.155233292444429</v>
      </c>
    </row>
    <row r="37" spans="2:134" ht="30" hidden="1" customHeight="1">
      <c r="B37" s="1763" t="s">
        <v>337</v>
      </c>
      <c r="C37" s="1764">
        <v>2693277.3823000002</v>
      </c>
      <c r="D37" s="1764">
        <v>4157767.6881200001</v>
      </c>
      <c r="E37" s="1764">
        <v>4257053.7654499998</v>
      </c>
      <c r="F37" s="1764">
        <v>440897.73698000005</v>
      </c>
      <c r="G37" s="1764">
        <v>0.26700140788677995</v>
      </c>
      <c r="H37" s="1765"/>
      <c r="I37" s="1799">
        <v>11.645189012786506</v>
      </c>
      <c r="J37" s="1764">
        <v>1.4617785459597465</v>
      </c>
      <c r="K37" s="1764"/>
      <c r="L37" s="1764">
        <v>8.9560608042889243</v>
      </c>
      <c r="M37" s="1764">
        <v>1.6969422235330045</v>
      </c>
      <c r="N37" s="1764"/>
      <c r="O37" s="1765">
        <v>9.2442524679161142</v>
      </c>
      <c r="P37" s="1764">
        <v>15.483945812663102</v>
      </c>
      <c r="Q37" s="1764"/>
      <c r="R37" s="1765">
        <v>40.813158058083296</v>
      </c>
    </row>
    <row r="38" spans="2:134" ht="30" hidden="1" customHeight="1">
      <c r="B38" s="1763" t="s">
        <v>338</v>
      </c>
      <c r="C38" s="1764">
        <v>2649432.3198700002</v>
      </c>
      <c r="D38" s="1764">
        <v>4131458.1179400003</v>
      </c>
      <c r="E38" s="1764">
        <v>4235626.6191600002</v>
      </c>
      <c r="F38" s="1764">
        <v>404250.63597</v>
      </c>
      <c r="G38" s="1764">
        <v>-1.6279445525420488</v>
      </c>
      <c r="H38" s="1765">
        <v>5.5177196205232981</v>
      </c>
      <c r="I38" s="1799">
        <v>13.440186743418071</v>
      </c>
      <c r="J38" s="1764">
        <v>-0.6327811497302771</v>
      </c>
      <c r="K38" s="1764">
        <v>5.1827792391595739</v>
      </c>
      <c r="L38" s="1764">
        <v>14.647489836937799</v>
      </c>
      <c r="M38" s="1764">
        <v>-0.50333276182464859</v>
      </c>
      <c r="N38" s="1764">
        <v>5.5191936161651967</v>
      </c>
      <c r="O38" s="1765">
        <v>14.819245549077941</v>
      </c>
      <c r="P38" s="1764">
        <v>-8.3119276730745479</v>
      </c>
      <c r="Q38" s="1764"/>
      <c r="R38" s="1765">
        <v>19.845698627385655</v>
      </c>
    </row>
    <row r="39" spans="2:134" ht="30" hidden="1" customHeight="1">
      <c r="B39" s="1763" t="s">
        <v>339</v>
      </c>
      <c r="C39" s="1764">
        <v>2579378.3390299999</v>
      </c>
      <c r="D39" s="1764">
        <v>4101694.6210099999</v>
      </c>
      <c r="E39" s="1764">
        <v>4199309.0000400003</v>
      </c>
      <c r="F39" s="1764">
        <v>315868.25722999999</v>
      </c>
      <c r="G39" s="1764">
        <v>-2.6441128657869517</v>
      </c>
      <c r="H39" s="1765"/>
      <c r="I39" s="1799">
        <v>7.1848045524616211</v>
      </c>
      <c r="J39" s="1764">
        <v>-0.72041144023119452</v>
      </c>
      <c r="K39" s="1764"/>
      <c r="L39" s="1764">
        <v>11.865243727106133</v>
      </c>
      <c r="M39" s="1764">
        <v>-0.85743202565863319</v>
      </c>
      <c r="N39" s="1764"/>
      <c r="O39" s="1765">
        <v>12.024268827621732</v>
      </c>
      <c r="P39" s="1764">
        <v>-21.86326275725612</v>
      </c>
      <c r="Q39" s="1764"/>
      <c r="R39" s="1765">
        <v>13.012006686772025</v>
      </c>
    </row>
    <row r="40" spans="2:134" ht="30" hidden="1" customHeight="1">
      <c r="B40" s="1763" t="s">
        <v>340</v>
      </c>
      <c r="C40" s="1764">
        <v>2671584.2532599997</v>
      </c>
      <c r="D40" s="1764">
        <v>4189129.9452999998</v>
      </c>
      <c r="E40" s="1764">
        <v>4299500.4303700002</v>
      </c>
      <c r="F40" s="1764">
        <v>423123.62767000002</v>
      </c>
      <c r="G40" s="1764">
        <v>3.5747339905426445</v>
      </c>
      <c r="H40" s="1765"/>
      <c r="I40" s="1799">
        <v>13.179012394990043</v>
      </c>
      <c r="J40" s="1764">
        <v>2.1316878112312976</v>
      </c>
      <c r="K40" s="1764"/>
      <c r="L40" s="1764">
        <v>15.833672509525808</v>
      </c>
      <c r="M40" s="1764">
        <v>2.3859027837447977</v>
      </c>
      <c r="N40" s="1764"/>
      <c r="O40" s="1765">
        <v>16.19444365025382</v>
      </c>
      <c r="P40" s="1764">
        <v>33.955729322273065</v>
      </c>
      <c r="Q40" s="1764"/>
      <c r="R40" s="1765">
        <v>93.161813986691271</v>
      </c>
      <c r="ED40" s="1800"/>
    </row>
    <row r="41" spans="2:134" ht="30" hidden="1" customHeight="1">
      <c r="B41" s="1763" t="s">
        <v>341</v>
      </c>
      <c r="C41" s="1764">
        <v>2695381.9639900001</v>
      </c>
      <c r="D41" s="1764">
        <v>4245417.2284000004</v>
      </c>
      <c r="E41" s="1764">
        <v>4363784.7197500002</v>
      </c>
      <c r="F41" s="1764">
        <v>624369.72383999999</v>
      </c>
      <c r="G41" s="1764">
        <v>0.89077148515759319</v>
      </c>
      <c r="H41" s="1765">
        <v>1.7343203589459621</v>
      </c>
      <c r="I41" s="1799">
        <v>12.139958084058989</v>
      </c>
      <c r="J41" s="1764">
        <v>1.3436509211931291</v>
      </c>
      <c r="K41" s="1764">
        <v>2.7583266538551143</v>
      </c>
      <c r="L41" s="1764">
        <v>15.440648468705609</v>
      </c>
      <c r="M41" s="1764">
        <v>1.4951571797951368</v>
      </c>
      <c r="N41" s="1764">
        <v>3.0257176118941187</v>
      </c>
      <c r="O41" s="1765">
        <v>16.137046444015766</v>
      </c>
      <c r="P41" s="1764">
        <v>47.56200859739144</v>
      </c>
      <c r="Q41" s="1764"/>
      <c r="R41" s="1765">
        <v>126.44221340712475</v>
      </c>
    </row>
    <row r="42" spans="2:134" ht="30" hidden="1" customHeight="1">
      <c r="B42" s="1763" t="s">
        <v>342</v>
      </c>
      <c r="C42" s="1764">
        <v>2751218.7747500003</v>
      </c>
      <c r="D42" s="1764">
        <v>4348716.3284000009</v>
      </c>
      <c r="E42" s="1764">
        <v>4433097.4041500008</v>
      </c>
      <c r="F42" s="1764">
        <v>611496.20385000005</v>
      </c>
      <c r="G42" s="1764">
        <v>2.0715732132207565</v>
      </c>
      <c r="H42" s="1765"/>
      <c r="I42" s="1799">
        <v>11.530855971507048</v>
      </c>
      <c r="J42" s="1764">
        <v>2.4331907664804753</v>
      </c>
      <c r="K42" s="1764"/>
      <c r="L42" s="1764">
        <v>14.852354516019229</v>
      </c>
      <c r="M42" s="1764">
        <v>1.5883616826077418</v>
      </c>
      <c r="N42" s="1764"/>
      <c r="O42" s="1765">
        <v>14.554977243546464</v>
      </c>
      <c r="P42" s="1764">
        <v>-2.0618424466236407</v>
      </c>
      <c r="Q42" s="1764"/>
      <c r="R42" s="1765">
        <v>127.72782538759154</v>
      </c>
    </row>
    <row r="43" spans="2:134" ht="30" hidden="1" customHeight="1">
      <c r="B43" s="1763" t="s">
        <v>343</v>
      </c>
      <c r="C43" s="1764">
        <v>2732842.05045</v>
      </c>
      <c r="D43" s="1764">
        <v>4266157.07455</v>
      </c>
      <c r="E43" s="1764">
        <v>4389904.83201</v>
      </c>
      <c r="F43" s="1764">
        <v>537065.53485000005</v>
      </c>
      <c r="G43" s="1764">
        <v>-0.66794849136162515</v>
      </c>
      <c r="H43" s="1765"/>
      <c r="I43" s="1799">
        <v>15.90733669619433</v>
      </c>
      <c r="J43" s="1764">
        <v>-1.8984741154725149</v>
      </c>
      <c r="K43" s="1764"/>
      <c r="L43" s="1764">
        <v>16.684121891830262</v>
      </c>
      <c r="M43" s="1764">
        <v>-0.97432039502598489</v>
      </c>
      <c r="N43" s="1764"/>
      <c r="O43" s="1765">
        <v>17.32214764457829</v>
      </c>
      <c r="P43" s="1764">
        <v>-12.171893877898521</v>
      </c>
      <c r="Q43" s="1764"/>
      <c r="R43" s="1765">
        <v>138.31861425510343</v>
      </c>
    </row>
    <row r="44" spans="2:134" ht="30" hidden="1" customHeight="1">
      <c r="B44" s="1767">
        <v>41974</v>
      </c>
      <c r="C44" s="1764">
        <v>2724290.3976558</v>
      </c>
      <c r="D44" s="1764">
        <v>4257272.3109258004</v>
      </c>
      <c r="E44" s="1764">
        <v>4377131.2726058001</v>
      </c>
      <c r="F44" s="1764">
        <v>464083.65796999994</v>
      </c>
      <c r="G44" s="1764">
        <v>-0.31292158991742536</v>
      </c>
      <c r="H44" s="1765">
        <v>1.072517144212326</v>
      </c>
      <c r="I44" s="1799">
        <v>9.9417904837309159</v>
      </c>
      <c r="J44" s="1764">
        <v>-0.2082615212928296</v>
      </c>
      <c r="K44" s="1764">
        <v>0.27924422708078822</v>
      </c>
      <c r="L44" s="1764">
        <v>11.875427740011112</v>
      </c>
      <c r="M44" s="1764">
        <v>-0.29097577038705857</v>
      </c>
      <c r="N44" s="1764">
        <v>0.30584810463711865</v>
      </c>
      <c r="O44" s="1765">
        <v>12.581161833590437</v>
      </c>
      <c r="P44" s="1764">
        <v>-13.589007699103917</v>
      </c>
      <c r="Q44" s="1764"/>
      <c r="R44" s="1765">
        <v>70.919626661073451</v>
      </c>
    </row>
    <row r="45" spans="2:134" ht="30" hidden="1" customHeight="1">
      <c r="B45" s="1763"/>
      <c r="C45" s="1764"/>
      <c r="D45" s="1764"/>
      <c r="E45" s="1764"/>
      <c r="F45" s="1764"/>
      <c r="G45" s="1764"/>
      <c r="H45" s="1765"/>
      <c r="I45" s="1799"/>
      <c r="J45" s="1764"/>
      <c r="K45" s="1764"/>
      <c r="L45" s="1764"/>
      <c r="M45" s="1764"/>
      <c r="N45" s="1764"/>
      <c r="O45" s="1765"/>
      <c r="P45" s="1764"/>
      <c r="Q45" s="1764"/>
      <c r="R45" s="1765"/>
    </row>
    <row r="46" spans="2:134" ht="30" hidden="1" customHeight="1">
      <c r="B46" s="1763">
        <v>2015</v>
      </c>
      <c r="C46" s="1764"/>
      <c r="D46" s="1764"/>
      <c r="E46" s="1764"/>
      <c r="F46" s="1764"/>
      <c r="G46" s="1764"/>
      <c r="H46" s="1765"/>
      <c r="I46" s="1799"/>
      <c r="J46" s="1764"/>
      <c r="K46" s="1764"/>
      <c r="L46" s="1764"/>
      <c r="M46" s="1764"/>
      <c r="N46" s="1764"/>
      <c r="O46" s="1765"/>
      <c r="P46" s="1764"/>
      <c r="Q46" s="1764"/>
      <c r="R46" s="1765"/>
    </row>
    <row r="47" spans="2:134" ht="30" hidden="1" customHeight="1">
      <c r="B47" s="1763" t="s">
        <v>345</v>
      </c>
      <c r="C47" s="1764">
        <v>2587605.64903</v>
      </c>
      <c r="D47" s="1764">
        <v>4232454.3794499999</v>
      </c>
      <c r="E47" s="1764">
        <v>4294897.0453500003</v>
      </c>
      <c r="F47" s="1764">
        <v>547835.29446</v>
      </c>
      <c r="G47" s="1764">
        <v>-5.0172605953981542</v>
      </c>
      <c r="H47" s="1765"/>
      <c r="I47" s="1799">
        <v>4.6126882122642821</v>
      </c>
      <c r="J47" s="1764">
        <v>-0.5829538179201732</v>
      </c>
      <c r="K47" s="1764"/>
      <c r="L47" s="1764">
        <v>13.861487564956976</v>
      </c>
      <c r="M47" s="1764">
        <v>-1.8787242633197088</v>
      </c>
      <c r="N47" s="1764"/>
      <c r="O47" s="1765">
        <v>13.026691507990119</v>
      </c>
      <c r="P47" s="1764">
        <v>18.04666789094609</v>
      </c>
      <c r="Q47" s="1764"/>
      <c r="R47" s="1765">
        <v>87.142596522807622</v>
      </c>
    </row>
    <row r="48" spans="2:134" ht="30" hidden="1" customHeight="1">
      <c r="B48" s="1763" t="s">
        <v>334</v>
      </c>
      <c r="C48" s="1764">
        <v>2539576.84907</v>
      </c>
      <c r="D48" s="1764">
        <v>4191712.9221099997</v>
      </c>
      <c r="E48" s="1764">
        <v>4265529.4961399995</v>
      </c>
      <c r="F48" s="1764">
        <v>554890.93958999997</v>
      </c>
      <c r="G48" s="1764">
        <v>-1.8561097197327681</v>
      </c>
      <c r="H48" s="1765"/>
      <c r="I48" s="1799">
        <v>3.7281936138983118</v>
      </c>
      <c r="J48" s="1764">
        <v>-0.9625964910056406</v>
      </c>
      <c r="K48" s="1764"/>
      <c r="L48" s="1764">
        <v>8.7611715296449511</v>
      </c>
      <c r="M48" s="1764">
        <v>-0.68377772272321113</v>
      </c>
      <c r="N48" s="1764"/>
      <c r="O48" s="1765">
        <v>8.0569401431139553</v>
      </c>
      <c r="P48" s="1764">
        <v>1.2879135757316806</v>
      </c>
      <c r="Q48" s="1764"/>
      <c r="R48" s="1765">
        <v>85.364469929108154</v>
      </c>
    </row>
    <row r="49" spans="2:137" ht="30" hidden="1" customHeight="1">
      <c r="B49" s="1763" t="s">
        <v>335</v>
      </c>
      <c r="C49" s="1764">
        <v>2647398.3621299998</v>
      </c>
      <c r="D49" s="1764">
        <v>4237133.9347200003</v>
      </c>
      <c r="E49" s="1764">
        <v>4323137.5652000001</v>
      </c>
      <c r="F49" s="1764">
        <v>478996.12615999999</v>
      </c>
      <c r="G49" s="1764">
        <v>4.245648762292209</v>
      </c>
      <c r="H49" s="1765">
        <v>-2.8224610559859697</v>
      </c>
      <c r="I49" s="1799">
        <v>5.4367141232627203</v>
      </c>
      <c r="J49" s="1764">
        <v>1.0835907289933555</v>
      </c>
      <c r="K49" s="1764">
        <v>-0.47303472117856682</v>
      </c>
      <c r="L49" s="1764">
        <v>7.8731795264147753</v>
      </c>
      <c r="M49" s="1764">
        <v>1.3505490727969915</v>
      </c>
      <c r="N49" s="1764">
        <v>-1.2335409665165553</v>
      </c>
      <c r="O49" s="1765">
        <v>7.6992924041362043</v>
      </c>
      <c r="P49" s="1764">
        <v>-13.677428845040696</v>
      </c>
      <c r="Q49" s="1764"/>
      <c r="R49" s="1765">
        <v>54.276700973906735</v>
      </c>
    </row>
    <row r="50" spans="2:137" ht="30" hidden="1" customHeight="1">
      <c r="B50" s="1763" t="s">
        <v>336</v>
      </c>
      <c r="C50" s="1764">
        <v>2647073.7569999998</v>
      </c>
      <c r="D50" s="1764">
        <v>4316645.9027499994</v>
      </c>
      <c r="E50" s="1764">
        <v>4403291.2568199998</v>
      </c>
      <c r="F50" s="1764">
        <v>539952.41542999994</v>
      </c>
      <c r="G50" s="1764">
        <v>-1.2261287709602886E-2</v>
      </c>
      <c r="H50" s="1765"/>
      <c r="I50" s="1799">
        <v>-1.4530958214035716</v>
      </c>
      <c r="J50" s="1764">
        <v>1.8765507358278422</v>
      </c>
      <c r="K50" s="1764"/>
      <c r="L50" s="1764">
        <v>5.3388749683082937</v>
      </c>
      <c r="M50" s="1764">
        <v>1.8540629441268219</v>
      </c>
      <c r="N50" s="1764"/>
      <c r="O50" s="1765">
        <v>5.1904160037959723</v>
      </c>
      <c r="P50" s="1764">
        <v>12.725841805584581</v>
      </c>
      <c r="Q50" s="1764"/>
      <c r="R50" s="1765">
        <v>41.429248224431817</v>
      </c>
    </row>
    <row r="51" spans="2:137" ht="30" hidden="1" customHeight="1">
      <c r="B51" s="1763" t="s">
        <v>337</v>
      </c>
      <c r="C51" s="1764">
        <v>2703984.7632100005</v>
      </c>
      <c r="D51" s="1764">
        <v>4374656.5968400007</v>
      </c>
      <c r="E51" s="1764">
        <v>4451843.3567100009</v>
      </c>
      <c r="F51" s="1764">
        <v>534379.51746</v>
      </c>
      <c r="G51" s="1764">
        <v>2.1499592166445591</v>
      </c>
      <c r="H51" s="1765"/>
      <c r="I51" s="1799">
        <v>0.39755953027222901</v>
      </c>
      <c r="J51" s="1764">
        <v>1.3438835474794075</v>
      </c>
      <c r="K51" s="1764"/>
      <c r="L51" s="1764">
        <v>5.2164749208984951</v>
      </c>
      <c r="M51" s="1764">
        <v>1.1026320326824157</v>
      </c>
      <c r="N51" s="1764"/>
      <c r="O51" s="1765">
        <v>4.5756901836876418</v>
      </c>
      <c r="P51" s="1764">
        <v>-1.032109091606126</v>
      </c>
      <c r="Q51" s="1764"/>
      <c r="R51" s="1765">
        <v>21.202599296680091</v>
      </c>
    </row>
    <row r="52" spans="2:137" ht="30" hidden="1" customHeight="1">
      <c r="B52" s="1763" t="s">
        <v>338</v>
      </c>
      <c r="C52" s="1764">
        <v>2764624.1738113351</v>
      </c>
      <c r="D52" s="1764">
        <v>4442311.9330393067</v>
      </c>
      <c r="E52" s="1764">
        <v>4501669.385259307</v>
      </c>
      <c r="F52" s="1764">
        <v>594498.94468999992</v>
      </c>
      <c r="G52" s="1764">
        <v>2.2425943898199741</v>
      </c>
      <c r="H52" s="1765">
        <v>4.4279626881320366</v>
      </c>
      <c r="I52" s="1799">
        <v>4.3477937925580523</v>
      </c>
      <c r="J52" s="1764">
        <v>1.5465290749490102</v>
      </c>
      <c r="K52" s="1764">
        <v>4.8423769812427464</v>
      </c>
      <c r="L52" s="1764">
        <v>7.5240703457573055</v>
      </c>
      <c r="M52" s="1764">
        <v>1.1192224109638937</v>
      </c>
      <c r="N52" s="1764">
        <v>4.1296816806487113</v>
      </c>
      <c r="O52" s="1765">
        <v>6.2810722006480191</v>
      </c>
      <c r="P52" s="1764">
        <v>11.250324023599955</v>
      </c>
      <c r="Q52" s="1764"/>
      <c r="R52" s="1765">
        <v>47.061968935063959</v>
      </c>
    </row>
    <row r="53" spans="2:137" ht="30" hidden="1" customHeight="1">
      <c r="B53" s="1763" t="s">
        <v>339</v>
      </c>
      <c r="C53" s="1764">
        <v>2662914.1319300001</v>
      </c>
      <c r="D53" s="1764">
        <v>4366109.3709000004</v>
      </c>
      <c r="E53" s="1764">
        <v>4436787.6964800004</v>
      </c>
      <c r="F53" s="1764">
        <v>573560.88809000002</v>
      </c>
      <c r="G53" s="1764">
        <v>-3.6789825844977919</v>
      </c>
      <c r="H53" s="1765"/>
      <c r="I53" s="1799">
        <v>3.2386017838474501</v>
      </c>
      <c r="J53" s="1764">
        <v>-1.7153807136449872</v>
      </c>
      <c r="K53" s="1764"/>
      <c r="L53" s="1764">
        <v>6.446475769687865</v>
      </c>
      <c r="M53" s="1764">
        <v>-1.4412806278435553</v>
      </c>
      <c r="N53" s="1764"/>
      <c r="O53" s="1765">
        <v>5.6551850896835232</v>
      </c>
      <c r="P53" s="1764">
        <v>-3.5219669920386498</v>
      </c>
      <c r="Q53" s="1764"/>
      <c r="R53" s="1765">
        <v>81.582313183296762</v>
      </c>
      <c r="EG53" s="1779">
        <v>0</v>
      </c>
    </row>
    <row r="54" spans="2:137" ht="30" hidden="1" customHeight="1">
      <c r="B54" s="1763" t="s">
        <v>340</v>
      </c>
      <c r="C54" s="1764">
        <v>2799154.4102800004</v>
      </c>
      <c r="D54" s="1764">
        <v>4369838.2395200003</v>
      </c>
      <c r="E54" s="1764">
        <v>4434938.3082800005</v>
      </c>
      <c r="F54" s="1764">
        <v>520850.16662000003</v>
      </c>
      <c r="G54" s="1764">
        <v>5.1162099714892939</v>
      </c>
      <c r="H54" s="1765"/>
      <c r="I54" s="1799">
        <v>4.7750751960876192</v>
      </c>
      <c r="J54" s="1764">
        <v>8.540483765369089E-2</v>
      </c>
      <c r="K54" s="1764"/>
      <c r="L54" s="1764">
        <v>4.3137428673643008</v>
      </c>
      <c r="M54" s="1764">
        <v>-4.1683044727769403E-2</v>
      </c>
      <c r="N54" s="1764"/>
      <c r="O54" s="1765">
        <v>3.1500840644954842</v>
      </c>
      <c r="P54" s="1764">
        <v>-9.1900829649543496</v>
      </c>
      <c r="Q54" s="1764"/>
      <c r="R54" s="1765">
        <v>23.096450436518356</v>
      </c>
    </row>
    <row r="55" spans="2:137" ht="30" hidden="1" customHeight="1">
      <c r="B55" s="1763" t="s">
        <v>1802</v>
      </c>
      <c r="C55" s="1764">
        <v>2816825.3344902741</v>
      </c>
      <c r="D55" s="1764">
        <v>4476794.2758002738</v>
      </c>
      <c r="E55" s="1764">
        <v>4547951.7272002734</v>
      </c>
      <c r="F55" s="1764">
        <v>574627.43432</v>
      </c>
      <c r="G55" s="1764">
        <v>0.63129508487909103</v>
      </c>
      <c r="H55" s="1765">
        <v>1.8881828920338961</v>
      </c>
      <c r="I55" s="1799">
        <v>4.5056089312291769</v>
      </c>
      <c r="J55" s="1764">
        <v>2.4475971516058292</v>
      </c>
      <c r="K55" s="1764">
        <v>0.77622515664663716</v>
      </c>
      <c r="L55" s="1764">
        <v>5.4500425977560329</v>
      </c>
      <c r="M55" s="1764">
        <v>2.5482523332799767</v>
      </c>
      <c r="N55" s="1764">
        <v>1.0281150830960151</v>
      </c>
      <c r="O55" s="1765">
        <v>4.2203504360963207</v>
      </c>
      <c r="P55" s="1764">
        <v>10.324901698502199</v>
      </c>
      <c r="Q55" s="1764"/>
      <c r="R55" s="1765">
        <v>-7.966800378159733</v>
      </c>
    </row>
    <row r="56" spans="2:137" ht="30" hidden="1" customHeight="1">
      <c r="B56" s="1763" t="s">
        <v>342</v>
      </c>
      <c r="C56" s="1764">
        <v>2804613.8597880173</v>
      </c>
      <c r="D56" s="1764">
        <v>4497471.9992880169</v>
      </c>
      <c r="E56" s="1764">
        <v>4563747.7127680173</v>
      </c>
      <c r="F56" s="1764">
        <v>577410.48953999998</v>
      </c>
      <c r="G56" s="1764">
        <v>-0.43351905965679505</v>
      </c>
      <c r="H56" s="1765"/>
      <c r="I56" s="1799">
        <v>1.9407793203529922</v>
      </c>
      <c r="J56" s="1764">
        <v>0.46188683718433321</v>
      </c>
      <c r="K56" s="1764"/>
      <c r="L56" s="1764">
        <v>3.420680027265588</v>
      </c>
      <c r="M56" s="1764">
        <v>0.3473208713556053</v>
      </c>
      <c r="N56" s="1764"/>
      <c r="O56" s="1765">
        <v>2.9471562816487884</v>
      </c>
      <c r="P56" s="1764">
        <v>0.48432341614412788</v>
      </c>
      <c r="Q56" s="1764"/>
      <c r="R56" s="1765">
        <v>-5.5741497813715402</v>
      </c>
    </row>
    <row r="57" spans="2:137" ht="30" hidden="1" customHeight="1">
      <c r="B57" s="1763" t="s">
        <v>343</v>
      </c>
      <c r="C57" s="1764">
        <v>3059620.7381973271</v>
      </c>
      <c r="D57" s="1764">
        <v>4654764.3626686344</v>
      </c>
      <c r="E57" s="1764">
        <v>4711210.0249086348</v>
      </c>
      <c r="F57" s="1764">
        <v>577400.56394000002</v>
      </c>
      <c r="G57" s="1764">
        <v>9.0924059837807381</v>
      </c>
      <c r="H57" s="1765"/>
      <c r="I57" s="1799">
        <v>11.957467051325498</v>
      </c>
      <c r="J57" s="1764">
        <v>3.4973505872969879</v>
      </c>
      <c r="K57" s="1764"/>
      <c r="L57" s="1764">
        <v>9.10907126314906</v>
      </c>
      <c r="M57" s="1764">
        <v>3.2311670456292241</v>
      </c>
      <c r="N57" s="1764"/>
      <c r="O57" s="1765">
        <v>7.3191835630641577</v>
      </c>
      <c r="P57" s="1764">
        <v>-1.7189850513243954E-3</v>
      </c>
      <c r="Q57" s="1764"/>
      <c r="R57" s="1765">
        <v>7.5102620579191148</v>
      </c>
    </row>
    <row r="58" spans="2:137" ht="30" hidden="1" customHeight="1">
      <c r="B58" s="1767">
        <v>42339</v>
      </c>
      <c r="C58" s="1764">
        <v>3058502.6853041924</v>
      </c>
      <c r="D58" s="1764">
        <v>4691482.3308941927</v>
      </c>
      <c r="E58" s="1764">
        <v>4736138.9783041924</v>
      </c>
      <c r="F58" s="1764">
        <v>563278.57436000009</v>
      </c>
      <c r="G58" s="1764">
        <v>-3.6542205351686174E-2</v>
      </c>
      <c r="H58" s="1765">
        <v>8.579777661565636</v>
      </c>
      <c r="I58" s="1799">
        <v>12.267865714168202</v>
      </c>
      <c r="J58" s="1764">
        <v>0.7888254993107191</v>
      </c>
      <c r="K58" s="1764">
        <v>4.7955756254969062</v>
      </c>
      <c r="L58" s="1764">
        <v>10.199254082339104</v>
      </c>
      <c r="M58" s="1764">
        <v>0.52914120287050892</v>
      </c>
      <c r="N58" s="1764">
        <v>4.1378462743659528</v>
      </c>
      <c r="O58" s="1765">
        <v>8.2018948790783632</v>
      </c>
      <c r="P58" s="1764">
        <v>-2.4457872856299079</v>
      </c>
      <c r="Q58" s="1764"/>
      <c r="R58" s="1765">
        <v>21.374360998596597</v>
      </c>
    </row>
    <row r="59" spans="2:137" ht="30" hidden="1" customHeight="1">
      <c r="B59" s="1763"/>
      <c r="C59" s="1764"/>
      <c r="D59" s="1764"/>
      <c r="E59" s="1764"/>
      <c r="F59" s="1764"/>
      <c r="G59" s="1764"/>
      <c r="H59" s="1765"/>
      <c r="I59" s="1799"/>
      <c r="J59" s="1764"/>
      <c r="K59" s="1764"/>
      <c r="L59" s="1764"/>
      <c r="M59" s="1764"/>
      <c r="N59" s="1764"/>
      <c r="O59" s="1765"/>
      <c r="P59" s="1764"/>
      <c r="Q59" s="1764"/>
      <c r="R59" s="1765"/>
    </row>
    <row r="60" spans="2:137" ht="30" hidden="1" customHeight="1">
      <c r="B60" s="1763">
        <v>2016</v>
      </c>
      <c r="C60" s="1764"/>
      <c r="D60" s="1764"/>
      <c r="E60" s="1764"/>
      <c r="F60" s="1764"/>
      <c r="G60" s="1764"/>
      <c r="H60" s="1765"/>
      <c r="I60" s="1799"/>
      <c r="J60" s="1764"/>
      <c r="K60" s="1764"/>
      <c r="L60" s="1764"/>
      <c r="M60" s="1764"/>
      <c r="N60" s="1764"/>
      <c r="O60" s="1765"/>
      <c r="P60" s="1764"/>
      <c r="Q60" s="1764"/>
      <c r="R60" s="1765"/>
    </row>
    <row r="61" spans="2:137" ht="30" hidden="1" customHeight="1">
      <c r="B61" s="1763"/>
      <c r="C61" s="1764"/>
      <c r="D61" s="1764"/>
      <c r="E61" s="1764"/>
      <c r="F61" s="1764"/>
      <c r="G61" s="1764"/>
      <c r="H61" s="1765"/>
      <c r="I61" s="1799"/>
      <c r="J61" s="1764"/>
      <c r="K61" s="1764"/>
      <c r="L61" s="1764"/>
      <c r="M61" s="1764"/>
      <c r="N61" s="1764"/>
      <c r="O61" s="1765"/>
      <c r="P61" s="1764"/>
      <c r="Q61" s="1764"/>
      <c r="R61" s="1765"/>
    </row>
    <row r="62" spans="2:137" ht="30" hidden="1" customHeight="1">
      <c r="B62" s="1763" t="s">
        <v>345</v>
      </c>
      <c r="C62" s="1764">
        <v>3146145.257021198</v>
      </c>
      <c r="D62" s="1764">
        <v>4682655.6795347389</v>
      </c>
      <c r="E62" s="1764">
        <v>4727588.2992216386</v>
      </c>
      <c r="F62" s="1764">
        <v>688815.13962999999</v>
      </c>
      <c r="G62" s="1764">
        <v>2.8655384916979054</v>
      </c>
      <c r="H62" s="1765"/>
      <c r="I62" s="1799">
        <v>21.585190471375505</v>
      </c>
      <c r="J62" s="1764">
        <v>-0.18814205696414676</v>
      </c>
      <c r="K62" s="1764"/>
      <c r="L62" s="1764">
        <v>10.636884883405218</v>
      </c>
      <c r="M62" s="1764">
        <v>-0.18054113533668703</v>
      </c>
      <c r="N62" s="1764"/>
      <c r="O62" s="1765">
        <v>10.074543098538413</v>
      </c>
      <c r="P62" s="1764">
        <v>22.28676377627805</v>
      </c>
      <c r="Q62" s="1764"/>
      <c r="R62" s="1765">
        <v>25.73398366181636</v>
      </c>
    </row>
    <row r="63" spans="2:137" ht="30" hidden="1" customHeight="1">
      <c r="B63" s="1763" t="s">
        <v>334</v>
      </c>
      <c r="C63" s="1764">
        <v>3144799.8010683642</v>
      </c>
      <c r="D63" s="1764">
        <v>4697689.1447503651</v>
      </c>
      <c r="E63" s="1764">
        <v>4748029.2097403649</v>
      </c>
      <c r="F63" s="1764">
        <v>724207.47349999996</v>
      </c>
      <c r="G63" s="1764">
        <v>-4.2765220386165037E-2</v>
      </c>
      <c r="H63" s="1765"/>
      <c r="I63" s="1799">
        <v>23.831645505037514</v>
      </c>
      <c r="J63" s="1764">
        <v>0.32104571090565415</v>
      </c>
      <c r="K63" s="1764"/>
      <c r="L63" s="1764">
        <v>12.070870120219723</v>
      </c>
      <c r="M63" s="1764">
        <v>0.4323750129022752</v>
      </c>
      <c r="N63" s="1764"/>
      <c r="O63" s="1765">
        <v>11.311601854751995</v>
      </c>
      <c r="P63" s="1764">
        <v>5.1381469183460649</v>
      </c>
      <c r="Q63" s="1764"/>
      <c r="R63" s="1765">
        <v>30.51347964612745</v>
      </c>
    </row>
    <row r="64" spans="2:137" ht="30" hidden="1" customHeight="1">
      <c r="B64" s="1763" t="s">
        <v>335</v>
      </c>
      <c r="C64" s="1764">
        <v>3251831.1754713925</v>
      </c>
      <c r="D64" s="1764">
        <v>4844198.9996084459</v>
      </c>
      <c r="E64" s="1764">
        <v>4899782.7724184459</v>
      </c>
      <c r="F64" s="1764">
        <v>795190.11179999996</v>
      </c>
      <c r="G64" s="1764">
        <v>3.4034400017027178</v>
      </c>
      <c r="H64" s="1765">
        <v>6.3210175062498708</v>
      </c>
      <c r="I64" s="1799">
        <v>22.831199942840797</v>
      </c>
      <c r="J64" s="1764">
        <v>3.1187643614478899</v>
      </c>
      <c r="K64" s="1764">
        <v>3.2551901071562916</v>
      </c>
      <c r="L64" s="1764">
        <v>14.327256920391918</v>
      </c>
      <c r="M64" s="1764">
        <v>3.19613793375082</v>
      </c>
      <c r="N64" s="1764">
        <v>3.4552152051257501</v>
      </c>
      <c r="O64" s="1765">
        <v>13.338581031061135</v>
      </c>
      <c r="P64" s="1764">
        <v>9.8014230586368036</v>
      </c>
      <c r="Q64" s="1764"/>
      <c r="R64" s="1765">
        <v>66.011804348994076</v>
      </c>
    </row>
    <row r="65" spans="2:18" ht="30" hidden="1" customHeight="1">
      <c r="B65" s="1763" t="s">
        <v>336</v>
      </c>
      <c r="C65" s="1764">
        <v>3337591.0811300003</v>
      </c>
      <c r="D65" s="1764">
        <v>4906181.4248200003</v>
      </c>
      <c r="E65" s="1764">
        <v>4986286.2532000002</v>
      </c>
      <c r="F65" s="1764">
        <v>845282.56190999993</v>
      </c>
      <c r="G65" s="1764">
        <v>2.6372803823733637</v>
      </c>
      <c r="H65" s="1765"/>
      <c r="I65" s="1799">
        <v>26.086062857295779</v>
      </c>
      <c r="J65" s="1764">
        <v>1.2795185585184443</v>
      </c>
      <c r="K65" s="1764"/>
      <c r="L65" s="1764">
        <v>13.657259255257115</v>
      </c>
      <c r="M65" s="1764">
        <v>1.765455425258744</v>
      </c>
      <c r="N65" s="1764"/>
      <c r="O65" s="1765">
        <v>13.23998260339998</v>
      </c>
      <c r="P65" s="1764">
        <v>6.2994307105517455</v>
      </c>
      <c r="Q65" s="1764"/>
      <c r="R65" s="1765">
        <v>56.547602669180641</v>
      </c>
    </row>
    <row r="66" spans="2:18" ht="30" hidden="1" customHeight="1">
      <c r="B66" s="1763" t="s">
        <v>337</v>
      </c>
      <c r="C66" s="1764">
        <v>3400166.6353048272</v>
      </c>
      <c r="D66" s="1764">
        <v>4959639.1782148276</v>
      </c>
      <c r="E66" s="1764">
        <v>5031255.6420348277</v>
      </c>
      <c r="F66" s="1764">
        <v>958156.56906999997</v>
      </c>
      <c r="G66" s="1764">
        <v>1.8748718058546832</v>
      </c>
      <c r="H66" s="1765"/>
      <c r="I66" s="1799">
        <v>25.746516088661807</v>
      </c>
      <c r="J66" s="1764">
        <v>1.0896000120254046</v>
      </c>
      <c r="K66" s="1764"/>
      <c r="L66" s="1764">
        <v>13.372080034747968</v>
      </c>
      <c r="M66" s="1764">
        <v>0.90186135635450526</v>
      </c>
      <c r="N66" s="1764"/>
      <c r="O66" s="1765">
        <v>13.015109447898986</v>
      </c>
      <c r="P66" s="1764">
        <v>13.35340538730032</v>
      </c>
      <c r="Q66" s="1764"/>
      <c r="R66" s="1765">
        <v>79.302637500832176</v>
      </c>
    </row>
    <row r="67" spans="2:18" ht="30" hidden="1" customHeight="1">
      <c r="B67" s="1763" t="s">
        <v>338</v>
      </c>
      <c r="C67" s="1764">
        <v>3464854.9943890148</v>
      </c>
      <c r="D67" s="1764">
        <v>5034063.7160133868</v>
      </c>
      <c r="E67" s="1764">
        <v>5115015.8520633867</v>
      </c>
      <c r="F67" s="1764">
        <v>1009656.2022899999</v>
      </c>
      <c r="G67" s="1764">
        <v>1.9025055540664138</v>
      </c>
      <c r="H67" s="1765">
        <v>6.5508880204010467</v>
      </c>
      <c r="I67" s="1799">
        <v>25.328246320451409</v>
      </c>
      <c r="J67" s="1764">
        <v>1.5006038771019581</v>
      </c>
      <c r="K67" s="1764">
        <v>3.9194243758418512</v>
      </c>
      <c r="L67" s="1764">
        <v>13.320806640636329</v>
      </c>
      <c r="M67" s="1764">
        <v>1.6647973386357817</v>
      </c>
      <c r="N67" s="1764">
        <v>4.3927065676567789</v>
      </c>
      <c r="O67" s="1765">
        <v>13.624867006281693</v>
      </c>
      <c r="P67" s="1764">
        <v>5.3748661630516503</v>
      </c>
      <c r="Q67" s="1764"/>
      <c r="R67" s="1765">
        <v>69.833136174275751</v>
      </c>
    </row>
    <row r="68" spans="2:18" ht="30" hidden="1" customHeight="1">
      <c r="B68" s="1763" t="s">
        <v>339</v>
      </c>
      <c r="C68" s="1764">
        <v>3474825.0242486284</v>
      </c>
      <c r="D68" s="1764">
        <v>4992534.3566218875</v>
      </c>
      <c r="E68" s="1764">
        <v>5064325.3843118874</v>
      </c>
      <c r="F68" s="1764">
        <v>1051559.3195199999</v>
      </c>
      <c r="G68" s="1764">
        <v>0.28774739132688687</v>
      </c>
      <c r="H68" s="1765"/>
      <c r="I68" s="1799">
        <v>30.489563391598338</v>
      </c>
      <c r="J68" s="1764">
        <v>-0.82496690018829533</v>
      </c>
      <c r="K68" s="1764"/>
      <c r="L68" s="1764">
        <v>14.347441452039478</v>
      </c>
      <c r="M68" s="1764">
        <v>-0.99101291604112296</v>
      </c>
      <c r="N68" s="1764"/>
      <c r="O68" s="1765">
        <v>14.143964750212291</v>
      </c>
      <c r="P68" s="1764">
        <v>4.1502362026756723</v>
      </c>
      <c r="Q68" s="1764"/>
      <c r="R68" s="1765">
        <v>83.338742469307817</v>
      </c>
    </row>
    <row r="69" spans="2:18" ht="30" hidden="1" customHeight="1">
      <c r="B69" s="1763" t="s">
        <v>340</v>
      </c>
      <c r="C69" s="1764">
        <v>3546545.5209700004</v>
      </c>
      <c r="D69" s="1764">
        <v>5099893.2162141092</v>
      </c>
      <c r="E69" s="1764">
        <v>5180733.5014041094</v>
      </c>
      <c r="F69" s="1764">
        <v>1138557.4677599999</v>
      </c>
      <c r="G69" s="1764">
        <v>2.0640031144267601</v>
      </c>
      <c r="H69" s="1765"/>
      <c r="I69" s="1799">
        <v>26.700603151622438</v>
      </c>
      <c r="J69" s="1764">
        <v>2.1503879978276963</v>
      </c>
      <c r="K69" s="1764"/>
      <c r="L69" s="1764">
        <v>16.706681956591176</v>
      </c>
      <c r="M69" s="1764">
        <v>2.2985907945967998</v>
      </c>
      <c r="N69" s="1764"/>
      <c r="O69" s="1765">
        <v>16.816360032150037</v>
      </c>
      <c r="P69" s="1764">
        <v>8.2732516012231869</v>
      </c>
      <c r="Q69" s="1764"/>
      <c r="R69" s="1765">
        <v>118.59596880779431</v>
      </c>
    </row>
    <row r="70" spans="2:18" ht="30" hidden="1" customHeight="1">
      <c r="B70" s="1763" t="s">
        <v>341</v>
      </c>
      <c r="C70" s="1764">
        <v>3668057.8794719465</v>
      </c>
      <c r="D70" s="1764">
        <v>5202968.3283619471</v>
      </c>
      <c r="E70" s="1764">
        <v>5277086.6217219466</v>
      </c>
      <c r="F70" s="1764">
        <v>1198220.3934900002</v>
      </c>
      <c r="G70" s="1764">
        <v>3.4262173651365302</v>
      </c>
      <c r="H70" s="1765">
        <v>5.8646865572151929</v>
      </c>
      <c r="I70" s="1799">
        <v>30.219571464331118</v>
      </c>
      <c r="J70" s="1764">
        <v>2.0211229486164717</v>
      </c>
      <c r="K70" s="1764">
        <v>3.3552339000254117</v>
      </c>
      <c r="L70" s="1764">
        <v>16.220849291357318</v>
      </c>
      <c r="M70" s="1764">
        <v>1.8598354903166303</v>
      </c>
      <c r="N70" s="1764">
        <v>3.168529176565138</v>
      </c>
      <c r="O70" s="1765">
        <v>16.032159931709078</v>
      </c>
      <c r="P70" s="1764">
        <v>5.2402208425527341</v>
      </c>
      <c r="Q70" s="1764"/>
      <c r="R70" s="1765">
        <v>108.52126472310614</v>
      </c>
    </row>
    <row r="71" spans="2:18" ht="30" hidden="1" customHeight="1">
      <c r="B71" s="1763" t="s">
        <v>342</v>
      </c>
      <c r="C71" s="1764">
        <v>3730599.5592999998</v>
      </c>
      <c r="D71" s="1764">
        <v>5239542.7475399999</v>
      </c>
      <c r="E71" s="1764">
        <v>5312899.4129600003</v>
      </c>
      <c r="F71" s="1764">
        <v>1105507.1098400003</v>
      </c>
      <c r="G71" s="1764">
        <v>1.7050352497997245</v>
      </c>
      <c r="H71" s="1765"/>
      <c r="I71" s="1799">
        <v>33.016512996265803</v>
      </c>
      <c r="J71" s="1764">
        <v>0.70295294666087305</v>
      </c>
      <c r="K71" s="1764"/>
      <c r="L71" s="1764">
        <v>16.499730256674372</v>
      </c>
      <c r="M71" s="1764">
        <v>0.67864702259459175</v>
      </c>
      <c r="N71" s="1764"/>
      <c r="O71" s="1765">
        <v>16.415274185645234</v>
      </c>
      <c r="P71" s="1764">
        <v>-7.7375818466883466</v>
      </c>
      <c r="Q71" s="1764"/>
      <c r="R71" s="1765">
        <v>91.45947811248007</v>
      </c>
    </row>
    <row r="72" spans="2:18" ht="30" hidden="1" customHeight="1">
      <c r="B72" s="1763" t="s">
        <v>343</v>
      </c>
      <c r="C72" s="1764">
        <v>3908566.5919740004</v>
      </c>
      <c r="D72" s="1764">
        <v>5376148.5968040004</v>
      </c>
      <c r="E72" s="1764">
        <v>5420010.7647440005</v>
      </c>
      <c r="F72" s="1764">
        <v>1319638.9555500001</v>
      </c>
      <c r="G72" s="1764">
        <v>4.7704673161810485</v>
      </c>
      <c r="H72" s="1765"/>
      <c r="I72" s="1799">
        <v>27.74676753815104</v>
      </c>
      <c r="J72" s="1764">
        <v>2.6072093662779627</v>
      </c>
      <c r="K72" s="1764"/>
      <c r="L72" s="1764">
        <v>15.497760529424266</v>
      </c>
      <c r="M72" s="1764">
        <v>2.0160621058008088</v>
      </c>
      <c r="N72" s="1764"/>
      <c r="O72" s="1765">
        <v>15.044982840668663</v>
      </c>
      <c r="P72" s="1764">
        <v>19.369558441011847</v>
      </c>
      <c r="Q72" s="1764"/>
      <c r="R72" s="1765">
        <v>128.54826232679764</v>
      </c>
    </row>
    <row r="73" spans="2:18" ht="30" hidden="1" customHeight="1">
      <c r="B73" s="1767">
        <v>42705</v>
      </c>
      <c r="C73" s="1764">
        <v>4103729.476071964</v>
      </c>
      <c r="D73" s="1764">
        <v>5575386.6636519637</v>
      </c>
      <c r="E73" s="1764">
        <v>5638281.0184719637</v>
      </c>
      <c r="F73" s="1764">
        <v>1472735.1732299998</v>
      </c>
      <c r="G73" s="1764">
        <v>4.9932086227907346</v>
      </c>
      <c r="H73" s="1765">
        <v>11.877446074071685</v>
      </c>
      <c r="I73" s="1799">
        <v>34.174460457072172</v>
      </c>
      <c r="J73" s="1764">
        <v>3.7059627958647923</v>
      </c>
      <c r="K73" s="1764">
        <v>7.157805156335928</v>
      </c>
      <c r="L73" s="1764">
        <v>18.84061945490263</v>
      </c>
      <c r="M73" s="1764">
        <v>4.0271184542245653</v>
      </c>
      <c r="N73" s="1764">
        <v>6.8445796448222129</v>
      </c>
      <c r="O73" s="1765">
        <v>19.048048300533395</v>
      </c>
      <c r="P73" s="1764">
        <v>11.601371499084934</v>
      </c>
      <c r="Q73" s="1764"/>
      <c r="R73" s="1765">
        <v>161.45769433948894</v>
      </c>
    </row>
    <row r="74" spans="2:18" ht="30" hidden="1" customHeight="1">
      <c r="B74" s="1763"/>
      <c r="C74" s="1764"/>
      <c r="D74" s="1764"/>
      <c r="E74" s="1764"/>
      <c r="F74" s="1764"/>
      <c r="G74" s="1764"/>
      <c r="H74" s="1765"/>
      <c r="I74" s="1799"/>
      <c r="J74" s="1764"/>
      <c r="K74" s="1764"/>
      <c r="L74" s="1764"/>
      <c r="M74" s="1764"/>
      <c r="N74" s="1764"/>
      <c r="O74" s="1765"/>
      <c r="P74" s="1764"/>
      <c r="Q74" s="1764"/>
      <c r="R74" s="1765"/>
    </row>
    <row r="75" spans="2:18" ht="30" hidden="1" customHeight="1">
      <c r="B75" s="1763">
        <v>2017</v>
      </c>
      <c r="C75" s="1764"/>
      <c r="D75" s="1764"/>
      <c r="E75" s="1764"/>
      <c r="F75" s="1764"/>
      <c r="G75" s="1764"/>
      <c r="H75" s="1765"/>
      <c r="I75" s="1799"/>
      <c r="J75" s="1764"/>
      <c r="K75" s="1764"/>
      <c r="L75" s="1764"/>
      <c r="M75" s="1764"/>
      <c r="N75" s="1764"/>
      <c r="O75" s="1765"/>
      <c r="P75" s="1764"/>
      <c r="Q75" s="1764"/>
      <c r="R75" s="1765"/>
    </row>
    <row r="76" spans="2:18" ht="30" hidden="1" customHeight="1">
      <c r="B76" s="1763"/>
      <c r="C76" s="1764"/>
      <c r="D76" s="1764"/>
      <c r="E76" s="1764"/>
      <c r="F76" s="1764"/>
      <c r="G76" s="1764"/>
      <c r="H76" s="1765"/>
      <c r="I76" s="1799"/>
      <c r="J76" s="1764"/>
      <c r="K76" s="1764"/>
      <c r="L76" s="1764"/>
      <c r="M76" s="1764"/>
      <c r="N76" s="1764"/>
      <c r="O76" s="1765"/>
      <c r="P76" s="1764"/>
      <c r="Q76" s="1764"/>
      <c r="R76" s="1765"/>
    </row>
    <row r="77" spans="2:18" ht="30" hidden="1" customHeight="1">
      <c r="B77" s="1763" t="s">
        <v>345</v>
      </c>
      <c r="C77" s="1764">
        <v>4067928.8320299992</v>
      </c>
      <c r="D77" s="1764">
        <v>5612874.4876899989</v>
      </c>
      <c r="E77" s="1764">
        <v>5663436.5117299985</v>
      </c>
      <c r="F77" s="1764">
        <v>1499773.00398</v>
      </c>
      <c r="G77" s="1764">
        <v>-0.87239288678045979</v>
      </c>
      <c r="H77" s="1765"/>
      <c r="I77" s="1799">
        <v>29.298824424958525</v>
      </c>
      <c r="J77" s="1764">
        <v>0.6723807028924611</v>
      </c>
      <c r="K77" s="1764"/>
      <c r="L77" s="1764">
        <v>19.865197695844362</v>
      </c>
      <c r="M77" s="1764">
        <v>0.44615536500611785</v>
      </c>
      <c r="N77" s="1764"/>
      <c r="O77" s="1765">
        <v>19.795467652342747</v>
      </c>
      <c r="P77" s="1764">
        <v>1.8358922392476718</v>
      </c>
      <c r="Q77" s="1764"/>
      <c r="R77" s="1765">
        <v>117.73229386125421</v>
      </c>
    </row>
    <row r="78" spans="2:18" ht="30" hidden="1" customHeight="1">
      <c r="B78" s="1763" t="s">
        <v>334</v>
      </c>
      <c r="C78" s="1764">
        <v>4159668.078424619</v>
      </c>
      <c r="D78" s="1764">
        <v>5712312.6372646187</v>
      </c>
      <c r="E78" s="1764">
        <v>5771641.8808146184</v>
      </c>
      <c r="F78" s="1764">
        <v>1604587.4106246196</v>
      </c>
      <c r="G78" s="1764">
        <v>2.2551831701745684</v>
      </c>
      <c r="H78" s="1765"/>
      <c r="I78" s="1799">
        <v>32.271315872364269</v>
      </c>
      <c r="J78" s="1764">
        <v>1.7716082872101468</v>
      </c>
      <c r="K78" s="1764"/>
      <c r="L78" s="1764">
        <v>21.598353174306737</v>
      </c>
      <c r="M78" s="1764">
        <v>1.9105956049918937</v>
      </c>
      <c r="N78" s="1764"/>
      <c r="O78" s="1765">
        <v>21.558685211421171</v>
      </c>
      <c r="P78" s="1764">
        <v>6.9886847120510742</v>
      </c>
      <c r="Q78" s="1764"/>
      <c r="R78" s="1765">
        <v>121.56460259514566</v>
      </c>
    </row>
    <row r="79" spans="2:18" ht="30" hidden="1" customHeight="1">
      <c r="B79" s="1763" t="s">
        <v>335</v>
      </c>
      <c r="C79" s="1764">
        <v>4289915.520401625</v>
      </c>
      <c r="D79" s="1764">
        <v>5819772.4966416247</v>
      </c>
      <c r="E79" s="1764">
        <v>5879933.6467516245</v>
      </c>
      <c r="F79" s="1764">
        <v>1604425.1785746193</v>
      </c>
      <c r="G79" s="1764">
        <v>3.1311979591009731</v>
      </c>
      <c r="H79" s="1765">
        <v>4.536996052378095</v>
      </c>
      <c r="I79" s="1799">
        <v>31.923070076962091</v>
      </c>
      <c r="J79" s="1764">
        <v>1.8811970947805845</v>
      </c>
      <c r="K79" s="1764">
        <v>4.3832983743155252</v>
      </c>
      <c r="L79" s="1764">
        <v>20.139005377608022</v>
      </c>
      <c r="M79" s="1764">
        <v>1.8762731329013294</v>
      </c>
      <c r="N79" s="1764">
        <v>4.2859273506936857</v>
      </c>
      <c r="O79" s="1765">
        <v>20.003965887030418</v>
      </c>
      <c r="P79" s="1764">
        <v>-1.0110514947703209E-2</v>
      </c>
      <c r="Q79" s="1764"/>
      <c r="R79" s="1765">
        <v>101.76623863478724</v>
      </c>
    </row>
    <row r="80" spans="2:18" ht="30" hidden="1" customHeight="1">
      <c r="B80" s="1763" t="s">
        <v>336</v>
      </c>
      <c r="C80" s="1764">
        <v>4522784.8675562693</v>
      </c>
      <c r="D80" s="1764">
        <v>6053490.4448462687</v>
      </c>
      <c r="E80" s="1764">
        <v>6116782.6404562686</v>
      </c>
      <c r="F80" s="1764">
        <v>1659746.2537699998</v>
      </c>
      <c r="G80" s="1764">
        <v>5.4282968055474168</v>
      </c>
      <c r="H80" s="1765"/>
      <c r="I80" s="1799">
        <v>35.510455224041436</v>
      </c>
      <c r="J80" s="1764">
        <v>4.0159292882928632</v>
      </c>
      <c r="K80" s="1764"/>
      <c r="L80" s="1764">
        <v>23.384969300607583</v>
      </c>
      <c r="M80" s="1764">
        <v>4.0280895658659555</v>
      </c>
      <c r="N80" s="1764"/>
      <c r="O80" s="1765">
        <v>22.672111664884078</v>
      </c>
      <c r="P80" s="1764">
        <v>3.4480308545474347</v>
      </c>
      <c r="Q80" s="1764"/>
      <c r="R80" s="1765">
        <v>96.354015634681758</v>
      </c>
    </row>
    <row r="81" spans="2:18" ht="30" hidden="1" customHeight="1">
      <c r="B81" s="1763" t="s">
        <v>337</v>
      </c>
      <c r="C81" s="1764">
        <v>4580471.3414137028</v>
      </c>
      <c r="D81" s="1764">
        <v>6138889.4206250431</v>
      </c>
      <c r="E81" s="1764">
        <v>6200282.3456750428</v>
      </c>
      <c r="F81" s="1764">
        <v>1725348.0489099999</v>
      </c>
      <c r="G81" s="1764">
        <v>1.2754635815477755</v>
      </c>
      <c r="H81" s="1765"/>
      <c r="I81" s="1799">
        <v>34.713142992859837</v>
      </c>
      <c r="J81" s="1764">
        <v>1.4107394164878828</v>
      </c>
      <c r="K81" s="1764"/>
      <c r="L81" s="1764">
        <v>23.776936184996323</v>
      </c>
      <c r="M81" s="1764">
        <v>1.3650919139501339</v>
      </c>
      <c r="N81" s="1764"/>
      <c r="O81" s="1765">
        <v>23.235287308267583</v>
      </c>
      <c r="P81" s="1764">
        <v>3.9525195487557285</v>
      </c>
      <c r="Q81" s="1764"/>
      <c r="R81" s="1765">
        <v>80.069531912164067</v>
      </c>
    </row>
    <row r="82" spans="2:18" ht="30" hidden="1" customHeight="1">
      <c r="B82" s="1763" t="s">
        <v>338</v>
      </c>
      <c r="C82" s="1764">
        <v>4887138.6369099105</v>
      </c>
      <c r="D82" s="1764">
        <v>6426004.1591499075</v>
      </c>
      <c r="E82" s="1764">
        <v>6491671.6203799071</v>
      </c>
      <c r="F82" s="1764">
        <v>1948879.10448</v>
      </c>
      <c r="G82" s="1764">
        <v>6.6951034650848618</v>
      </c>
      <c r="H82" s="1765">
        <v>13.921558913411269</v>
      </c>
      <c r="I82" s="1799">
        <v>41.048864810335253</v>
      </c>
      <c r="J82" s="1764">
        <v>4.6769817609066955</v>
      </c>
      <c r="K82" s="1764">
        <v>10.416758779799661</v>
      </c>
      <c r="L82" s="1764">
        <v>27.650433559447208</v>
      </c>
      <c r="M82" s="1764">
        <v>4.6996129927554087</v>
      </c>
      <c r="N82" s="1764">
        <v>10.403824437138631</v>
      </c>
      <c r="O82" s="1765">
        <v>26.914007857105272</v>
      </c>
      <c r="P82" s="1764">
        <v>12.955708021417323</v>
      </c>
      <c r="Q82" s="1764"/>
      <c r="R82" s="1765">
        <v>93.024031354410525</v>
      </c>
    </row>
    <row r="83" spans="2:18" ht="30" hidden="1" customHeight="1">
      <c r="B83" s="1763" t="s">
        <v>339</v>
      </c>
      <c r="C83" s="1764">
        <v>4897638.5465899995</v>
      </c>
      <c r="D83" s="1764">
        <v>6497743.3081299998</v>
      </c>
      <c r="E83" s="1764">
        <v>6564025.8914999999</v>
      </c>
      <c r="F83" s="1764">
        <v>2064204.94175</v>
      </c>
      <c r="G83" s="1764">
        <v>0.21484779663889508</v>
      </c>
      <c r="H83" s="1765"/>
      <c r="I83" s="1799">
        <v>40.946335784174636</v>
      </c>
      <c r="J83" s="1764">
        <v>1.1163881504487216</v>
      </c>
      <c r="K83" s="1764"/>
      <c r="L83" s="1764">
        <v>30.149195658747274</v>
      </c>
      <c r="M83" s="1764">
        <v>1.1145707200121535</v>
      </c>
      <c r="N83" s="1764"/>
      <c r="O83" s="1765">
        <v>29.613036157468066</v>
      </c>
      <c r="P83" s="1764">
        <v>5.9175470148401743</v>
      </c>
      <c r="Q83" s="1764"/>
      <c r="R83" s="1765">
        <v>96.299429184103232</v>
      </c>
    </row>
    <row r="84" spans="2:18" ht="30" hidden="1" customHeight="1">
      <c r="B84" s="1763" t="s">
        <v>340</v>
      </c>
      <c r="C84" s="1764">
        <v>5399586.9783545276</v>
      </c>
      <c r="D84" s="1764">
        <v>7004488.4203441907</v>
      </c>
      <c r="E84" s="1764">
        <v>7075542.8005441902</v>
      </c>
      <c r="F84" s="1764">
        <v>2364937.9639705662</v>
      </c>
      <c r="G84" s="1764">
        <v>10.248784735533656</v>
      </c>
      <c r="H84" s="1765"/>
      <c r="I84" s="1799">
        <v>52.249194220907945</v>
      </c>
      <c r="J84" s="1764">
        <v>7.7987862583021705</v>
      </c>
      <c r="K84" s="1764"/>
      <c r="L84" s="1764">
        <v>37.345785948513502</v>
      </c>
      <c r="M84" s="1764">
        <v>7.7927314349349519</v>
      </c>
      <c r="N84" s="1764"/>
      <c r="O84" s="1765">
        <v>36.574151104791227</v>
      </c>
      <c r="P84" s="1764">
        <v>14.568951761427783</v>
      </c>
      <c r="Q84" s="1764"/>
      <c r="R84" s="1765">
        <v>107.71353497187536</v>
      </c>
    </row>
    <row r="85" spans="2:18" ht="30" hidden="1" customHeight="1">
      <c r="B85" s="1763" t="s">
        <v>341</v>
      </c>
      <c r="C85" s="1764">
        <v>5832933.3766614832</v>
      </c>
      <c r="D85" s="1764">
        <v>7404368.0582714826</v>
      </c>
      <c r="E85" s="1764">
        <v>7460198.3146514827</v>
      </c>
      <c r="F85" s="1764">
        <v>2461275.7592799999</v>
      </c>
      <c r="G85" s="1764">
        <v>8.0255471398853917</v>
      </c>
      <c r="H85" s="1765">
        <v>19.352729890011666</v>
      </c>
      <c r="I85" s="1799">
        <v>59.019665673901315</v>
      </c>
      <c r="J85" s="1764">
        <v>5.708905689184407</v>
      </c>
      <c r="K85" s="1764">
        <v>15.225074165700537</v>
      </c>
      <c r="L85" s="1764">
        <v>42.310458011236896</v>
      </c>
      <c r="M85" s="1764">
        <v>5.4364099681187383</v>
      </c>
      <c r="N85" s="1764">
        <v>14.919526909386338</v>
      </c>
      <c r="O85" s="1765">
        <v>41.36963914792009</v>
      </c>
      <c r="P85" s="1764">
        <v>4.0735865708582564</v>
      </c>
      <c r="Q85" s="1764"/>
      <c r="R85" s="1765">
        <v>105.41093880994276</v>
      </c>
    </row>
    <row r="86" spans="2:18" ht="30" hidden="1" customHeight="1">
      <c r="B86" s="1763" t="s">
        <v>342</v>
      </c>
      <c r="C86" s="1764">
        <v>6163228.3077421635</v>
      </c>
      <c r="D86" s="1764">
        <v>7624047.6505132373</v>
      </c>
      <c r="E86" s="1764">
        <v>7687023.0057932371</v>
      </c>
      <c r="F86" s="1764">
        <v>2520592.7521000002</v>
      </c>
      <c r="G86" s="1764">
        <v>5.6625870681507262</v>
      </c>
      <c r="H86" s="1765"/>
      <c r="I86" s="1799">
        <v>65.207447483283772</v>
      </c>
      <c r="J86" s="1764">
        <v>2.9668918469868411</v>
      </c>
      <c r="K86" s="1764"/>
      <c r="L86" s="1764">
        <v>45.509790030681188</v>
      </c>
      <c r="M86" s="1764">
        <v>3.0404646307629735</v>
      </c>
      <c r="N86" s="1764"/>
      <c r="O86" s="1765">
        <v>44.686025619870165</v>
      </c>
      <c r="P86" s="1764">
        <v>2.4100100363135368</v>
      </c>
      <c r="Q86" s="1764"/>
      <c r="R86" s="1765">
        <v>128.00330542105738</v>
      </c>
    </row>
    <row r="87" spans="2:18" ht="30" hidden="1" customHeight="1">
      <c r="B87" s="1763" t="s">
        <v>343</v>
      </c>
      <c r="C87" s="1764">
        <v>6213106.7534238892</v>
      </c>
      <c r="D87" s="1764">
        <v>7663298.0748199895</v>
      </c>
      <c r="E87" s="1764">
        <v>7729780.8505799891</v>
      </c>
      <c r="F87" s="1764">
        <v>2709468.3879499999</v>
      </c>
      <c r="G87" s="1764">
        <v>0.80929089741927918</v>
      </c>
      <c r="H87" s="1765"/>
      <c r="I87" s="1799">
        <v>58.961261301831705</v>
      </c>
      <c r="J87" s="1764">
        <v>0.51482396367381611</v>
      </c>
      <c r="K87" s="1764"/>
      <c r="L87" s="1764">
        <v>42.542527179692314</v>
      </c>
      <c r="M87" s="1764">
        <v>0.55623412021179597</v>
      </c>
      <c r="N87" s="1764"/>
      <c r="O87" s="1765">
        <v>42.615599601029295</v>
      </c>
      <c r="P87" s="1764">
        <v>7.4933023469436089</v>
      </c>
      <c r="Q87" s="1764"/>
      <c r="R87" s="1765">
        <v>105.3189151892493</v>
      </c>
    </row>
    <row r="88" spans="2:18" ht="30" hidden="1" customHeight="1">
      <c r="B88" s="1763" t="s">
        <v>344</v>
      </c>
      <c r="C88" s="1764">
        <v>6346915.1408840455</v>
      </c>
      <c r="D88" s="1764">
        <v>7748640.1761908215</v>
      </c>
      <c r="E88" s="1764">
        <v>7817278.6457308214</v>
      </c>
      <c r="F88" s="1764">
        <v>2668160.6968899998</v>
      </c>
      <c r="G88" s="1764">
        <v>2.1536470041564559</v>
      </c>
      <c r="H88" s="1765">
        <v>8.8117201248875343</v>
      </c>
      <c r="I88" s="1799">
        <v>54.662123268399007</v>
      </c>
      <c r="J88" s="1764">
        <v>1.113647159977349</v>
      </c>
      <c r="K88" s="1764">
        <v>4.6495813715628165</v>
      </c>
      <c r="L88" s="1764">
        <v>38.979422301005819</v>
      </c>
      <c r="M88" s="1764">
        <v>1.1319569964815646</v>
      </c>
      <c r="N88" s="1764">
        <v>4.786472370017969</v>
      </c>
      <c r="O88" s="1765">
        <v>38.64648853294279</v>
      </c>
      <c r="P88" s="1764">
        <v>-1.5245681124648081</v>
      </c>
      <c r="Q88" s="1764"/>
      <c r="R88" s="1765">
        <v>81.170433448546973</v>
      </c>
    </row>
    <row r="89" spans="2:18" ht="30" hidden="1" customHeight="1">
      <c r="B89" s="1763"/>
      <c r="C89" s="1764"/>
      <c r="D89" s="1764"/>
      <c r="E89" s="1764"/>
      <c r="F89" s="1764"/>
      <c r="G89" s="1764"/>
      <c r="H89" s="1765"/>
      <c r="I89" s="1799"/>
      <c r="J89" s="1764"/>
      <c r="K89" s="1764"/>
      <c r="L89" s="1764"/>
      <c r="M89" s="1764"/>
      <c r="N89" s="1764"/>
      <c r="O89" s="1765"/>
      <c r="P89" s="1764"/>
      <c r="Q89" s="1764"/>
      <c r="R89" s="1765"/>
    </row>
    <row r="90" spans="2:18" ht="30" hidden="1" customHeight="1">
      <c r="B90" s="1763">
        <v>2018</v>
      </c>
      <c r="C90" s="1764"/>
      <c r="D90" s="1764"/>
      <c r="E90" s="1764"/>
      <c r="F90" s="1764"/>
      <c r="G90" s="1764"/>
      <c r="H90" s="1765"/>
      <c r="I90" s="1799"/>
      <c r="J90" s="1764"/>
      <c r="K90" s="1764"/>
      <c r="L90" s="1764"/>
      <c r="M90" s="1764"/>
      <c r="N90" s="1764"/>
      <c r="O90" s="1765"/>
      <c r="P90" s="1764"/>
      <c r="Q90" s="1764"/>
      <c r="R90" s="1765"/>
    </row>
    <row r="91" spans="2:18" ht="30" hidden="1" customHeight="1">
      <c r="B91" s="1763"/>
      <c r="C91" s="1764"/>
      <c r="D91" s="1764"/>
      <c r="E91" s="1764"/>
      <c r="F91" s="1764"/>
      <c r="G91" s="1764"/>
      <c r="H91" s="1765"/>
      <c r="I91" s="1799"/>
      <c r="J91" s="1764"/>
      <c r="K91" s="1764"/>
      <c r="L91" s="1764"/>
      <c r="M91" s="1764"/>
      <c r="N91" s="1764"/>
      <c r="O91" s="1765"/>
      <c r="P91" s="1764"/>
      <c r="Q91" s="1764"/>
      <c r="R91" s="1765"/>
    </row>
    <row r="92" spans="2:18" ht="30" hidden="1" customHeight="1">
      <c r="B92" s="1763" t="s">
        <v>345</v>
      </c>
      <c r="C92" s="1764">
        <v>6025929.0269339709</v>
      </c>
      <c r="D92" s="1764">
        <v>7479887.9147839714</v>
      </c>
      <c r="E92" s="1764">
        <v>7544944.1071839714</v>
      </c>
      <c r="F92" s="1764">
        <v>2475793.5726200002</v>
      </c>
      <c r="G92" s="1769">
        <v>-5.0573563191734339</v>
      </c>
      <c r="H92" s="1770"/>
      <c r="I92" s="1768">
        <v>48.132606929774639</v>
      </c>
      <c r="J92" s="1769">
        <v>-3.4683796807682854</v>
      </c>
      <c r="K92" s="1769"/>
      <c r="L92" s="1769">
        <v>33.263053203642002</v>
      </c>
      <c r="M92" s="1769">
        <v>-3.4837511989620262</v>
      </c>
      <c r="N92" s="1769"/>
      <c r="O92" s="1770">
        <v>33.222012669463695</v>
      </c>
      <c r="P92" s="1769">
        <v>-7.2097278283958737</v>
      </c>
      <c r="Q92" s="1769"/>
      <c r="R92" s="1770">
        <v>65.077886190103456</v>
      </c>
    </row>
    <row r="93" spans="2:18" ht="30" hidden="1" customHeight="1">
      <c r="B93" s="1763" t="s">
        <v>334</v>
      </c>
      <c r="C93" s="1764">
        <v>5997462.7252568305</v>
      </c>
      <c r="D93" s="1764">
        <v>7456259.8875000272</v>
      </c>
      <c r="E93" s="1764">
        <v>7531614.1587100271</v>
      </c>
      <c r="F93" s="1764">
        <v>2305522.3039799999</v>
      </c>
      <c r="G93" s="1769">
        <v>-0.47239689597911028</v>
      </c>
      <c r="H93" s="1770"/>
      <c r="I93" s="1768">
        <v>44.181281106646253</v>
      </c>
      <c r="J93" s="1769">
        <v>-0.31588745116412076</v>
      </c>
      <c r="K93" s="1769"/>
      <c r="L93" s="1769">
        <v>30.529618404613611</v>
      </c>
      <c r="M93" s="1769">
        <v>-0.17667391944298227</v>
      </c>
      <c r="N93" s="1769"/>
      <c r="O93" s="1770">
        <v>30.493442147644178</v>
      </c>
      <c r="P93" s="1769">
        <v>-6.8774420663759717</v>
      </c>
      <c r="Q93" s="1769"/>
      <c r="R93" s="1770">
        <v>43.683185391721757</v>
      </c>
    </row>
    <row r="94" spans="2:18" ht="30" hidden="1" customHeight="1">
      <c r="B94" s="1763" t="s">
        <v>335</v>
      </c>
      <c r="C94" s="1764">
        <v>6125039.7337355968</v>
      </c>
      <c r="D94" s="1764">
        <v>7615992.1643080683</v>
      </c>
      <c r="E94" s="1764">
        <v>7693303.9760880684</v>
      </c>
      <c r="F94" s="1764">
        <v>2321695.5686800005</v>
      </c>
      <c r="G94" s="1769">
        <v>2.1271830159361738</v>
      </c>
      <c r="H94" s="1770">
        <v>-3.4957991752438078</v>
      </c>
      <c r="I94" s="1768">
        <v>42.777630575861927</v>
      </c>
      <c r="J94" s="1769">
        <v>2.1422573678771872</v>
      </c>
      <c r="K94" s="1769">
        <v>-1.7118876198476629</v>
      </c>
      <c r="L94" s="1769">
        <v>30.864087362572601</v>
      </c>
      <c r="M94" s="1769">
        <v>2.1468149319764818</v>
      </c>
      <c r="N94" s="1769">
        <v>-1.5859057257791132</v>
      </c>
      <c r="O94" s="1770">
        <v>30.839979467085342</v>
      </c>
      <c r="P94" s="1769">
        <v>0.70150111634490475</v>
      </c>
      <c r="Q94" s="1769">
        <v>-12.985167220768901</v>
      </c>
      <c r="R94" s="1770">
        <v>44.705755038237946</v>
      </c>
    </row>
    <row r="95" spans="2:18" ht="30" hidden="1" customHeight="1">
      <c r="B95" s="1763" t="s">
        <v>336</v>
      </c>
      <c r="C95" s="1764">
        <v>6363973.256887665</v>
      </c>
      <c r="D95" s="1764">
        <v>7738613.7407576647</v>
      </c>
      <c r="E95" s="1764">
        <v>7822578.650847665</v>
      </c>
      <c r="F95" s="1764">
        <v>2218374.1441199998</v>
      </c>
      <c r="G95" s="1769">
        <v>3.9009301741516289</v>
      </c>
      <c r="H95" s="1770"/>
      <c r="I95" s="1768">
        <v>40.709174618031717</v>
      </c>
      <c r="J95" s="1769">
        <v>1.6100538682833232</v>
      </c>
      <c r="K95" s="1769"/>
      <c r="L95" s="1769">
        <v>27.837217408116199</v>
      </c>
      <c r="M95" s="1769">
        <v>1.6803531377598269</v>
      </c>
      <c r="N95" s="1769"/>
      <c r="O95" s="1770">
        <v>27.887144445991897</v>
      </c>
      <c r="P95" s="1769">
        <v>-4.4502572151931208</v>
      </c>
      <c r="Q95" s="1769"/>
      <c r="R95" s="1770">
        <v>33.65742739777933</v>
      </c>
    </row>
    <row r="96" spans="2:18" ht="30" hidden="1" customHeight="1">
      <c r="B96" s="1763" t="s">
        <v>337</v>
      </c>
      <c r="C96" s="1764">
        <v>6728446.0263045989</v>
      </c>
      <c r="D96" s="1764">
        <v>8170906.9789045993</v>
      </c>
      <c r="E96" s="1764">
        <v>8258922.2504345989</v>
      </c>
      <c r="F96" s="1764">
        <v>2356468.0815500002</v>
      </c>
      <c r="G96" s="1769">
        <v>5.7271260375343136</v>
      </c>
      <c r="H96" s="1770"/>
      <c r="I96" s="1768">
        <v>46.894184567214261</v>
      </c>
      <c r="J96" s="1769">
        <v>5.5861844592415277</v>
      </c>
      <c r="K96" s="1769"/>
      <c r="L96" s="1769">
        <v>33.100735638803243</v>
      </c>
      <c r="M96" s="1769">
        <v>5.5780020765870075</v>
      </c>
      <c r="N96" s="1769"/>
      <c r="O96" s="1770">
        <v>33.20235740870001</v>
      </c>
      <c r="P96" s="1769">
        <v>6.2250066246052782</v>
      </c>
      <c r="Q96" s="1769"/>
      <c r="R96" s="1770">
        <v>36.579288047922546</v>
      </c>
    </row>
    <row r="97" spans="1:18" ht="30" hidden="1" customHeight="1">
      <c r="B97" s="1763" t="s">
        <v>338</v>
      </c>
      <c r="C97" s="1764">
        <v>7317375.3832027186</v>
      </c>
      <c r="D97" s="1764">
        <v>8776515.7502127178</v>
      </c>
      <c r="E97" s="1764">
        <v>8843359.8338827174</v>
      </c>
      <c r="F97" s="1764">
        <v>2513332.5505300001</v>
      </c>
      <c r="G97" s="1769">
        <v>8.7528287303743504</v>
      </c>
      <c r="H97" s="1770">
        <v>19.466578198667928</v>
      </c>
      <c r="I97" s="1768">
        <v>49.727190629268158</v>
      </c>
      <c r="J97" s="1769">
        <v>7.411769254890066</v>
      </c>
      <c r="K97" s="1769">
        <v>15.237982929438655</v>
      </c>
      <c r="L97" s="1769">
        <v>36.578121221971927</v>
      </c>
      <c r="M97" s="1769">
        <v>7.0764388588034466</v>
      </c>
      <c r="N97" s="1769">
        <v>14.948790030514768</v>
      </c>
      <c r="O97" s="1770">
        <v>36.226234951871831</v>
      </c>
      <c r="P97" s="1769">
        <v>6.6567618805521978</v>
      </c>
      <c r="Q97" s="1769">
        <v>8.2541821776812352</v>
      </c>
      <c r="R97" s="1770">
        <v>28.96297901457605</v>
      </c>
    </row>
    <row r="98" spans="1:18" ht="30" hidden="1" customHeight="1">
      <c r="B98" s="1763" t="s">
        <v>339</v>
      </c>
      <c r="C98" s="1764">
        <v>7792671.1502</v>
      </c>
      <c r="D98" s="1764">
        <v>9294191.9168599993</v>
      </c>
      <c r="E98" s="1764">
        <v>9383691.2500999998</v>
      </c>
      <c r="F98" s="1764">
        <v>2789945.5340999993</v>
      </c>
      <c r="G98" s="1769">
        <v>6.495440538534325</v>
      </c>
      <c r="H98" s="1770"/>
      <c r="I98" s="1768">
        <v>59.110785250285126</v>
      </c>
      <c r="J98" s="1769">
        <v>5.8984246297824283</v>
      </c>
      <c r="K98" s="1769"/>
      <c r="L98" s="1769">
        <v>43.037228097808566</v>
      </c>
      <c r="M98" s="1769">
        <v>6.1100240900188174</v>
      </c>
      <c r="N98" s="1769"/>
      <c r="O98" s="1770">
        <v>42.956341202908547</v>
      </c>
      <c r="P98" s="1769">
        <v>11.005825055330165</v>
      </c>
      <c r="Q98" s="1769"/>
      <c r="R98" s="1770">
        <v>35.15835940857346</v>
      </c>
    </row>
    <row r="99" spans="1:18" ht="30" hidden="1" customHeight="1">
      <c r="B99" s="1763" t="s">
        <v>340</v>
      </c>
      <c r="C99" s="1764">
        <v>7906207.9682299998</v>
      </c>
      <c r="D99" s="1764">
        <v>9430451.9966100007</v>
      </c>
      <c r="E99" s="1764">
        <v>9496936.4519500006</v>
      </c>
      <c r="F99" s="1764">
        <v>2967852.4408800006</v>
      </c>
      <c r="G99" s="1769">
        <v>1.4569691937672102</v>
      </c>
      <c r="H99" s="1770"/>
      <c r="I99" s="1768">
        <v>46.422457864348374</v>
      </c>
      <c r="J99" s="1769">
        <v>1.4660777501572797</v>
      </c>
      <c r="K99" s="1769"/>
      <c r="L99" s="1769">
        <v>34.634414830635137</v>
      </c>
      <c r="M99" s="1769">
        <v>1.20683000784787</v>
      </c>
      <c r="N99" s="1769"/>
      <c r="O99" s="1770">
        <v>34.222019704545879</v>
      </c>
      <c r="P99" s="1769">
        <v>6.3767161260154026</v>
      </c>
      <c r="Q99" s="1769"/>
      <c r="R99" s="1770">
        <v>25.493881281231712</v>
      </c>
    </row>
    <row r="100" spans="1:18" ht="30" hidden="1" customHeight="1">
      <c r="B100" s="1763" t="s">
        <v>341</v>
      </c>
      <c r="C100" s="1764">
        <v>8280535.6128191072</v>
      </c>
      <c r="D100" s="1764">
        <v>9769516.8483491074</v>
      </c>
      <c r="E100" s="1764">
        <v>9821936.8228991069</v>
      </c>
      <c r="F100" s="1764">
        <v>2891742.5509900004</v>
      </c>
      <c r="G100" s="1769">
        <v>4.7346040743336371</v>
      </c>
      <c r="H100" s="1770">
        <v>13.162646156261925</v>
      </c>
      <c r="I100" s="1768">
        <v>41.961772543997846</v>
      </c>
      <c r="J100" s="1769">
        <v>3.5954252443148205</v>
      </c>
      <c r="K100" s="1769">
        <v>11.314297454685507</v>
      </c>
      <c r="L100" s="1769">
        <v>31.942615108597927</v>
      </c>
      <c r="M100" s="1769">
        <v>3.4221601101940058</v>
      </c>
      <c r="N100" s="1769">
        <v>11.06566969340137</v>
      </c>
      <c r="O100" s="1770">
        <v>31.657851556161454</v>
      </c>
      <c r="P100" s="1769">
        <v>-2.5644768871134538</v>
      </c>
      <c r="Q100" s="1769">
        <v>15.056105503436189</v>
      </c>
      <c r="R100" s="1770">
        <v>17.489579950030688</v>
      </c>
    </row>
    <row r="101" spans="1:18" ht="30" hidden="1" customHeight="1">
      <c r="B101" s="1763" t="s">
        <v>342</v>
      </c>
      <c r="C101" s="1764">
        <v>8273955.2611657884</v>
      </c>
      <c r="D101" s="1765">
        <v>9701789.6461157873</v>
      </c>
      <c r="E101" s="1799">
        <v>9763493.4144557882</v>
      </c>
      <c r="F101" s="1764">
        <v>2860575.6450600005</v>
      </c>
      <c r="G101" s="1769">
        <v>-7.9467705484315143E-2</v>
      </c>
      <c r="H101" s="1770"/>
      <c r="I101" s="1768">
        <v>34.247099864403175</v>
      </c>
      <c r="J101" s="1769">
        <v>-0.69325027311626375</v>
      </c>
      <c r="K101" s="1769"/>
      <c r="L101" s="1769">
        <v>27.252479140298668</v>
      </c>
      <c r="M101" s="1769">
        <v>-0.59502936637774173</v>
      </c>
      <c r="N101" s="1769"/>
      <c r="O101" s="1770">
        <v>27.012673268931842</v>
      </c>
      <c r="P101" s="1769">
        <v>-1.0777897886978138</v>
      </c>
      <c r="Q101" s="1769"/>
      <c r="R101" s="1770">
        <v>13.488211956364138</v>
      </c>
    </row>
    <row r="102" spans="1:18" ht="30" hidden="1" customHeight="1">
      <c r="B102" s="1763" t="s">
        <v>343</v>
      </c>
      <c r="C102" s="1799">
        <v>8309158.7299118247</v>
      </c>
      <c r="D102" s="1765">
        <v>9739585.8956569396</v>
      </c>
      <c r="E102" s="1799">
        <v>9790450.6214069389</v>
      </c>
      <c r="F102" s="1764">
        <v>3135918.2223700001</v>
      </c>
      <c r="G102" s="1769">
        <v>0.4254732789197524</v>
      </c>
      <c r="H102" s="1770"/>
      <c r="I102" s="1768">
        <v>33.735972351237223</v>
      </c>
      <c r="J102" s="1769">
        <v>0.38958017973811376</v>
      </c>
      <c r="K102" s="1769"/>
      <c r="L102" s="1769">
        <v>27.093919622664831</v>
      </c>
      <c r="M102" s="1769">
        <v>0.27610206518127178</v>
      </c>
      <c r="N102" s="1769"/>
      <c r="O102" s="1770">
        <v>26.658838208489843</v>
      </c>
      <c r="P102" s="1769">
        <v>9.6254254903377792</v>
      </c>
      <c r="Q102" s="1769"/>
      <c r="R102" s="1770">
        <v>15.739243768872857</v>
      </c>
    </row>
    <row r="103" spans="1:18" ht="30" hidden="1" customHeight="1">
      <c r="B103" s="1763" t="s">
        <v>344</v>
      </c>
      <c r="C103" s="1799">
        <v>8442418.7646694873</v>
      </c>
      <c r="D103" s="1765">
        <v>9951321.2335894872</v>
      </c>
      <c r="E103" s="1799">
        <v>10009905.269389488</v>
      </c>
      <c r="F103" s="1764">
        <v>3258220.8609500001</v>
      </c>
      <c r="G103" s="1769">
        <v>1.6037728859113587</v>
      </c>
      <c r="H103" s="1769">
        <v>1.9549840664868201</v>
      </c>
      <c r="I103" s="1769">
        <v>33.016096438522169</v>
      </c>
      <c r="J103" s="1769">
        <v>2.1739665341107051</v>
      </c>
      <c r="K103" s="1769">
        <v>1.8609352751267405</v>
      </c>
      <c r="L103" s="1769">
        <v>28.42667884058967</v>
      </c>
      <c r="M103" s="1769">
        <v>2.2415173363186103</v>
      </c>
      <c r="N103" s="1769">
        <v>1.913761510378964</v>
      </c>
      <c r="O103" s="1769">
        <v>28.048464472429991</v>
      </c>
      <c r="P103" s="1769">
        <v>3.9000582893889524</v>
      </c>
      <c r="Q103" s="1769">
        <v>12.673268919964343</v>
      </c>
      <c r="R103" s="1770">
        <v>22.114866047902314</v>
      </c>
    </row>
    <row r="104" spans="1:18" ht="30" hidden="1" customHeight="1">
      <c r="A104" s="1768"/>
      <c r="B104" s="1763"/>
      <c r="C104" s="1799"/>
      <c r="D104" s="1765"/>
      <c r="E104" s="1799"/>
      <c r="F104" s="1764"/>
      <c r="G104" s="1769"/>
      <c r="H104" s="1769"/>
      <c r="I104" s="1769"/>
      <c r="J104" s="1769"/>
      <c r="K104" s="1769"/>
      <c r="L104" s="1769"/>
      <c r="M104" s="1769"/>
      <c r="N104" s="1769"/>
      <c r="O104" s="1801"/>
      <c r="P104" s="1769"/>
      <c r="Q104" s="1769"/>
      <c r="R104" s="1770"/>
    </row>
    <row r="105" spans="1:18" ht="30" hidden="1" customHeight="1">
      <c r="B105" s="1763">
        <v>2019</v>
      </c>
      <c r="C105" s="1799"/>
      <c r="D105" s="1764"/>
      <c r="E105" s="1764"/>
      <c r="F105" s="1764"/>
      <c r="G105" s="1769"/>
      <c r="H105" s="1769"/>
      <c r="I105" s="1769"/>
      <c r="J105" s="1769"/>
      <c r="K105" s="1769"/>
      <c r="L105" s="1769"/>
      <c r="M105" s="1769"/>
      <c r="N105" s="1769"/>
      <c r="O105" s="1770"/>
      <c r="P105" s="1769"/>
      <c r="Q105" s="1769"/>
      <c r="R105" s="1770"/>
    </row>
    <row r="106" spans="1:18" ht="30" hidden="1" customHeight="1">
      <c r="B106" s="1763"/>
      <c r="C106" s="1763"/>
      <c r="D106" s="1764"/>
      <c r="E106" s="1764"/>
      <c r="F106" s="1764"/>
      <c r="G106" s="1769"/>
      <c r="H106" s="1778"/>
      <c r="I106" s="1769"/>
      <c r="J106" s="1769"/>
      <c r="K106" s="1769"/>
      <c r="L106" s="1769"/>
      <c r="M106" s="1769"/>
      <c r="N106" s="1769"/>
      <c r="O106" s="1770"/>
      <c r="P106" s="1769"/>
      <c r="Q106" s="1769"/>
      <c r="R106" s="1770"/>
    </row>
    <row r="107" spans="1:18" ht="30" hidden="1" customHeight="1">
      <c r="B107" s="1763" t="s">
        <v>345</v>
      </c>
      <c r="C107" s="1774">
        <v>8330927.6498195436</v>
      </c>
      <c r="D107" s="1775">
        <v>9797725.1618008856</v>
      </c>
      <c r="E107" s="1775">
        <v>9857027.2658608854</v>
      </c>
      <c r="F107" s="1764">
        <v>3029004.8840500005</v>
      </c>
      <c r="G107" s="1769">
        <v>-1.3206063091364406</v>
      </c>
      <c r="H107" s="1769"/>
      <c r="I107" s="1769">
        <v>38.251340375616238</v>
      </c>
      <c r="J107" s="1769">
        <v>-1.5434741596940582</v>
      </c>
      <c r="K107" s="1769"/>
      <c r="L107" s="1769">
        <v>30.987593309195404</v>
      </c>
      <c r="M107" s="1769">
        <v>-1.5272672359458506</v>
      </c>
      <c r="N107" s="1769"/>
      <c r="O107" s="1770">
        <v>30.644138986734816</v>
      </c>
      <c r="P107" s="1769">
        <v>-7.0350042763266512</v>
      </c>
      <c r="Q107" s="1769"/>
      <c r="R107" s="1770">
        <v>22.344807642608355</v>
      </c>
    </row>
    <row r="108" spans="1:18" ht="30" hidden="1" customHeight="1">
      <c r="B108" s="1763" t="s">
        <v>334</v>
      </c>
      <c r="C108" s="1802">
        <v>8844286.9600000009</v>
      </c>
      <c r="D108" s="1765">
        <v>10317511.390000001</v>
      </c>
      <c r="E108" s="1799">
        <v>10389303.5</v>
      </c>
      <c r="F108" s="1764">
        <v>3201051.9500699998</v>
      </c>
      <c r="G108" s="1769">
        <v>6.1620906069395298</v>
      </c>
      <c r="H108" s="1769"/>
      <c r="I108" s="1769">
        <v>47.467143443084268</v>
      </c>
      <c r="J108" s="1769">
        <v>5.3051725744017064</v>
      </c>
      <c r="K108" s="1769"/>
      <c r="L108" s="1769">
        <v>38.373816707981035</v>
      </c>
      <c r="M108" s="1769">
        <v>5.3999671481341549</v>
      </c>
      <c r="N108" s="1769"/>
      <c r="O108" s="1770">
        <v>37.942588150047008</v>
      </c>
      <c r="P108" s="1769">
        <v>5.6799864181783732</v>
      </c>
      <c r="Q108" s="1769"/>
      <c r="R108" s="1770">
        <v>38.84280991530882</v>
      </c>
    </row>
    <row r="109" spans="1:18" ht="30" hidden="1" customHeight="1">
      <c r="B109" s="1763" t="s">
        <v>335</v>
      </c>
      <c r="C109" s="1802">
        <v>3648.1897117829071</v>
      </c>
      <c r="D109" s="1765">
        <v>4223.3044663362944</v>
      </c>
      <c r="E109" s="1799">
        <v>4253.1209236808918</v>
      </c>
      <c r="F109" s="1764">
        <v>3172354.7547999998</v>
      </c>
      <c r="G109" s="1769">
        <v>-99.958750889378848</v>
      </c>
      <c r="H109" s="1770">
        <v>-99.956787387436279</v>
      </c>
      <c r="I109" s="1768">
        <v>-99.94043810537768</v>
      </c>
      <c r="J109" s="1769">
        <v>-99.959066636258527</v>
      </c>
      <c r="K109" s="1769">
        <v>-99.957560364425973</v>
      </c>
      <c r="L109" s="1769">
        <v>-99.944546890605679</v>
      </c>
      <c r="M109" s="1769">
        <v>-99.959062501892632</v>
      </c>
      <c r="N109" s="1769">
        <v>-99.957510877383754</v>
      </c>
      <c r="O109" s="1770">
        <v>-99.944716588127804</v>
      </c>
      <c r="P109" s="1769">
        <v>-0.89649264421880481</v>
      </c>
      <c r="Q109" s="1769">
        <v>-2.6353678837156669</v>
      </c>
      <c r="R109" s="1770">
        <v>36.639566254745517</v>
      </c>
    </row>
    <row r="110" spans="1:18" ht="30" hidden="1" customHeight="1">
      <c r="B110" s="1763" t="s">
        <v>336</v>
      </c>
      <c r="C110" s="1802">
        <v>3911.9625254873126</v>
      </c>
      <c r="D110" s="1765">
        <v>4507.3213040832052</v>
      </c>
      <c r="E110" s="1799">
        <v>4543.6651482217458</v>
      </c>
      <c r="F110" s="1764">
        <v>3019535.6873500003</v>
      </c>
      <c r="G110" s="1769">
        <v>7.2302384070782599</v>
      </c>
      <c r="H110" s="1770"/>
      <c r="I110" s="1768">
        <v>-99.93852955743877</v>
      </c>
      <c r="J110" s="1769">
        <v>6.7249908220160748</v>
      </c>
      <c r="K110" s="1769"/>
      <c r="L110" s="1769">
        <v>-99.941755442834108</v>
      </c>
      <c r="M110" s="1769">
        <v>6.8313182191255484</v>
      </c>
      <c r="N110" s="1769"/>
      <c r="O110" s="1770">
        <v>-99.941916018348635</v>
      </c>
      <c r="P110" s="1769">
        <v>-4.8172124261567362</v>
      </c>
      <c r="Q110" s="1769"/>
      <c r="R110" s="1770">
        <v>36.114807114640747</v>
      </c>
    </row>
    <row r="111" spans="1:18" ht="30" hidden="1" customHeight="1">
      <c r="B111" s="1763" t="s">
        <v>337</v>
      </c>
      <c r="C111" s="1802">
        <v>11257782.978504341</v>
      </c>
      <c r="D111" s="1765">
        <v>12869598.322705317</v>
      </c>
      <c r="E111" s="1799">
        <v>13009038.251405317</v>
      </c>
      <c r="F111" s="1764">
        <v>2522708.2308499999</v>
      </c>
      <c r="G111" s="1769">
        <v>287678.39524681948</v>
      </c>
      <c r="H111" s="1770"/>
      <c r="I111" s="1768">
        <v>67.316241142345135</v>
      </c>
      <c r="J111" s="1769">
        <v>285426.53459709388</v>
      </c>
      <c r="K111" s="1769"/>
      <c r="L111" s="1769">
        <v>57.505138119081003</v>
      </c>
      <c r="M111" s="1769">
        <v>286211.55305308237</v>
      </c>
      <c r="N111" s="1769"/>
      <c r="O111" s="1770">
        <v>57.514962085043962</v>
      </c>
      <c r="P111" s="1769">
        <v>-16.453769981305477</v>
      </c>
      <c r="Q111" s="1769"/>
      <c r="R111" s="1770">
        <v>7.0546319129709101</v>
      </c>
    </row>
    <row r="112" spans="1:18" ht="30" hidden="1" customHeight="1">
      <c r="B112" s="1763" t="s">
        <v>338</v>
      </c>
      <c r="C112" s="1802">
        <v>13167336.029803431</v>
      </c>
      <c r="D112" s="1765">
        <v>14596222.922227278</v>
      </c>
      <c r="E112" s="1799">
        <v>14767890.748537278</v>
      </c>
      <c r="F112" s="1764">
        <v>3575573.8345599999</v>
      </c>
      <c r="G112" s="1769">
        <v>16.962070195749888</v>
      </c>
      <c r="H112" s="1770">
        <v>360827.94152879785</v>
      </c>
      <c r="I112" s="1768">
        <v>79.946160204237898</v>
      </c>
      <c r="J112" s="1769">
        <v>13.416305281849761</v>
      </c>
      <c r="K112" s="1769">
        <v>345511.42912079615</v>
      </c>
      <c r="L112" s="1769">
        <v>66.309995192266442</v>
      </c>
      <c r="M112" s="1769">
        <v>13.520234648721697</v>
      </c>
      <c r="N112" s="1769">
        <v>347124.80299846042</v>
      </c>
      <c r="O112" s="1770">
        <v>66.994117913817462</v>
      </c>
      <c r="P112" s="1769">
        <v>41.735528145292022</v>
      </c>
      <c r="Q112" s="1769">
        <v>12.710403183940922</v>
      </c>
      <c r="R112" s="1770">
        <v>42.264255233793044</v>
      </c>
    </row>
    <row r="113" spans="2:19" hidden="1">
      <c r="B113" s="1763" t="s">
        <v>339</v>
      </c>
      <c r="C113" s="1802">
        <v>15267020.519963803</v>
      </c>
      <c r="D113" s="1765">
        <v>16907867.058183804</v>
      </c>
      <c r="E113" s="1799">
        <v>17076036.256483804</v>
      </c>
      <c r="F113" s="1764">
        <v>4057364.04782</v>
      </c>
      <c r="G113" s="1769">
        <v>15.946160145133902</v>
      </c>
      <c r="H113" s="1770"/>
      <c r="I113" s="1768">
        <v>95.915113389225624</v>
      </c>
      <c r="J113" s="1769">
        <v>15.837276179417149</v>
      </c>
      <c r="K113" s="1769"/>
      <c r="L113" s="1769">
        <v>81.918634878975595</v>
      </c>
      <c r="M113" s="1769">
        <v>15.62948661558281</v>
      </c>
      <c r="N113" s="1769"/>
      <c r="O113" s="1770">
        <v>81.975683143899573</v>
      </c>
      <c r="P113" s="1769">
        <v>13.474486489503246</v>
      </c>
      <c r="Q113" s="1769"/>
      <c r="R113" s="1770">
        <v>45.428073710724014</v>
      </c>
      <c r="S113" s="1808"/>
    </row>
    <row r="114" spans="2:19" ht="30" hidden="1" customHeight="1">
      <c r="B114" s="1763" t="s">
        <v>340</v>
      </c>
      <c r="C114" s="1802">
        <v>17871360.529989347</v>
      </c>
      <c r="D114" s="1765">
        <v>19491136.301497824</v>
      </c>
      <c r="E114" s="1799">
        <v>19694065.282397825</v>
      </c>
      <c r="F114" s="1764">
        <v>6449565.1184299998</v>
      </c>
      <c r="G114" s="1769">
        <v>17.058600311829018</v>
      </c>
      <c r="H114" s="1770"/>
      <c r="I114" s="1768">
        <v>126.04212540073485</v>
      </c>
      <c r="J114" s="1769">
        <v>15.278504582656138</v>
      </c>
      <c r="K114" s="1769"/>
      <c r="L114" s="1769">
        <v>106.68294911531682</v>
      </c>
      <c r="M114" s="1769">
        <v>15.331596786226953</v>
      </c>
      <c r="N114" s="1769"/>
      <c r="O114" s="1770">
        <v>107.37282366835311</v>
      </c>
      <c r="P114" s="1769">
        <v>58.959488042373629</v>
      </c>
      <c r="Q114" s="1769"/>
      <c r="R114" s="1770">
        <v>117.31421109728868</v>
      </c>
    </row>
    <row r="115" spans="2:19" ht="30" hidden="1" customHeight="1">
      <c r="B115" s="1763" t="s">
        <v>341</v>
      </c>
      <c r="C115" s="1802">
        <v>8671.9790959479724</v>
      </c>
      <c r="D115" s="1765">
        <v>9337.5012275621775</v>
      </c>
      <c r="E115" s="1799">
        <v>9425.5019377285898</v>
      </c>
      <c r="F115" s="1764">
        <v>1874.0425454726735</v>
      </c>
      <c r="G115" s="1769">
        <v>-99.951475551727611</v>
      </c>
      <c r="H115" s="1770">
        <v>-99.934140215786087</v>
      </c>
      <c r="I115" s="1768">
        <v>-99.895272727496959</v>
      </c>
      <c r="J115" s="1769">
        <v>-99.952093602532315</v>
      </c>
      <c r="K115" s="1769">
        <v>-99.936027962320694</v>
      </c>
      <c r="L115" s="1769">
        <v>-99.904422077647169</v>
      </c>
      <c r="M115" s="1769">
        <v>-99.952140394567735</v>
      </c>
      <c r="N115" s="1769">
        <v>-99.936175706482246</v>
      </c>
      <c r="O115" s="1770">
        <v>-99.904036219050468</v>
      </c>
      <c r="P115" s="1769">
        <v>-99.970943117697701</v>
      </c>
      <c r="Q115" s="1769">
        <v>-99.947587642370607</v>
      </c>
      <c r="R115" s="1770">
        <v>-99.935193312944435</v>
      </c>
    </row>
    <row r="116" spans="2:19" ht="30" hidden="1" customHeight="1">
      <c r="B116" s="1763" t="s">
        <v>342</v>
      </c>
      <c r="C116" s="1802">
        <v>26870097.071599372</v>
      </c>
      <c r="D116" s="1765">
        <v>11495.62295220024</v>
      </c>
      <c r="E116" s="1799">
        <v>11577.933388762225</v>
      </c>
      <c r="F116" s="1764">
        <v>2725.6912265800411</v>
      </c>
      <c r="G116" s="1769">
        <v>309749.65224552451</v>
      </c>
      <c r="H116" s="1770"/>
      <c r="I116" s="1768">
        <v>224.75516513505315</v>
      </c>
      <c r="J116" s="1769">
        <v>23.112411683200396</v>
      </c>
      <c r="K116" s="1769"/>
      <c r="L116" s="1769">
        <v>-99.881510284478253</v>
      </c>
      <c r="M116" s="1769">
        <v>22.836252809177605</v>
      </c>
      <c r="N116" s="1769"/>
      <c r="O116" s="1770">
        <v>-99.881416078269481</v>
      </c>
      <c r="P116" s="1769">
        <v>45.44446886570357</v>
      </c>
      <c r="Q116" s="1769"/>
      <c r="R116" s="1770">
        <v>-99.904715289340913</v>
      </c>
    </row>
    <row r="117" spans="2:19" ht="30" hidden="1" customHeight="1">
      <c r="B117" s="1763" t="s">
        <v>343</v>
      </c>
      <c r="C117" s="1802">
        <v>29749703.487552289</v>
      </c>
      <c r="D117" s="1765">
        <v>31585434.339536745</v>
      </c>
      <c r="E117" s="1799">
        <v>31820551.599146746</v>
      </c>
      <c r="F117" s="1764">
        <v>3247.6385510689015</v>
      </c>
      <c r="G117" s="1769">
        <v>10.716769679989536</v>
      </c>
      <c r="H117" s="1770"/>
      <c r="I117" s="1768">
        <v>258.0350845923482</v>
      </c>
      <c r="J117" s="1769">
        <v>274660.52816686506</v>
      </c>
      <c r="K117" s="1769"/>
      <c r="L117" s="1769">
        <v>224.29956137684735</v>
      </c>
      <c r="M117" s="1769">
        <v>274737.92254352069</v>
      </c>
      <c r="N117" s="1769"/>
      <c r="O117" s="1770">
        <v>225.01621048545738</v>
      </c>
      <c r="P117" s="1769">
        <v>19.149172855641261</v>
      </c>
      <c r="Q117" s="1769"/>
      <c r="R117" s="1770">
        <v>-99.896437396616349</v>
      </c>
    </row>
    <row r="118" spans="2:19" ht="30" hidden="1" customHeight="1">
      <c r="B118" s="1763" t="s">
        <v>344</v>
      </c>
      <c r="C118" s="1802">
        <v>13161.22785512498</v>
      </c>
      <c r="D118" s="1765">
        <v>13916.783362791653</v>
      </c>
      <c r="E118" s="1799">
        <v>14014.423818729127</v>
      </c>
      <c r="F118" s="1764">
        <v>4133.2360237259827</v>
      </c>
      <c r="G118" s="1769">
        <v>-99.955760137708154</v>
      </c>
      <c r="H118" s="1770">
        <v>51.767292212162189</v>
      </c>
      <c r="I118" s="1768">
        <v>-99.844105957996263</v>
      </c>
      <c r="J118" s="1769">
        <v>-99.955939237012899</v>
      </c>
      <c r="K118" s="1769">
        <v>49.041837035720846</v>
      </c>
      <c r="L118" s="1769">
        <v>-99.860151400641982</v>
      </c>
      <c r="M118" s="1769">
        <v>-99.955957948198787</v>
      </c>
      <c r="N118" s="1769">
        <v>48.686233489931261</v>
      </c>
      <c r="O118" s="1770">
        <v>-99.859994441090421</v>
      </c>
      <c r="P118" s="1769">
        <v>27.268966627015899</v>
      </c>
      <c r="Q118" s="1769">
        <v>120.55187774210819</v>
      </c>
      <c r="R118" s="1770">
        <v>-99.873144387685215</v>
      </c>
    </row>
    <row r="119" spans="2:19" ht="30" hidden="1" customHeight="1">
      <c r="B119" s="1763"/>
      <c r="C119" s="1799"/>
      <c r="D119" s="1765"/>
      <c r="E119" s="1799"/>
      <c r="F119" s="1764"/>
      <c r="G119" s="1769"/>
      <c r="H119" s="1770"/>
      <c r="I119" s="1768"/>
      <c r="J119" s="1769"/>
      <c r="K119" s="1769"/>
      <c r="L119" s="1769"/>
      <c r="M119" s="1769"/>
      <c r="N119" s="1769"/>
      <c r="O119" s="1770"/>
      <c r="P119" s="1769"/>
      <c r="Q119" s="1769"/>
      <c r="R119" s="1770"/>
    </row>
    <row r="120" spans="2:19" ht="30" hidden="1" customHeight="1">
      <c r="B120" s="1763">
        <v>2020</v>
      </c>
      <c r="C120" s="1799"/>
      <c r="D120" s="1765"/>
      <c r="E120" s="1799"/>
      <c r="F120" s="1764"/>
      <c r="G120" s="1769"/>
      <c r="H120" s="1770"/>
      <c r="I120" s="1768"/>
      <c r="J120" s="1769"/>
      <c r="K120" s="1769"/>
      <c r="L120" s="1769"/>
      <c r="M120" s="1769"/>
      <c r="N120" s="1769"/>
      <c r="O120" s="1770"/>
      <c r="P120" s="1769"/>
      <c r="Q120" s="1769"/>
      <c r="R120" s="1770"/>
    </row>
    <row r="121" spans="2:19" ht="30" hidden="1" customHeight="1">
      <c r="B121" s="1763"/>
      <c r="C121" s="1799"/>
      <c r="D121" s="1765"/>
      <c r="E121" s="1799"/>
      <c r="F121" s="1764"/>
      <c r="G121" s="1769"/>
      <c r="H121" s="1770"/>
      <c r="I121" s="1768"/>
      <c r="J121" s="1769"/>
      <c r="K121" s="1769"/>
      <c r="L121" s="1769"/>
      <c r="M121" s="1769"/>
      <c r="N121" s="1769"/>
      <c r="O121" s="1770"/>
      <c r="P121" s="1769"/>
      <c r="Q121" s="1769"/>
      <c r="R121" s="1770"/>
    </row>
    <row r="122" spans="2:19" ht="30" hidden="1" customHeight="1">
      <c r="B122" s="1763" t="s">
        <v>345</v>
      </c>
      <c r="C122" s="1799">
        <v>13602.904489000506</v>
      </c>
      <c r="D122" s="1765">
        <v>14413.958099153595</v>
      </c>
      <c r="E122" s="1799">
        <v>14516.23576862588</v>
      </c>
      <c r="F122" s="1764">
        <v>3702.2989987388496</v>
      </c>
      <c r="G122" s="1769">
        <v>3.3558923129161977</v>
      </c>
      <c r="H122" s="1770"/>
      <c r="I122" s="1768">
        <v>-99.83671800955689</v>
      </c>
      <c r="J122" s="1769">
        <v>3.5724831191322748</v>
      </c>
      <c r="K122" s="1769"/>
      <c r="L122" s="1769">
        <v>-99.852884645556799</v>
      </c>
      <c r="M122" s="1769">
        <v>3.5806819915501942</v>
      </c>
      <c r="N122" s="1769"/>
      <c r="O122" s="1770">
        <v>-99.852732113069194</v>
      </c>
      <c r="P122" s="1769">
        <v>-10.426141224779538</v>
      </c>
      <c r="Q122" s="1769"/>
      <c r="R122" s="1770">
        <v>-99.877771771903241</v>
      </c>
    </row>
    <row r="123" spans="2:19" ht="30" hidden="1" customHeight="1">
      <c r="B123" s="1763" t="s">
        <v>334</v>
      </c>
      <c r="C123" s="1799">
        <v>14360.332548706254</v>
      </c>
      <c r="D123" s="1765">
        <v>15238.505926936632</v>
      </c>
      <c r="E123" s="1799">
        <v>15342.581405518862</v>
      </c>
      <c r="F123" s="1764">
        <v>3754.2936835972132</v>
      </c>
      <c r="G123" s="1769">
        <v>5.5681348076670911</v>
      </c>
      <c r="H123" s="1770"/>
      <c r="I123" s="1768">
        <v>-99.837631539844267</v>
      </c>
      <c r="J123" s="1769">
        <v>5.720481647795661</v>
      </c>
      <c r="K123" s="1769"/>
      <c r="L123" s="1769">
        <v>-99.852304442893995</v>
      </c>
      <c r="M123" s="1769">
        <v>5.6925614192556262</v>
      </c>
      <c r="N123" s="1769"/>
      <c r="O123" s="1770">
        <v>-99.852323291878818</v>
      </c>
      <c r="P123" s="1769">
        <v>1.4043891343209935</v>
      </c>
      <c r="Q123" s="1769"/>
      <c r="R123" s="1770">
        <v>-99.882716877384155</v>
      </c>
    </row>
    <row r="124" spans="2:19" ht="30" hidden="1" customHeight="1">
      <c r="B124" s="1763" t="s">
        <v>335</v>
      </c>
      <c r="C124" s="1799">
        <v>18238.95323920967</v>
      </c>
      <c r="D124" s="1765">
        <v>19180.229933253457</v>
      </c>
      <c r="E124" s="1799">
        <v>19371.044779681884</v>
      </c>
      <c r="F124" s="1764">
        <v>4684.3680559142931</v>
      </c>
      <c r="G124" s="1769">
        <v>27.009267907607381</v>
      </c>
      <c r="H124" s="1770">
        <v>38.580939711543884</v>
      </c>
      <c r="I124" s="1768">
        <v>399.94530658045494</v>
      </c>
      <c r="J124" s="1769">
        <v>25.866866641756282</v>
      </c>
      <c r="K124" s="1769">
        <v>37.820855820277544</v>
      </c>
      <c r="L124" s="1769">
        <v>354.15219494919006</v>
      </c>
      <c r="M124" s="1769">
        <v>26.256750853633726</v>
      </c>
      <c r="N124" s="1769">
        <v>38.222199001817494</v>
      </c>
      <c r="O124" s="1770">
        <v>355.45483251666133</v>
      </c>
      <c r="P124" s="1769">
        <v>24.773617907960777</v>
      </c>
      <c r="Q124" s="1769">
        <v>13.334153409692838</v>
      </c>
      <c r="R124" s="1770">
        <v>-99.852337824172196</v>
      </c>
    </row>
    <row r="125" spans="2:19" ht="30" hidden="1" customHeight="1">
      <c r="B125" s="1763" t="s">
        <v>336</v>
      </c>
      <c r="C125" s="1799">
        <v>19659.925168608926</v>
      </c>
      <c r="D125" s="1765">
        <v>20669.582488090302</v>
      </c>
      <c r="E125" s="1799">
        <v>20804.674217573691</v>
      </c>
      <c r="F125" s="1764">
        <v>4986.4433235248598</v>
      </c>
      <c r="G125" s="1769">
        <v>7.7908633832367347</v>
      </c>
      <c r="H125" s="1770"/>
      <c r="I125" s="1768">
        <v>402.55913855309473</v>
      </c>
      <c r="J125" s="1769">
        <v>7.7650401482137754</v>
      </c>
      <c r="K125" s="1769"/>
      <c r="L125" s="1769">
        <v>358.57796890063332</v>
      </c>
      <c r="M125" s="1769">
        <v>7.4008885643356059</v>
      </c>
      <c r="N125" s="1769"/>
      <c r="O125" s="1770">
        <v>357.88308642673667</v>
      </c>
      <c r="P125" s="1769">
        <v>6.4485809826403173</v>
      </c>
      <c r="Q125" s="1769"/>
      <c r="R125" s="1770">
        <v>-99.834860593156264</v>
      </c>
    </row>
    <row r="126" spans="2:19" ht="30" hidden="1" customHeight="1">
      <c r="B126" s="1763" t="s">
        <v>337</v>
      </c>
      <c r="C126" s="1799">
        <v>22520.790921846736</v>
      </c>
      <c r="D126" s="1765">
        <v>23658.484398900673</v>
      </c>
      <c r="E126" s="1799">
        <v>23802.235731572262</v>
      </c>
      <c r="F126" s="1764">
        <v>5528.9674820734508</v>
      </c>
      <c r="G126" s="1769">
        <v>14.551763186798716</v>
      </c>
      <c r="H126" s="1770"/>
      <c r="I126" s="1768">
        <v>-99.799953587976887</v>
      </c>
      <c r="J126" s="1769">
        <v>14.460388411486115</v>
      </c>
      <c r="K126" s="1769"/>
      <c r="L126" s="1769">
        <v>-99.816167654920818</v>
      </c>
      <c r="M126" s="1769">
        <v>14.408115612147077</v>
      </c>
      <c r="N126" s="1769"/>
      <c r="O126" s="1770">
        <v>-99.817033086754108</v>
      </c>
      <c r="P126" s="1769">
        <v>10.879982451401581</v>
      </c>
      <c r="Q126" s="1769"/>
      <c r="R126" s="1770">
        <v>-99.780832067122944</v>
      </c>
    </row>
    <row r="127" spans="2:19" ht="30" hidden="1" customHeight="1">
      <c r="B127" s="1763" t="s">
        <v>338</v>
      </c>
      <c r="C127" s="1799">
        <v>37995.349533101318</v>
      </c>
      <c r="D127" s="1765">
        <v>39603.248231114958</v>
      </c>
      <c r="E127" s="1799">
        <v>39948.707084305941</v>
      </c>
      <c r="F127" s="1764">
        <v>5063.2105820263751</v>
      </c>
      <c r="G127" s="1769">
        <v>68.712323048313479</v>
      </c>
      <c r="H127" s="1770">
        <v>108.31979245069729</v>
      </c>
      <c r="I127" s="1768">
        <v>-99.71144239467192</v>
      </c>
      <c r="J127" s="1769">
        <v>67.395542180018865</v>
      </c>
      <c r="K127" s="1769">
        <v>106.47952797715621</v>
      </c>
      <c r="L127" s="1769">
        <v>-99.728674682196001</v>
      </c>
      <c r="M127" s="1769">
        <v>67.835944214754321</v>
      </c>
      <c r="N127" s="1769">
        <v>106.22897493999797</v>
      </c>
      <c r="O127" s="1770">
        <v>-99.729489418871395</v>
      </c>
      <c r="P127" s="1769">
        <v>-8.4239399409961724</v>
      </c>
      <c r="Q127" s="1769">
        <v>8.0873774560427769</v>
      </c>
      <c r="R127" s="1770">
        <v>-99.858394461524256</v>
      </c>
    </row>
    <row r="128" spans="2:19" ht="30" hidden="1" customHeight="1">
      <c r="B128" s="1763" t="s">
        <v>339</v>
      </c>
      <c r="C128" s="1799">
        <v>50100.695662075093</v>
      </c>
      <c r="D128" s="1765">
        <v>52520.792237657944</v>
      </c>
      <c r="E128" s="1799">
        <v>52930.725878642632</v>
      </c>
      <c r="F128" s="1764">
        <v>6461.4712295795207</v>
      </c>
      <c r="G128" s="1769">
        <v>31.860073081911434</v>
      </c>
      <c r="H128" s="1770"/>
      <c r="I128" s="1768">
        <v>-99.671837110610014</v>
      </c>
      <c r="J128" s="1769">
        <v>32.617385147701341</v>
      </c>
      <c r="K128" s="1769"/>
      <c r="L128" s="1769">
        <v>-99.689370681370264</v>
      </c>
      <c r="M128" s="1769">
        <v>32.496718271607719</v>
      </c>
      <c r="N128" s="1769"/>
      <c r="O128" s="1770">
        <v>-99.690029201838072</v>
      </c>
      <c r="P128" s="1769">
        <v>27.616087162496417</v>
      </c>
      <c r="Q128" s="1769"/>
      <c r="R128" s="1770">
        <v>-99.840747067469792</v>
      </c>
    </row>
    <row r="129" spans="2:18" ht="30" hidden="1" customHeight="1">
      <c r="B129" s="1763" t="s">
        <v>340</v>
      </c>
      <c r="C129" s="1799">
        <v>55870.23452193605</v>
      </c>
      <c r="D129" s="1765">
        <v>58043.988336477618</v>
      </c>
      <c r="E129" s="1799">
        <v>58488.881150971734</v>
      </c>
      <c r="F129" s="1764">
        <v>4955.7510005148943</v>
      </c>
      <c r="G129" s="1769">
        <v>11.515885724972774</v>
      </c>
      <c r="H129" s="1770"/>
      <c r="I129" s="1768">
        <v>-99.687375595001953</v>
      </c>
      <c r="J129" s="1769">
        <v>10.51620865471159</v>
      </c>
      <c r="K129" s="1769"/>
      <c r="L129" s="1769">
        <v>-99.702203158201613</v>
      </c>
      <c r="M129" s="1769">
        <v>10.500810597369492</v>
      </c>
      <c r="N129" s="1769"/>
      <c r="O129" s="1770">
        <v>-99.703012657304185</v>
      </c>
      <c r="P129" s="1769">
        <v>-23.303055535892415</v>
      </c>
      <c r="Q129" s="1769"/>
      <c r="R129" s="1770">
        <v>-99.923161470432262</v>
      </c>
    </row>
    <row r="130" spans="2:18" ht="30" hidden="1" customHeight="1">
      <c r="B130" s="1763" t="s">
        <v>341</v>
      </c>
      <c r="C130" s="1799">
        <v>58356.260701243249</v>
      </c>
      <c r="D130" s="1765">
        <v>61131.850574202988</v>
      </c>
      <c r="E130" s="1799">
        <v>61565.634784714319</v>
      </c>
      <c r="F130" s="1764">
        <v>5095.528163575962</v>
      </c>
      <c r="G130" s="1769">
        <v>4.4496433576471262</v>
      </c>
      <c r="H130" s="1770">
        <v>53.587903304860049</v>
      </c>
      <c r="I130" s="1768">
        <v>572.9289825953399</v>
      </c>
      <c r="J130" s="1769">
        <v>5.319865719469874</v>
      </c>
      <c r="K130" s="1769">
        <v>54.360698439310639</v>
      </c>
      <c r="L130" s="1769">
        <v>554.69175408251283</v>
      </c>
      <c r="M130" s="1769">
        <v>5.2604077445093544</v>
      </c>
      <c r="N130" s="1769">
        <v>54.111707932847473</v>
      </c>
      <c r="O130" s="1770">
        <v>553.18149835902273</v>
      </c>
      <c r="P130" s="1769">
        <v>2.8205041586339741</v>
      </c>
      <c r="Q130" s="1769">
        <v>0.63828239070895521</v>
      </c>
      <c r="R130" s="1770">
        <v>171.90034590654187</v>
      </c>
    </row>
    <row r="131" spans="2:18" ht="30" hidden="1" customHeight="1">
      <c r="B131" s="1763" t="s">
        <v>342</v>
      </c>
      <c r="C131" s="1799">
        <v>64090.205984159598</v>
      </c>
      <c r="D131" s="1765">
        <v>67450.776594600917</v>
      </c>
      <c r="E131" s="1799">
        <v>67943.806157576357</v>
      </c>
      <c r="F131" s="1764">
        <v>6212.0204000367467</v>
      </c>
      <c r="G131" s="1769">
        <v>9.8257585630297193</v>
      </c>
      <c r="H131" s="1770"/>
      <c r="I131" s="1768">
        <v>-99.761481300892285</v>
      </c>
      <c r="J131" s="1769">
        <v>10.336552813378198</v>
      </c>
      <c r="K131" s="1769"/>
      <c r="L131" s="1769">
        <v>486.75181740969481</v>
      </c>
      <c r="M131" s="1769">
        <v>10.359953885256834</v>
      </c>
      <c r="N131" s="1769"/>
      <c r="O131" s="1770">
        <v>486.83880685929648</v>
      </c>
      <c r="P131" s="1769">
        <v>21.911217063654643</v>
      </c>
      <c r="Q131" s="1769"/>
      <c r="R131" s="1770">
        <v>127.90624042294939</v>
      </c>
    </row>
    <row r="132" spans="2:18" ht="30" hidden="1" customHeight="1">
      <c r="B132" s="1763" t="s">
        <v>343</v>
      </c>
      <c r="C132" s="1799">
        <v>69681.0056811791</v>
      </c>
      <c r="D132" s="1765">
        <v>73281.968726463776</v>
      </c>
      <c r="E132" s="1799">
        <v>73777.157827997842</v>
      </c>
      <c r="F132" s="1764">
        <v>7373.5012307979205</v>
      </c>
      <c r="G132" s="1769">
        <v>8.7233292687517903</v>
      </c>
      <c r="H132" s="1770"/>
      <c r="I132" s="1768">
        <v>-99.76577579769716</v>
      </c>
      <c r="J132" s="1769">
        <v>8.6451074787619486</v>
      </c>
      <c r="K132" s="1769"/>
      <c r="L132" s="1769">
        <v>-99.767988092426734</v>
      </c>
      <c r="M132" s="1769">
        <v>8.5855532686712976</v>
      </c>
      <c r="N132" s="1769"/>
      <c r="O132" s="1770">
        <v>-99.768146200740347</v>
      </c>
      <c r="P132" s="1769">
        <v>18.69731192051951</v>
      </c>
      <c r="Q132" s="1769"/>
      <c r="R132" s="1770">
        <v>127.04192953895887</v>
      </c>
    </row>
    <row r="133" spans="2:18" ht="1.1499999999999999" customHeight="1">
      <c r="B133" s="1763" t="s">
        <v>344</v>
      </c>
      <c r="C133" s="1799">
        <v>77521.508983011343</v>
      </c>
      <c r="D133" s="1765">
        <v>81486.270159381893</v>
      </c>
      <c r="E133" s="1799">
        <v>82061.044614381768</v>
      </c>
      <c r="F133" s="1764">
        <v>7510.0149090079985</v>
      </c>
      <c r="G133" s="1769">
        <v>11.251995038225981</v>
      </c>
      <c r="H133" s="1770">
        <v>32.841803178385945</v>
      </c>
      <c r="I133" s="1768">
        <v>489.01426095153033</v>
      </c>
      <c r="J133" s="1769">
        <v>11.195525414364793</v>
      </c>
      <c r="K133" s="1769">
        <v>33.295932306960552</v>
      </c>
      <c r="L133" s="1769">
        <v>485.52517514389228</v>
      </c>
      <c r="M133" s="1769">
        <v>11.228254151097516</v>
      </c>
      <c r="N133" s="1769">
        <v>33.290341115358892</v>
      </c>
      <c r="O133" s="1770">
        <v>485.54704549975094</v>
      </c>
      <c r="P133" s="1769">
        <v>1.8514091737027449</v>
      </c>
      <c r="Q133" s="1769">
        <v>47.384425479018198</v>
      </c>
      <c r="R133" s="1770">
        <v>81.698186745163312</v>
      </c>
    </row>
    <row r="134" spans="2:18" ht="30" customHeight="1">
      <c r="B134" s="1763"/>
      <c r="C134" s="1799"/>
      <c r="D134" s="1765"/>
      <c r="E134" s="1799"/>
      <c r="F134" s="1764"/>
      <c r="G134" s="1764"/>
      <c r="H134" s="1765"/>
      <c r="I134" s="1799"/>
      <c r="J134" s="1764"/>
      <c r="K134" s="1764"/>
      <c r="L134" s="1764"/>
      <c r="M134" s="1764"/>
      <c r="N134" s="1764"/>
      <c r="O134" s="1765"/>
      <c r="P134" s="1769"/>
      <c r="Q134" s="1769"/>
      <c r="R134" s="1770"/>
    </row>
    <row r="135" spans="2:18" ht="30" customHeight="1">
      <c r="B135" s="1763">
        <v>2021</v>
      </c>
      <c r="C135" s="1799"/>
      <c r="D135" s="1765"/>
      <c r="E135" s="1799"/>
      <c r="F135" s="1764"/>
      <c r="G135" s="1764"/>
      <c r="H135" s="1765"/>
      <c r="I135" s="1799"/>
      <c r="J135" s="1764"/>
      <c r="K135" s="1764"/>
      <c r="L135" s="1764"/>
      <c r="M135" s="1764"/>
      <c r="N135" s="1764"/>
      <c r="O135" s="1765"/>
      <c r="P135" s="1769"/>
      <c r="Q135" s="1769"/>
      <c r="R135" s="1770"/>
    </row>
    <row r="136" spans="2:18" ht="30" customHeight="1">
      <c r="B136" s="1763"/>
      <c r="C136" s="1799"/>
      <c r="D136" s="1765"/>
      <c r="E136" s="1799"/>
      <c r="F136" s="1764"/>
      <c r="G136" s="1764"/>
      <c r="H136" s="1765"/>
      <c r="I136" s="1799"/>
      <c r="J136" s="1764"/>
      <c r="K136" s="1764"/>
      <c r="L136" s="1764"/>
      <c r="M136" s="1764"/>
      <c r="N136" s="1764"/>
      <c r="O136" s="1765"/>
      <c r="P136" s="1769"/>
      <c r="Q136" s="1769"/>
      <c r="R136" s="1770"/>
    </row>
    <row r="137" spans="2:18" ht="30" customHeight="1">
      <c r="B137" s="1763" t="s">
        <v>345</v>
      </c>
      <c r="C137" s="1799">
        <v>83126.679904226199</v>
      </c>
      <c r="D137" s="1765">
        <v>87669.589188385304</v>
      </c>
      <c r="E137" s="1799">
        <v>88238.854844825226</v>
      </c>
      <c r="F137" s="1764">
        <v>8734.3695590847292</v>
      </c>
      <c r="G137" s="1769">
        <v>7.230471897087587</v>
      </c>
      <c r="H137" s="1770"/>
      <c r="I137" s="1768">
        <v>511.09507878588403</v>
      </c>
      <c r="J137" s="1769">
        <v>7.5881728503577772</v>
      </c>
      <c r="K137" s="1769"/>
      <c r="L137" s="1769">
        <v>508.22702955916992</v>
      </c>
      <c r="M137" s="1769">
        <v>7.5283104906524123</v>
      </c>
      <c r="N137" s="1769"/>
      <c r="O137" s="1770">
        <v>507.8631971212327</v>
      </c>
      <c r="P137" s="1769">
        <v>16.302958980922398</v>
      </c>
      <c r="Q137" s="1769"/>
      <c r="R137" s="1770">
        <v>135.91745458862192</v>
      </c>
    </row>
    <row r="138" spans="2:18" ht="30" customHeight="1">
      <c r="B138" s="1763" t="s">
        <v>334</v>
      </c>
      <c r="C138" s="1799">
        <v>84354.131819638176</v>
      </c>
      <c r="D138" s="1765">
        <v>89935.665500914387</v>
      </c>
      <c r="E138" s="1799">
        <v>90518.905353938841</v>
      </c>
      <c r="F138" s="1764">
        <v>8955.6239372529762</v>
      </c>
      <c r="G138" s="1769">
        <v>1.4766040419588178</v>
      </c>
      <c r="H138" s="1770"/>
      <c r="I138" s="1768">
        <v>487.41071304255962</v>
      </c>
      <c r="J138" s="1769">
        <v>2.5847917544813859</v>
      </c>
      <c r="K138" s="1769"/>
      <c r="L138" s="1769">
        <v>490.18689845398768</v>
      </c>
      <c r="M138" s="1769">
        <v>2.5839529684777318</v>
      </c>
      <c r="N138" s="1769"/>
      <c r="O138" s="1770">
        <v>489.98484649642069</v>
      </c>
      <c r="P138" s="1769">
        <v>2.5331465158594968</v>
      </c>
      <c r="Q138" s="1769"/>
      <c r="R138" s="1770">
        <v>138.54351023151864</v>
      </c>
    </row>
    <row r="139" spans="2:18" ht="30" customHeight="1">
      <c r="B139" s="1763" t="s">
        <v>335</v>
      </c>
      <c r="C139" s="1799">
        <v>87432.391969333621</v>
      </c>
      <c r="D139" s="1765">
        <v>93102.507024526931</v>
      </c>
      <c r="E139" s="1799">
        <v>93759.3275465037</v>
      </c>
      <c r="F139" s="1764">
        <v>7703.1516790168353</v>
      </c>
      <c r="G139" s="1769">
        <v>3.6492108724172745</v>
      </c>
      <c r="H139" s="1770">
        <v>12.784687909640958</v>
      </c>
      <c r="I139" s="1768">
        <v>379.37176450112025</v>
      </c>
      <c r="J139" s="1769">
        <v>3.5212298769061068</v>
      </c>
      <c r="K139" s="1769">
        <v>14.25545290320005</v>
      </c>
      <c r="L139" s="1769">
        <v>385.40871172306311</v>
      </c>
      <c r="M139" s="1769">
        <v>3.5798291858418541</v>
      </c>
      <c r="N139" s="1769">
        <v>14.255586176235102</v>
      </c>
      <c r="O139" s="1770">
        <v>384.01791753043193</v>
      </c>
      <c r="P139" s="1769">
        <v>-13.985315451067514</v>
      </c>
      <c r="Q139" s="1769">
        <v>2.5717228573963968</v>
      </c>
      <c r="R139" s="1770">
        <v>64.443775277033339</v>
      </c>
    </row>
    <row r="140" spans="2:18" ht="30" customHeight="1">
      <c r="B140" s="1763" t="s">
        <v>336</v>
      </c>
      <c r="C140" s="1799">
        <v>98801.27919445002</v>
      </c>
      <c r="D140" s="1765">
        <v>104284.78793792307</v>
      </c>
      <c r="E140" s="1799">
        <v>104886.6116825044</v>
      </c>
      <c r="F140" s="1764">
        <v>9052.6557760129035</v>
      </c>
      <c r="G140" s="1769">
        <v>13.00306095835051</v>
      </c>
      <c r="H140" s="1770"/>
      <c r="I140" s="1768">
        <v>402.55165442952131</v>
      </c>
      <c r="J140" s="1769">
        <v>12.010719443301653</v>
      </c>
      <c r="K140" s="1769"/>
      <c r="L140" s="1769">
        <v>404.53262903598261</v>
      </c>
      <c r="M140" s="1769">
        <v>11.867922293365085</v>
      </c>
      <c r="N140" s="1769"/>
      <c r="O140" s="1770">
        <v>404.14926273590368</v>
      </c>
      <c r="P140" s="1769">
        <v>17.518856608679776</v>
      </c>
      <c r="Q140" s="1769"/>
      <c r="R140" s="1770">
        <v>81.545345824038847</v>
      </c>
    </row>
    <row r="141" spans="2:18" ht="30" customHeight="1">
      <c r="B141" s="1763" t="s">
        <v>337</v>
      </c>
      <c r="C141" s="1799">
        <v>104742.24240136052</v>
      </c>
      <c r="D141" s="1765">
        <v>112089.85560749219</v>
      </c>
      <c r="E141" s="1799">
        <v>112700.5069862955</v>
      </c>
      <c r="F141" s="1764">
        <v>10491.457584427397</v>
      </c>
      <c r="G141" s="1769">
        <v>6.0130428020249926</v>
      </c>
      <c r="H141" s="1770"/>
      <c r="I141" s="1768">
        <v>365.0913139100868</v>
      </c>
      <c r="J141" s="1769">
        <v>7.4843779461058135</v>
      </c>
      <c r="K141" s="1769"/>
      <c r="L141" s="1769">
        <v>373.78290898761304</v>
      </c>
      <c r="M141" s="1769">
        <v>7.4498500604100348</v>
      </c>
      <c r="N141" s="1769"/>
      <c r="O141" s="1770">
        <v>373.48706338877616</v>
      </c>
      <c r="P141" s="1769">
        <v>15.893698424134616</v>
      </c>
      <c r="Q141" s="1769"/>
      <c r="R141" s="1770">
        <v>89.754373098481906</v>
      </c>
    </row>
    <row r="142" spans="2:18" ht="30" customHeight="1">
      <c r="B142" s="1763" t="s">
        <v>338</v>
      </c>
      <c r="C142" s="1799">
        <v>112048.84080511759</v>
      </c>
      <c r="D142" s="1765">
        <v>120611.44969017849</v>
      </c>
      <c r="E142" s="1799">
        <v>121235.63276019944</v>
      </c>
      <c r="F142" s="1764">
        <v>9942.9943705046699</v>
      </c>
      <c r="G142" s="1769">
        <v>6.9757895537112979</v>
      </c>
      <c r="H142" s="1770">
        <v>28.154838591649245</v>
      </c>
      <c r="I142" s="1768">
        <v>194.90146078930351</v>
      </c>
      <c r="J142" s="1769">
        <v>7.6024668213745983</v>
      </c>
      <c r="K142" s="1769">
        <v>29.546940834154544</v>
      </c>
      <c r="L142" s="1769">
        <v>204.54938692482821</v>
      </c>
      <c r="M142" s="1769">
        <v>7.5732807261832624</v>
      </c>
      <c r="N142" s="1769">
        <v>29.305143213690133</v>
      </c>
      <c r="O142" s="1770">
        <v>203.4782389936907</v>
      </c>
      <c r="P142" s="1769">
        <v>-5.2277122555098305</v>
      </c>
      <c r="Q142" s="1769">
        <v>29.076964660959504</v>
      </c>
      <c r="R142" s="1770">
        <v>96.377263189502372</v>
      </c>
    </row>
    <row r="143" spans="2:18" ht="30" customHeight="1">
      <c r="B143" s="1763" t="s">
        <v>339</v>
      </c>
      <c r="C143" s="1799">
        <v>122501.87958464905</v>
      </c>
      <c r="D143" s="1765">
        <v>131720.68910990848</v>
      </c>
      <c r="E143" s="1799">
        <v>132330.27183901012</v>
      </c>
      <c r="F143" s="1764">
        <v>9982.9834604831321</v>
      </c>
      <c r="G143" s="1769">
        <v>9.3290021605060947</v>
      </c>
      <c r="H143" s="1770"/>
      <c r="I143" s="1768">
        <v>144.51133455494062</v>
      </c>
      <c r="J143" s="1769">
        <v>9.2107668453259794</v>
      </c>
      <c r="K143" s="1769"/>
      <c r="L143" s="1769">
        <v>150.79722429522567</v>
      </c>
      <c r="M143" s="1769">
        <v>9.151302159453035</v>
      </c>
      <c r="N143" s="1769"/>
      <c r="O143" s="1770">
        <v>150.00653144718149</v>
      </c>
      <c r="P143" s="1769">
        <v>0.40218357255725756</v>
      </c>
      <c r="Q143" s="1769"/>
      <c r="R143" s="1770">
        <v>54.500161120933655</v>
      </c>
    </row>
    <row r="144" spans="2:18" ht="30" customHeight="1">
      <c r="B144" s="1763" t="s">
        <v>340</v>
      </c>
      <c r="C144" s="1799">
        <v>120166.1822313247</v>
      </c>
      <c r="D144" s="1765">
        <v>130992.32929928</v>
      </c>
      <c r="E144" s="1799">
        <v>131741.96495668869</v>
      </c>
      <c r="F144" s="1764">
        <v>11403.865622605066</v>
      </c>
      <c r="G144" s="1769">
        <v>-1.9066624620321715</v>
      </c>
      <c r="H144" s="1770"/>
      <c r="I144" s="1768">
        <v>115.08086239398985</v>
      </c>
      <c r="J144" s="1769">
        <v>-0.55295778935740003</v>
      </c>
      <c r="K144" s="1769"/>
      <c r="L144" s="1769">
        <v>125.67768524093333</v>
      </c>
      <c r="M144" s="1769">
        <v>-0.44457467981109389</v>
      </c>
      <c r="N144" s="1769"/>
      <c r="O144" s="1770">
        <v>125.24275103952802</v>
      </c>
      <c r="P144" s="1769">
        <v>14.233041332246877</v>
      </c>
      <c r="Q144" s="1769"/>
      <c r="R144" s="1770">
        <v>130.11377329934905</v>
      </c>
    </row>
    <row r="145" spans="2:18" ht="30" customHeight="1">
      <c r="B145" s="1763" t="s">
        <v>341</v>
      </c>
      <c r="C145" s="1799">
        <v>134078.90413835584</v>
      </c>
      <c r="D145" s="1765">
        <v>144636.55401708331</v>
      </c>
      <c r="E145" s="1799">
        <v>145913.97963783008</v>
      </c>
      <c r="F145" s="1764">
        <v>10502.518655849894</v>
      </c>
      <c r="G145" s="1769">
        <v>11.577901243669864</v>
      </c>
      <c r="H145" s="1770">
        <v>19.661125608210718</v>
      </c>
      <c r="I145" s="1768">
        <v>129.75924524152961</v>
      </c>
      <c r="J145" s="1769">
        <v>10.416048627267461</v>
      </c>
      <c r="K145" s="1769">
        <v>19.919422566115806</v>
      </c>
      <c r="L145" s="1769">
        <v>136.59770260270582</v>
      </c>
      <c r="M145" s="1769">
        <v>10.757403448324588</v>
      </c>
      <c r="N145" s="1769">
        <v>20.355687775757893</v>
      </c>
      <c r="O145" s="1770">
        <v>137.00556349019891</v>
      </c>
      <c r="P145" s="1769">
        <v>-7.903872218280938</v>
      </c>
      <c r="Q145" s="1769">
        <v>5.6273217553559185</v>
      </c>
      <c r="R145" s="1770">
        <v>106.11246408025718</v>
      </c>
    </row>
    <row r="146" spans="2:18" ht="30" customHeight="1">
      <c r="B146" s="1763" t="s">
        <v>342</v>
      </c>
      <c r="C146" s="1799">
        <v>154449.76105976297</v>
      </c>
      <c r="D146" s="1765">
        <v>165617.36300126259</v>
      </c>
      <c r="E146" s="1799">
        <v>167109.99299076974</v>
      </c>
      <c r="F146" s="1764">
        <v>9747.30176149197</v>
      </c>
      <c r="G146" s="1769">
        <v>15.193185723226431</v>
      </c>
      <c r="H146" s="1770"/>
      <c r="I146" s="1768">
        <v>140.98808653842747</v>
      </c>
      <c r="J146" s="1769">
        <v>14.505882780988543</v>
      </c>
      <c r="K146" s="1769"/>
      <c r="L146" s="1769">
        <v>145.53811143891173</v>
      </c>
      <c r="M146" s="1769">
        <v>14.526376023428211</v>
      </c>
      <c r="N146" s="1769"/>
      <c r="O146" s="1770">
        <v>145.95324053999209</v>
      </c>
      <c r="P146" s="1769">
        <v>-7.1908169754810958</v>
      </c>
      <c r="Q146" s="1769"/>
      <c r="R146" s="1770">
        <v>56.910330839131021</v>
      </c>
    </row>
    <row r="147" spans="2:18" ht="30" customHeight="1">
      <c r="B147" s="1763" t="s">
        <v>343</v>
      </c>
      <c r="C147" s="1799">
        <v>160361.19032563019</v>
      </c>
      <c r="D147" s="1765">
        <v>173651.89990104712</v>
      </c>
      <c r="E147" s="1799">
        <v>175255.84351684907</v>
      </c>
      <c r="F147" s="1764">
        <v>11279.787734602567</v>
      </c>
      <c r="G147" s="1769">
        <v>3.8274123736454557</v>
      </c>
      <c r="H147" s="1770"/>
      <c r="I147" s="1768">
        <v>130.1361594282269</v>
      </c>
      <c r="J147" s="1769">
        <v>4.8512648397398328</v>
      </c>
      <c r="K147" s="1769"/>
      <c r="L147" s="1769">
        <v>136.96402118948191</v>
      </c>
      <c r="M147" s="1769">
        <v>4.8745442329886757</v>
      </c>
      <c r="N147" s="1769"/>
      <c r="O147" s="1770">
        <v>137.54756712834615</v>
      </c>
      <c r="P147" s="1769">
        <v>15.722155839730846</v>
      </c>
      <c r="Q147" s="1769"/>
      <c r="R147" s="1770">
        <v>52.977362877335942</v>
      </c>
    </row>
    <row r="148" spans="2:18" ht="30" customHeight="1">
      <c r="B148" s="1763" t="s">
        <v>344</v>
      </c>
      <c r="C148" s="1799">
        <v>173793.57844014349</v>
      </c>
      <c r="D148" s="1765">
        <v>188762.40285026038</v>
      </c>
      <c r="E148" s="1799">
        <v>190241.6912874319</v>
      </c>
      <c r="F148" s="1764">
        <v>10403.255999446912</v>
      </c>
      <c r="G148" s="1769">
        <v>8.3763335051563423</v>
      </c>
      <c r="H148" s="1770">
        <v>29.620375074669568</v>
      </c>
      <c r="I148" s="1768">
        <v>124.18755867901119</v>
      </c>
      <c r="J148" s="1769">
        <v>8.7016053137476401</v>
      </c>
      <c r="K148" s="1769">
        <v>30.508089143194937</v>
      </c>
      <c r="L148" s="1769">
        <v>131.64933488924368</v>
      </c>
      <c r="M148" s="1769">
        <v>8.5508405710546853</v>
      </c>
      <c r="N148" s="1769">
        <v>30.379345255078817</v>
      </c>
      <c r="O148" s="1770">
        <v>131.82947789832392</v>
      </c>
      <c r="P148" s="1769">
        <v>-7.7708176410691943</v>
      </c>
      <c r="Q148" s="1769">
        <v>-0.945131921738529</v>
      </c>
      <c r="R148" s="1770">
        <v>38.525104483728434</v>
      </c>
    </row>
    <row r="149" spans="2:18" ht="30" customHeight="1">
      <c r="B149" s="1763"/>
      <c r="C149" s="1799"/>
      <c r="D149" s="1765"/>
      <c r="E149" s="1799"/>
      <c r="F149" s="1764"/>
      <c r="G149" s="1769"/>
      <c r="H149" s="1770"/>
      <c r="I149" s="1768"/>
      <c r="J149" s="1769"/>
      <c r="K149" s="1769"/>
      <c r="L149" s="1769"/>
      <c r="M149" s="1769"/>
      <c r="N149" s="1769"/>
      <c r="O149" s="1770"/>
      <c r="P149" s="1769"/>
      <c r="Q149" s="1769"/>
      <c r="R149" s="1770"/>
    </row>
    <row r="150" spans="2:18" ht="30" customHeight="1">
      <c r="B150" s="1763">
        <v>2022</v>
      </c>
      <c r="C150" s="1799"/>
      <c r="D150" s="1765"/>
      <c r="E150" s="1799"/>
      <c r="F150" s="1764"/>
      <c r="G150" s="1769"/>
      <c r="H150" s="1770"/>
      <c r="I150" s="1768"/>
      <c r="J150" s="1769"/>
      <c r="K150" s="1769"/>
      <c r="L150" s="1769"/>
      <c r="M150" s="1769"/>
      <c r="N150" s="1769"/>
      <c r="O150" s="1770"/>
      <c r="P150" s="1769"/>
      <c r="Q150" s="1769"/>
      <c r="R150" s="1770"/>
    </row>
    <row r="151" spans="2:18" ht="30" customHeight="1">
      <c r="B151" s="1763"/>
      <c r="C151" s="1799"/>
      <c r="D151" s="1765"/>
      <c r="E151" s="1799"/>
      <c r="F151" s="1764"/>
      <c r="G151" s="1769"/>
      <c r="H151" s="1770"/>
      <c r="I151" s="1768"/>
      <c r="J151" s="1769"/>
      <c r="K151" s="1769"/>
      <c r="L151" s="1769"/>
      <c r="M151" s="1769"/>
      <c r="N151" s="1769"/>
      <c r="O151" s="1770"/>
      <c r="P151" s="1769"/>
      <c r="Q151" s="1769"/>
      <c r="R151" s="1770"/>
    </row>
    <row r="152" spans="2:18" ht="30" customHeight="1">
      <c r="B152" s="1763" t="s">
        <v>345</v>
      </c>
      <c r="C152" s="1799">
        <v>171073.19040950947</v>
      </c>
      <c r="D152" s="1765">
        <v>186796.34428199168</v>
      </c>
      <c r="E152" s="1799">
        <v>188271.22932001229</v>
      </c>
      <c r="F152" s="1764">
        <v>10608.427644056354</v>
      </c>
      <c r="G152" s="1769">
        <v>-1.5652983585759839</v>
      </c>
      <c r="H152" s="1770"/>
      <c r="I152" s="1768">
        <v>105.79817527490599</v>
      </c>
      <c r="J152" s="1769">
        <v>-1.0415519926541217</v>
      </c>
      <c r="K152" s="1769"/>
      <c r="L152" s="1769">
        <v>113.06857487446619</v>
      </c>
      <c r="M152" s="1769">
        <v>-1.0357676879788058</v>
      </c>
      <c r="N152" s="1769"/>
      <c r="O152" s="1770">
        <v>113.36544955292274</v>
      </c>
      <c r="P152" s="1769">
        <v>1.9721868290115019</v>
      </c>
      <c r="Q152" s="1769"/>
      <c r="R152" s="1770">
        <v>21.456134553207583</v>
      </c>
    </row>
    <row r="153" spans="2:18" ht="30" customHeight="1">
      <c r="B153" s="1763" t="s">
        <v>334</v>
      </c>
      <c r="C153" s="1799">
        <v>180707.98880495451</v>
      </c>
      <c r="D153" s="1765">
        <v>200770.46684006182</v>
      </c>
      <c r="E153" s="1799">
        <v>202553.85324749388</v>
      </c>
      <c r="F153" s="1764">
        <v>11131.08591135178</v>
      </c>
      <c r="G153" s="1769">
        <v>5.6319744621478041</v>
      </c>
      <c r="H153" s="1770"/>
      <c r="I153" s="1768">
        <v>114.22541481588047</v>
      </c>
      <c r="J153" s="1769">
        <v>7.4809400643165214</v>
      </c>
      <c r="K153" s="1769"/>
      <c r="L153" s="1769">
        <v>123.23787311944731</v>
      </c>
      <c r="M153" s="1769">
        <v>7.5861957129970348</v>
      </c>
      <c r="N153" s="1769"/>
      <c r="O153" s="1770">
        <v>123.7696671822158</v>
      </c>
      <c r="P153" s="1769">
        <v>4.9268212484652185</v>
      </c>
      <c r="Q153" s="1769"/>
      <c r="R153" s="1770">
        <v>24.291573533469514</v>
      </c>
    </row>
    <row r="154" spans="2:18" ht="30" customHeight="1">
      <c r="B154" s="1763" t="s">
        <v>335</v>
      </c>
      <c r="C154" s="1799">
        <v>210989.54173701524</v>
      </c>
      <c r="D154" s="1765">
        <v>233952.46732620656</v>
      </c>
      <c r="E154" s="1799">
        <v>235757.74650011721</v>
      </c>
      <c r="F154" s="1765">
        <v>11159.795744903326</v>
      </c>
      <c r="G154" s="1770">
        <v>16.757174451620305</v>
      </c>
      <c r="H154" s="1770">
        <v>21.402380704004244</v>
      </c>
      <c r="I154" s="1768">
        <v>141.31736188919382</v>
      </c>
      <c r="J154" s="1769">
        <v>16.527331438930325</v>
      </c>
      <c r="K154" s="1770">
        <v>23.940182893197282</v>
      </c>
      <c r="L154" s="1770">
        <v>151.28482014407422</v>
      </c>
      <c r="M154" s="1769">
        <v>16.392624835456758</v>
      </c>
      <c r="N154" s="1770">
        <v>23.925384023166686</v>
      </c>
      <c r="O154" s="1770">
        <v>151.44991188549608</v>
      </c>
      <c r="P154" s="1769">
        <v>0.25792482225177604</v>
      </c>
      <c r="Q154" s="1770">
        <v>7.2721438893422974</v>
      </c>
      <c r="R154" s="1770">
        <v>44.873114407214509</v>
      </c>
    </row>
    <row r="155" spans="2:18" ht="30" customHeight="1">
      <c r="B155" s="1763" t="s">
        <v>336</v>
      </c>
      <c r="C155" s="1799">
        <v>244521.70524249098</v>
      </c>
      <c r="D155" s="1765">
        <v>266986.51923741767</v>
      </c>
      <c r="E155" s="1799">
        <v>268686.15776686004</v>
      </c>
      <c r="F155" s="1765">
        <v>11697.926417865565</v>
      </c>
      <c r="G155" s="1770">
        <v>15.892808349368991</v>
      </c>
      <c r="H155" s="1770"/>
      <c r="I155" s="1768">
        <v>147.4884001868536</v>
      </c>
      <c r="J155" s="1769">
        <v>14.119984409119656</v>
      </c>
      <c r="K155" s="1770"/>
      <c r="L155" s="1770">
        <v>156.01674464385445</v>
      </c>
      <c r="M155" s="1769">
        <v>13.967053789567196</v>
      </c>
      <c r="N155" s="1770"/>
      <c r="O155" s="1770">
        <v>156.16821199275921</v>
      </c>
      <c r="P155" s="1769">
        <v>4.8220476903262588</v>
      </c>
      <c r="Q155" s="1770"/>
      <c r="R155" s="1770">
        <v>29.220934798624686</v>
      </c>
    </row>
    <row r="156" spans="2:18" ht="30" customHeight="1">
      <c r="B156" s="1763" t="s">
        <v>337</v>
      </c>
      <c r="C156" s="1799">
        <v>358334.67281674902</v>
      </c>
      <c r="D156" s="1765">
        <v>386348.49756260519</v>
      </c>
      <c r="E156" s="1799">
        <v>388815.89410141646</v>
      </c>
      <c r="F156" s="1765">
        <v>11694.086538289839</v>
      </c>
      <c r="G156" s="1770">
        <v>46.545138993444482</v>
      </c>
      <c r="H156" s="1770"/>
      <c r="I156" s="1768">
        <v>242.110942635399</v>
      </c>
      <c r="J156" s="1769">
        <v>44.707118047052006</v>
      </c>
      <c r="K156" s="1770"/>
      <c r="L156" s="1770">
        <v>244.67748706492335</v>
      </c>
      <c r="M156" s="1769">
        <v>44.710057761439813</v>
      </c>
      <c r="N156" s="1770"/>
      <c r="O156" s="1770">
        <v>244.99924135097001</v>
      </c>
      <c r="P156" s="1769">
        <v>-3.282530115645832E-2</v>
      </c>
      <c r="Q156" s="1770"/>
      <c r="R156" s="1770">
        <v>11.462934908563316</v>
      </c>
    </row>
    <row r="157" spans="2:18" ht="30" customHeight="1">
      <c r="B157" s="1763" t="s">
        <v>338</v>
      </c>
      <c r="C157" s="1799">
        <v>412869.66878599301</v>
      </c>
      <c r="D157" s="1765">
        <v>445242.53474876273</v>
      </c>
      <c r="E157" s="1799">
        <v>448107.17147690011</v>
      </c>
      <c r="F157" s="1765">
        <v>13426.044752012911</v>
      </c>
      <c r="G157" s="1770">
        <v>15.219011752494559</v>
      </c>
      <c r="H157" s="1770">
        <v>95.682527857522075</v>
      </c>
      <c r="I157" s="1768">
        <v>268.47294967029779</v>
      </c>
      <c r="J157" s="1769">
        <v>15.243759858704809</v>
      </c>
      <c r="K157" s="1770">
        <v>90.313246035549795</v>
      </c>
      <c r="L157" s="1770">
        <v>269.15445083570643</v>
      </c>
      <c r="M157" s="1769">
        <v>15.249190754537011</v>
      </c>
      <c r="N157" s="1770">
        <v>90.071027624399761</v>
      </c>
      <c r="O157" s="1770">
        <v>269.61672181250793</v>
      </c>
      <c r="P157" s="1769">
        <v>14.810547262944706</v>
      </c>
      <c r="Q157" s="1770">
        <v>20.30726241691816</v>
      </c>
      <c r="R157" s="1770">
        <v>35.030195650522678</v>
      </c>
    </row>
    <row r="158" spans="2:18" ht="30" customHeight="1">
      <c r="B158" s="1763" t="s">
        <v>339</v>
      </c>
      <c r="C158" s="1799">
        <v>442215.13717612647</v>
      </c>
      <c r="D158" s="1765">
        <v>479915.21646972053</v>
      </c>
      <c r="E158" s="1799">
        <v>483172.02809562068</v>
      </c>
      <c r="F158" s="1765">
        <v>14215.952244464417</v>
      </c>
      <c r="G158" s="1770">
        <v>7.1076832736154394</v>
      </c>
      <c r="H158" s="1770"/>
      <c r="I158" s="1768">
        <v>260.98640990284144</v>
      </c>
      <c r="J158" s="1769">
        <v>7.7873695828550193</v>
      </c>
      <c r="K158" s="1770"/>
      <c r="L158" s="1770">
        <v>264.34308058415684</v>
      </c>
      <c r="M158" s="1769">
        <v>7.825104986191489</v>
      </c>
      <c r="N158" s="1770"/>
      <c r="O158" s="1770">
        <v>265.12584866706567</v>
      </c>
      <c r="P158" s="1769">
        <v>5.8833968383211088</v>
      </c>
      <c r="Q158" s="1770"/>
      <c r="R158" s="1770">
        <v>42.401841100279938</v>
      </c>
    </row>
    <row r="159" spans="2:18" ht="30" customHeight="1">
      <c r="B159" s="1763" t="s">
        <v>340</v>
      </c>
      <c r="C159" s="1799">
        <v>440580.34789733373</v>
      </c>
      <c r="D159" s="1765">
        <v>638777.24123610405</v>
      </c>
      <c r="E159" s="1799">
        <v>643894.08236207429</v>
      </c>
      <c r="F159" s="1765">
        <v>14994.186098065798</v>
      </c>
      <c r="G159" s="1770">
        <v>-0.36968189041018951</v>
      </c>
      <c r="H159" s="1770"/>
      <c r="I159" s="1768">
        <v>266.64254428021934</v>
      </c>
      <c r="J159" s="1769">
        <v>33.102102061897568</v>
      </c>
      <c r="K159" s="1770"/>
      <c r="L159" s="1770">
        <v>387.64476870754834</v>
      </c>
      <c r="M159" s="1769">
        <v>33.263940153970672</v>
      </c>
      <c r="N159" s="1770"/>
      <c r="O159" s="1770">
        <v>388.75396884641884</v>
      </c>
      <c r="P159" s="1769">
        <v>5.4743702019991014</v>
      </c>
      <c r="Q159" s="1770"/>
      <c r="R159" s="1770">
        <v>31.48336357404893</v>
      </c>
    </row>
    <row r="160" spans="2:18" ht="30" customHeight="1">
      <c r="B160" s="1763" t="s">
        <v>341</v>
      </c>
      <c r="C160" s="1799">
        <v>698771.8121714819</v>
      </c>
      <c r="D160" s="1765">
        <v>761631.08761907334</v>
      </c>
      <c r="E160" s="1799">
        <v>767252.95470800472</v>
      </c>
      <c r="F160" s="1765">
        <v>34857.162530534581</v>
      </c>
      <c r="G160" s="1770">
        <v>58.602583049009091</v>
      </c>
      <c r="H160" s="1770">
        <v>69.247553162759317</v>
      </c>
      <c r="I160" s="1768">
        <v>421.16462068516034</v>
      </c>
      <c r="J160" s="1769">
        <v>19.232658656597359</v>
      </c>
      <c r="K160" s="1770">
        <v>71.0598220470646</v>
      </c>
      <c r="L160" s="1770">
        <v>426.5827112619923</v>
      </c>
      <c r="M160" s="1769">
        <v>19.158255328795406</v>
      </c>
      <c r="N160" s="1770">
        <v>71.22086044265788</v>
      </c>
      <c r="O160" s="1770">
        <v>425.82552858361248</v>
      </c>
      <c r="P160" s="1769">
        <v>132.47118784947617</v>
      </c>
      <c r="Q160" s="1770">
        <v>159.62346450028471</v>
      </c>
      <c r="R160" s="1770">
        <v>231.89336456088245</v>
      </c>
    </row>
    <row r="161" spans="2:18" ht="30" customHeight="1">
      <c r="B161" s="1763" t="s">
        <v>342</v>
      </c>
      <c r="C161" s="1799">
        <v>679868.02992559678</v>
      </c>
      <c r="D161" s="1765">
        <v>746482.52298126195</v>
      </c>
      <c r="E161" s="1799">
        <v>752709.24615299492</v>
      </c>
      <c r="F161" s="1765">
        <v>36926.108907601512</v>
      </c>
      <c r="G161" s="1770">
        <v>-2.7052868928900131</v>
      </c>
      <c r="H161" s="1770"/>
      <c r="I161" s="1768">
        <v>340.1871684751444</v>
      </c>
      <c r="J161" s="1769">
        <v>-1.9889635394436334</v>
      </c>
      <c r="K161" s="1770"/>
      <c r="L161" s="1770">
        <v>350.72721208317461</v>
      </c>
      <c r="M161" s="1769">
        <v>-1.8955558875031975</v>
      </c>
      <c r="N161" s="1770"/>
      <c r="O161" s="1770">
        <v>350.42742967176753</v>
      </c>
      <c r="P161" s="1769">
        <v>5.9354985514226799</v>
      </c>
      <c r="Q161" s="1770"/>
      <c r="R161" s="1770">
        <v>278.83416160852931</v>
      </c>
    </row>
    <row r="162" spans="2:18" ht="30" customHeight="1">
      <c r="B162" s="1763" t="s">
        <v>343</v>
      </c>
      <c r="C162" s="1799">
        <v>747851.62325892108</v>
      </c>
      <c r="D162" s="1765">
        <v>823569.51867396943</v>
      </c>
      <c r="E162" s="1799">
        <v>828947.6720011594</v>
      </c>
      <c r="F162" s="1765">
        <v>39564.455482937643</v>
      </c>
      <c r="G162" s="1770">
        <v>9.9995278996666936</v>
      </c>
      <c r="H162" s="1770"/>
      <c r="I162" s="1768">
        <v>366.35449745685349</v>
      </c>
      <c r="J162" s="1769">
        <v>10.326697989504364</v>
      </c>
      <c r="K162" s="1770"/>
      <c r="L162" s="1770">
        <v>374.26461740025189</v>
      </c>
      <c r="M162" s="1769">
        <v>10.12853585070328</v>
      </c>
      <c r="N162" s="1770"/>
      <c r="O162" s="1770">
        <v>372.99288592420857</v>
      </c>
      <c r="P162" s="1769">
        <v>7.1449352595962523</v>
      </c>
      <c r="Q162" s="1770"/>
      <c r="R162" s="1770">
        <v>250.75531928289129</v>
      </c>
    </row>
    <row r="163" spans="2:18" ht="30" customHeight="1">
      <c r="B163" s="1763" t="s">
        <v>344</v>
      </c>
      <c r="C163" s="1799">
        <v>836693.47646356036</v>
      </c>
      <c r="D163" s="1765">
        <v>930105.85884827655</v>
      </c>
      <c r="E163" s="1799">
        <v>935768.33442742215</v>
      </c>
      <c r="F163" s="1765">
        <v>41638.927047084784</v>
      </c>
      <c r="G163" s="1770">
        <v>11.879609596552342</v>
      </c>
      <c r="H163" s="1770">
        <v>19.737725805435289</v>
      </c>
      <c r="I163" s="1768">
        <v>381.42945439824018</v>
      </c>
      <c r="J163" s="1769">
        <v>12.935925596887255</v>
      </c>
      <c r="K163" s="1770">
        <v>22.120259265659747</v>
      </c>
      <c r="L163" s="1770">
        <v>392.73893784139949</v>
      </c>
      <c r="M163" s="1769">
        <v>12.886297414695358</v>
      </c>
      <c r="N163" s="1770">
        <v>21.96347093685025</v>
      </c>
      <c r="O163" s="1770">
        <v>391.88394410013461</v>
      </c>
      <c r="P163" s="1769">
        <v>5.2432708572010212</v>
      </c>
      <c r="Q163" s="1770">
        <v>19.455870828870346</v>
      </c>
      <c r="R163" s="1770">
        <v>300.24898982874697</v>
      </c>
    </row>
    <row r="164" spans="2:18" ht="30" customHeight="1">
      <c r="B164" s="1763"/>
      <c r="C164" s="1799"/>
      <c r="D164" s="1765"/>
      <c r="E164" s="1799"/>
      <c r="F164" s="1765"/>
      <c r="G164" s="1770"/>
      <c r="H164" s="1770"/>
      <c r="I164" s="1768"/>
      <c r="J164" s="1769"/>
      <c r="K164" s="1770"/>
      <c r="L164" s="1770"/>
      <c r="M164" s="1769"/>
      <c r="N164" s="1770"/>
      <c r="O164" s="1770"/>
      <c r="P164" s="1769"/>
      <c r="Q164" s="1770"/>
      <c r="R164" s="1770"/>
    </row>
    <row r="165" spans="2:18" ht="30" customHeight="1">
      <c r="B165" s="1763">
        <v>2023</v>
      </c>
      <c r="C165" s="1799"/>
      <c r="D165" s="1765"/>
      <c r="E165" s="1799"/>
      <c r="F165" s="1765"/>
      <c r="G165" s="1770"/>
      <c r="H165" s="1770"/>
      <c r="I165" s="1768"/>
      <c r="J165" s="1769"/>
      <c r="K165" s="1770"/>
      <c r="L165" s="1770"/>
      <c r="M165" s="1769"/>
      <c r="N165" s="1770"/>
      <c r="O165" s="1770"/>
      <c r="P165" s="1769"/>
      <c r="Q165" s="1770"/>
      <c r="R165" s="1770"/>
    </row>
    <row r="166" spans="2:18" ht="30" customHeight="1">
      <c r="B166" s="1763"/>
      <c r="C166" s="1799"/>
      <c r="D166" s="1765"/>
      <c r="E166" s="1799"/>
      <c r="F166" s="1765"/>
      <c r="G166" s="1770"/>
      <c r="H166" s="1770"/>
      <c r="I166" s="1768"/>
      <c r="J166" s="1769"/>
      <c r="K166" s="1770"/>
      <c r="L166" s="1770"/>
      <c r="M166" s="1769"/>
      <c r="N166" s="1770"/>
      <c r="O166" s="1770"/>
      <c r="P166" s="1769"/>
      <c r="Q166" s="1770"/>
      <c r="R166" s="1770"/>
    </row>
    <row r="167" spans="2:18" ht="30" customHeight="1">
      <c r="B167" s="1763" t="s">
        <v>345</v>
      </c>
      <c r="C167" s="1799">
        <v>963397.75448047719</v>
      </c>
      <c r="D167" s="1765">
        <v>1073469.4107746854</v>
      </c>
      <c r="E167" s="1799">
        <v>1079495.074602498</v>
      </c>
      <c r="F167" s="1764">
        <v>49224.184917864797</v>
      </c>
      <c r="G167" s="1769">
        <v>15.143452361127018</v>
      </c>
      <c r="H167" s="1770"/>
      <c r="I167" s="1768">
        <v>463.14946379051378</v>
      </c>
      <c r="J167" s="1769">
        <v>15.413681202259255</v>
      </c>
      <c r="K167" s="1769"/>
      <c r="L167" s="1769">
        <v>474.67367196124212</v>
      </c>
      <c r="M167" s="1769">
        <v>15.359222457876754</v>
      </c>
      <c r="N167" s="1769"/>
      <c r="O167" s="1770">
        <v>473.37229830673493</v>
      </c>
      <c r="P167" s="1769">
        <v>18.216746704838705</v>
      </c>
      <c r="Q167" s="1769"/>
      <c r="R167" s="1770">
        <v>364.01018670701797</v>
      </c>
    </row>
    <row r="168" spans="2:18" ht="30" customHeight="1">
      <c r="B168" s="1763" t="s">
        <v>334</v>
      </c>
      <c r="C168" s="1799">
        <v>1048037.7872980514</v>
      </c>
      <c r="D168" s="1765">
        <v>1165607.4859337788</v>
      </c>
      <c r="E168" s="1799">
        <v>1171895.3568794238</v>
      </c>
      <c r="F168" s="1764">
        <v>81656.124317448004</v>
      </c>
      <c r="G168" s="1769">
        <v>8.7855750570248414</v>
      </c>
      <c r="H168" s="1770"/>
      <c r="I168" s="1768">
        <v>479.96206710553412</v>
      </c>
      <c r="J168" s="1769">
        <v>8.5832045360845868</v>
      </c>
      <c r="K168" s="1769"/>
      <c r="L168" s="1769">
        <v>480.5672040710686</v>
      </c>
      <c r="M168" s="1769">
        <v>8.5595834988825956</v>
      </c>
      <c r="N168" s="1769"/>
      <c r="O168" s="1770">
        <v>478.55989313001299</v>
      </c>
      <c r="P168" s="1769">
        <v>65.886188778339275</v>
      </c>
      <c r="Q168" s="1769"/>
      <c r="R168" s="1770">
        <v>633.58632722592597</v>
      </c>
    </row>
    <row r="169" spans="2:18" ht="30" customHeight="1">
      <c r="B169" s="1763" t="s">
        <v>335</v>
      </c>
      <c r="C169" s="1799">
        <v>1139184.3693286437</v>
      </c>
      <c r="D169" s="1765">
        <v>1272346.5230507746</v>
      </c>
      <c r="E169" s="1799">
        <v>1278782.8554410809</v>
      </c>
      <c r="F169" s="1765">
        <v>93206.226848713486</v>
      </c>
      <c r="G169" s="1770">
        <v>8.6968793621055909</v>
      </c>
      <c r="H169" s="1770">
        <v>36.15313150804247</v>
      </c>
      <c r="I169" s="1768">
        <v>439.92456685296889</v>
      </c>
      <c r="J169" s="1769">
        <v>9.1573740221380096</v>
      </c>
      <c r="K169" s="1770">
        <v>36.795883064997014</v>
      </c>
      <c r="L169" s="1770">
        <v>443.84830285918963</v>
      </c>
      <c r="M169" s="1769">
        <v>9.1209081027747949</v>
      </c>
      <c r="N169" s="1770">
        <v>36.655923094848305</v>
      </c>
      <c r="O169" s="1770">
        <v>442.41392888459978</v>
      </c>
      <c r="P169" s="1769">
        <v>14.144808644558093</v>
      </c>
      <c r="Q169" s="1770">
        <v>123.84396875384671</v>
      </c>
      <c r="R169" s="1770">
        <v>735.1965302884754</v>
      </c>
    </row>
    <row r="170" spans="2:18" ht="30" customHeight="1">
      <c r="B170" s="1763" t="s">
        <v>336</v>
      </c>
      <c r="C170" s="1799">
        <v>1331828.1093865533</v>
      </c>
      <c r="D170" s="1765">
        <v>1439438.3679466958</v>
      </c>
      <c r="E170" s="1799">
        <v>1440176.1009129817</v>
      </c>
      <c r="F170" s="1765">
        <v>110654.90105485779</v>
      </c>
      <c r="G170" s="1770">
        <v>16.910672692203498</v>
      </c>
      <c r="H170" s="1770"/>
      <c r="I170" s="1768">
        <v>444.66662093076189</v>
      </c>
      <c r="J170" s="1769">
        <v>13.132573702899419</v>
      </c>
      <c r="K170" s="1770"/>
      <c r="L170" s="1770">
        <v>439.14271479253068</v>
      </c>
      <c r="M170" s="1769">
        <v>12.620848393860641</v>
      </c>
      <c r="N170" s="1770"/>
      <c r="O170" s="1770">
        <v>436.00680916455241</v>
      </c>
      <c r="P170" s="1769">
        <v>18.720502691806097</v>
      </c>
      <c r="Q170" s="1770"/>
      <c r="R170" s="1770">
        <v>845.93603261054011</v>
      </c>
    </row>
    <row r="171" spans="2:18" ht="30" customHeight="1">
      <c r="B171" s="1763" t="s">
        <v>337</v>
      </c>
      <c r="C171" s="1799">
        <v>2672964.1629462074</v>
      </c>
      <c r="D171" s="1765">
        <v>2895199.87777447</v>
      </c>
      <c r="E171" s="1799">
        <v>2897064.6029257937</v>
      </c>
      <c r="F171" s="1765">
        <v>208351.08959654334</v>
      </c>
      <c r="G171" s="1770">
        <v>100.69888479658147</v>
      </c>
      <c r="H171" s="1770"/>
      <c r="I171" s="1768">
        <v>645.94069893793142</v>
      </c>
      <c r="J171" s="1769">
        <v>101.13399380234411</v>
      </c>
      <c r="K171" s="1770"/>
      <c r="L171" s="1770">
        <v>649.37521332157428</v>
      </c>
      <c r="M171" s="1769">
        <v>101.16044149664999</v>
      </c>
      <c r="N171" s="1770"/>
      <c r="O171" s="1770">
        <v>645.09932512433261</v>
      </c>
      <c r="P171" s="1769">
        <v>88.289074962212567</v>
      </c>
      <c r="Q171" s="1770"/>
      <c r="R171" s="1770">
        <v>1681.6790470494748</v>
      </c>
    </row>
    <row r="172" spans="2:18" ht="30" customHeight="1">
      <c r="B172" s="1763" t="s">
        <v>338</v>
      </c>
      <c r="C172" s="1799">
        <v>5284560.0836087111</v>
      </c>
      <c r="D172" s="1765">
        <v>5711407.2371081132</v>
      </c>
      <c r="E172" s="1799">
        <v>5713105.5365440492</v>
      </c>
      <c r="F172" s="1765">
        <v>426176.86298156064</v>
      </c>
      <c r="G172" s="1770">
        <v>97.704112792291895</v>
      </c>
      <c r="H172" s="1770">
        <v>363.88979921863438</v>
      </c>
      <c r="I172" s="1768">
        <v>1179.958418633051</v>
      </c>
      <c r="J172" s="1769">
        <v>97.271603972933704</v>
      </c>
      <c r="K172" s="1770">
        <v>348.88771522820383</v>
      </c>
      <c r="L172" s="1770">
        <v>1182.7631664461016</v>
      </c>
      <c r="M172" s="1769">
        <v>97.203249481364296</v>
      </c>
      <c r="N172" s="1770">
        <v>346.76119266343079</v>
      </c>
      <c r="O172" s="1770">
        <v>1174.9417773686666</v>
      </c>
      <c r="P172" s="1769">
        <v>104.54746063810899</v>
      </c>
      <c r="Q172" s="1770">
        <v>357.2407631877474</v>
      </c>
      <c r="R172" s="1770">
        <v>3074.2547477928356</v>
      </c>
    </row>
    <row r="173" spans="2:18" ht="30" customHeight="1">
      <c r="B173" s="1763" t="s">
        <v>339</v>
      </c>
      <c r="C173" s="1765">
        <v>4873149.5873597413</v>
      </c>
      <c r="D173" s="1765">
        <v>5203181.1973422589</v>
      </c>
      <c r="E173" s="1765">
        <v>5204036.6112966919</v>
      </c>
      <c r="F173" s="1765">
        <v>401422.35581825068</v>
      </c>
      <c r="G173" s="1770">
        <v>-7.7851418044248337</v>
      </c>
      <c r="H173" s="1770"/>
      <c r="I173" s="1768">
        <v>1001.9861550824417</v>
      </c>
      <c r="J173" s="1770">
        <v>-8.8984381373440122</v>
      </c>
      <c r="K173" s="1770"/>
      <c r="L173" s="1770">
        <v>984.18758538583347</v>
      </c>
      <c r="M173" s="1769">
        <v>-8.9105464968410431</v>
      </c>
      <c r="N173" s="1770"/>
      <c r="O173" s="1770">
        <v>977.05668140764215</v>
      </c>
      <c r="P173" s="1769">
        <v>-5.8085056495385086</v>
      </c>
      <c r="Q173" s="1770"/>
      <c r="R173" s="1770">
        <v>2723.7458097438493</v>
      </c>
    </row>
    <row r="174" spans="2:18" ht="30" customHeight="1">
      <c r="B174" s="1763" t="s">
        <v>340</v>
      </c>
      <c r="C174" s="1799">
        <v>5021921.7241959777</v>
      </c>
      <c r="D174" s="1765">
        <v>5366178.2246937389</v>
      </c>
      <c r="E174" s="1799">
        <v>5367451.9481982812</v>
      </c>
      <c r="F174" s="1765">
        <v>425053.94956733705</v>
      </c>
      <c r="G174" s="1770">
        <v>3.0528949331276367</v>
      </c>
      <c r="H174" s="1770"/>
      <c r="I174" s="1768">
        <v>1039.8424256013823</v>
      </c>
      <c r="J174" s="1769">
        <v>3.1326417660552996</v>
      </c>
      <c r="K174" s="1770"/>
      <c r="L174" s="1770">
        <v>740.0703528994859</v>
      </c>
      <c r="M174" s="1769">
        <v>3.1401650124223579</v>
      </c>
      <c r="N174" s="1770"/>
      <c r="O174" s="1770">
        <v>733.59237104776776</v>
      </c>
      <c r="P174" s="1769">
        <v>5.8869650398309936</v>
      </c>
      <c r="Q174" s="1770"/>
      <c r="R174" s="1770">
        <v>2734.7917438624272</v>
      </c>
    </row>
    <row r="175" spans="2:18" ht="30" customHeight="1">
      <c r="B175" s="1763" t="s">
        <v>341</v>
      </c>
      <c r="C175" s="1799">
        <v>5909365.1042197626</v>
      </c>
      <c r="D175" s="1765">
        <v>6287762.0921579627</v>
      </c>
      <c r="E175" s="1799">
        <v>6288836.8361898651</v>
      </c>
      <c r="F175" s="1765">
        <v>525230.95255537832</v>
      </c>
      <c r="G175" s="1770">
        <v>17.671390132347533</v>
      </c>
      <c r="H175" s="1770">
        <v>11.823217273071208</v>
      </c>
      <c r="I175" s="1768">
        <v>745.67880405135406</v>
      </c>
      <c r="J175" s="1769">
        <v>17.173933270112762</v>
      </c>
      <c r="K175" s="1770">
        <v>10.091293285920155</v>
      </c>
      <c r="L175" s="1770">
        <v>725.56531559315238</v>
      </c>
      <c r="M175" s="1769">
        <v>17.166150659268965</v>
      </c>
      <c r="N175" s="1770">
        <v>10.077379036027502</v>
      </c>
      <c r="O175" s="1770">
        <v>719.65625516336047</v>
      </c>
      <c r="P175" s="1769">
        <v>23.568067792338265</v>
      </c>
      <c r="Q175" s="1770">
        <v>23.242484090015793</v>
      </c>
      <c r="R175" s="1770">
        <v>1406.8092593459965</v>
      </c>
    </row>
    <row r="176" spans="2:18" ht="30" customHeight="1">
      <c r="B176" s="1763" t="s">
        <v>342</v>
      </c>
      <c r="C176" s="1799">
        <v>6242948.8207575083</v>
      </c>
      <c r="D176" s="1765">
        <v>6718144.9410149939</v>
      </c>
      <c r="E176" s="1799">
        <v>6719544.5457536699</v>
      </c>
      <c r="F176" s="1765">
        <v>715339.97104221815</v>
      </c>
      <c r="G176" s="1770">
        <v>5.6450009544940727</v>
      </c>
      <c r="H176" s="1770"/>
      <c r="I176" s="1768">
        <v>818.25891878468281</v>
      </c>
      <c r="J176" s="1769">
        <v>6.8447699284583496</v>
      </c>
      <c r="K176" s="1770"/>
      <c r="L176" s="1770">
        <v>799.9735069730001</v>
      </c>
      <c r="M176" s="1769">
        <v>6.8487658494372994</v>
      </c>
      <c r="N176" s="1770"/>
      <c r="O176" s="1770">
        <v>792.71449501868642</v>
      </c>
      <c r="P176" s="1769">
        <v>36.195318947200761</v>
      </c>
      <c r="Q176" s="1770"/>
      <c r="R176" s="1770">
        <v>1837.2200110013762</v>
      </c>
    </row>
    <row r="177" spans="2:18" ht="20.45" customHeight="1">
      <c r="B177" s="1763" t="s">
        <v>343</v>
      </c>
      <c r="C177" s="1799">
        <v>6557314.3244185727</v>
      </c>
      <c r="D177" s="1765">
        <v>7053202.5017994689</v>
      </c>
      <c r="E177" s="1799">
        <v>7054872.6306284508</v>
      </c>
      <c r="F177" s="1765">
        <v>727374.51856650808</v>
      </c>
      <c r="G177" s="1770">
        <v>5.035529085483037</v>
      </c>
      <c r="H177" s="1768"/>
      <c r="I177" s="1768">
        <v>776.82023017396068</v>
      </c>
      <c r="J177" s="1769">
        <v>4.9873523677483211</v>
      </c>
      <c r="K177" s="1768"/>
      <c r="L177" s="1770">
        <v>756.4185951364301</v>
      </c>
      <c r="M177" s="1769">
        <v>4.9903394879149632</v>
      </c>
      <c r="N177" s="1768"/>
      <c r="O177" s="1770">
        <v>751.06368820571151</v>
      </c>
      <c r="P177" s="1769">
        <v>1.6823535677387369</v>
      </c>
      <c r="Q177" s="1768"/>
      <c r="R177" s="1770">
        <v>1738.4545160243433</v>
      </c>
    </row>
    <row r="178" spans="2:18" ht="20.45" customHeight="1">
      <c r="B178" s="1763" t="s">
        <v>344</v>
      </c>
      <c r="C178" s="1799">
        <v>7037419.9053963069</v>
      </c>
      <c r="D178" s="1765">
        <v>7552564.378992022</v>
      </c>
      <c r="E178" s="1799">
        <v>7569697.6849432932</v>
      </c>
      <c r="F178" s="1765">
        <v>808898.9159536782</v>
      </c>
      <c r="G178" s="1770">
        <v>7.3216801456334801</v>
      </c>
      <c r="H178" s="1770">
        <v>19.089272388518054</v>
      </c>
      <c r="I178" s="1768">
        <v>741.09893328453609</v>
      </c>
      <c r="J178" s="1769">
        <v>7.0799310960539152</v>
      </c>
      <c r="K178" s="1770">
        <v>20.115301251800034</v>
      </c>
      <c r="L178" s="1770">
        <v>712.01126808771494</v>
      </c>
      <c r="M178" s="1769">
        <v>7.2974393907517143</v>
      </c>
      <c r="N178" s="1770">
        <v>20.367213876222088</v>
      </c>
      <c r="O178" s="1770">
        <v>708.92859978800618</v>
      </c>
      <c r="P178" s="1769">
        <v>11.208035930078552</v>
      </c>
      <c r="Q178" s="1770">
        <v>54.008234285924161</v>
      </c>
      <c r="R178" s="1770">
        <v>1842.6507196955033</v>
      </c>
    </row>
    <row r="179" spans="2:18" ht="20.45" customHeight="1">
      <c r="B179" s="1763"/>
      <c r="C179" s="1799"/>
      <c r="D179" s="1765"/>
      <c r="E179" s="1799"/>
      <c r="F179" s="1765"/>
      <c r="G179" s="1770"/>
      <c r="H179" s="1770"/>
      <c r="I179" s="1768"/>
      <c r="J179" s="1769"/>
      <c r="K179" s="1770"/>
      <c r="L179" s="1770"/>
      <c r="M179" s="1769"/>
      <c r="N179" s="1770"/>
      <c r="O179" s="1770"/>
      <c r="P179" s="1769"/>
      <c r="Q179" s="1770"/>
      <c r="R179" s="1770"/>
    </row>
    <row r="180" spans="2:18">
      <c r="B180" s="1763">
        <v>2024</v>
      </c>
      <c r="C180" s="1799"/>
      <c r="D180" s="1765"/>
      <c r="E180" s="1799"/>
      <c r="F180" s="1765"/>
      <c r="G180" s="1770"/>
      <c r="H180" s="1768"/>
      <c r="I180" s="1768"/>
      <c r="J180" s="1769"/>
      <c r="K180" s="1768"/>
      <c r="L180" s="1770"/>
      <c r="M180" s="1769"/>
      <c r="N180" s="1768"/>
      <c r="O180" s="1770"/>
      <c r="P180" s="1769"/>
      <c r="Q180" s="1768"/>
      <c r="R180" s="1770"/>
    </row>
    <row r="181" spans="2:18">
      <c r="B181" s="1763"/>
      <c r="C181" s="1799"/>
      <c r="D181" s="1765"/>
      <c r="E181" s="1799"/>
      <c r="F181" s="1764"/>
      <c r="G181" s="1769"/>
      <c r="H181" s="1770"/>
      <c r="I181" s="1768"/>
      <c r="J181" s="1769"/>
      <c r="K181" s="1769"/>
      <c r="L181" s="1769"/>
      <c r="M181" s="1769"/>
      <c r="N181" s="1769"/>
      <c r="O181" s="1770"/>
      <c r="P181" s="1769"/>
      <c r="Q181" s="1769"/>
      <c r="R181" s="1770"/>
    </row>
    <row r="182" spans="2:18">
      <c r="B182" s="1763" t="s">
        <v>345</v>
      </c>
      <c r="C182" s="1799">
        <v>11002018.110620126</v>
      </c>
      <c r="D182" s="1765">
        <v>11702291.659891758</v>
      </c>
      <c r="E182" s="1799">
        <v>11705220.331392713</v>
      </c>
      <c r="F182" s="1764">
        <v>1228278.0409135446</v>
      </c>
      <c r="G182" s="1769">
        <v>56.335962021873364</v>
      </c>
      <c r="H182" s="1770"/>
      <c r="I182" s="1768">
        <v>1042.0016353009962</v>
      </c>
      <c r="J182" s="1769">
        <v>54.944613149442169</v>
      </c>
      <c r="K182" s="1769"/>
      <c r="L182" s="1769">
        <v>990.13741262050701</v>
      </c>
      <c r="M182" s="1769">
        <v>54.632599855015208</v>
      </c>
      <c r="N182" s="1769"/>
      <c r="O182" s="1770">
        <v>984.32364415399684</v>
      </c>
      <c r="P182" s="1769">
        <v>51.845677709361922</v>
      </c>
      <c r="Q182" s="1769"/>
      <c r="R182" s="1770">
        <v>2395.2734981047274</v>
      </c>
    </row>
    <row r="183" spans="2:18">
      <c r="B183" s="1763" t="s">
        <v>334</v>
      </c>
      <c r="C183" s="1799">
        <v>15126924.782242708</v>
      </c>
      <c r="D183" s="1765">
        <v>16249724.052924402</v>
      </c>
      <c r="E183" s="1799">
        <v>16253509.330008948</v>
      </c>
      <c r="F183" s="1764">
        <v>1622484.0111956152</v>
      </c>
      <c r="G183" s="1769">
        <v>37.492273055257506</v>
      </c>
      <c r="H183" s="1770"/>
      <c r="I183" s="1768">
        <v>1343.3568107540727</v>
      </c>
      <c r="J183" s="1769">
        <v>38.859332216256746</v>
      </c>
      <c r="K183" s="1769"/>
      <c r="L183" s="1769">
        <v>1294.0991499300985</v>
      </c>
      <c r="M183" s="1769">
        <v>38.85692767711506</v>
      </c>
      <c r="N183" s="1769"/>
      <c r="O183" s="1770">
        <v>1286.9420366413542</v>
      </c>
      <c r="P183" s="1769">
        <v>32.094196684398568</v>
      </c>
      <c r="Q183" s="1769"/>
      <c r="R183" s="1770">
        <v>1886.9716138963606</v>
      </c>
    </row>
    <row r="184" spans="2:18">
      <c r="B184" s="1763" t="s">
        <v>335</v>
      </c>
      <c r="C184" s="1799">
        <v>21894645.82036024</v>
      </c>
      <c r="D184" s="1765">
        <v>23677881.144344404</v>
      </c>
      <c r="E184" s="1765">
        <v>23680678.914777875</v>
      </c>
      <c r="F184" s="1765">
        <v>3687745.9217432109</v>
      </c>
      <c r="G184" s="1769">
        <v>44.739569579020234</v>
      </c>
      <c r="H184" s="1770">
        <v>211.11751344511052</v>
      </c>
      <c r="I184" s="1770">
        <v>1821.9580613859218</v>
      </c>
      <c r="J184" s="1770">
        <v>45.712512207757669</v>
      </c>
      <c r="K184" s="1770">
        <v>213.50783596371667</v>
      </c>
      <c r="L184" s="1769">
        <v>1760.9616732060272</v>
      </c>
      <c r="M184" s="1769">
        <v>45.695790576476305</v>
      </c>
      <c r="N184" s="1770">
        <v>212.83520029974977</v>
      </c>
      <c r="O184" s="1770">
        <v>1751.8139193076588</v>
      </c>
      <c r="P184" s="1769">
        <v>127.29012405032552</v>
      </c>
      <c r="Q184" s="1770">
        <v>355.89700381727187</v>
      </c>
      <c r="R184" s="1770">
        <v>3856.5445855124353</v>
      </c>
    </row>
    <row r="185" spans="2:18">
      <c r="B185" s="1763" t="s">
        <v>336</v>
      </c>
      <c r="C185" s="1799">
        <v>36046511.229558021</v>
      </c>
      <c r="D185" s="1765">
        <v>38751990.377483547</v>
      </c>
      <c r="E185" s="1765">
        <v>38754785.828773543</v>
      </c>
      <c r="F185" s="1765">
        <v>6455093.4366000006</v>
      </c>
      <c r="G185" s="1770">
        <v>64.636192452301273</v>
      </c>
      <c r="H185" s="1770"/>
      <c r="I185" s="1770">
        <v>2606.5438081316083</v>
      </c>
      <c r="J185" s="1770">
        <v>63.663252388356881</v>
      </c>
      <c r="K185" s="1769"/>
      <c r="L185" s="1769">
        <v>2592.1604453799428</v>
      </c>
      <c r="M185" s="1769">
        <v>63.655721055314451</v>
      </c>
      <c r="N185" s="1769"/>
      <c r="O185" s="1769">
        <v>2590.9754858593633</v>
      </c>
      <c r="P185" s="1769">
        <v>75.041707687623301</v>
      </c>
      <c r="Q185" s="1769"/>
      <c r="R185" s="1770">
        <v>5733.5359528267536</v>
      </c>
    </row>
    <row r="186" spans="2:18">
      <c r="B186" s="1807" t="s">
        <v>337</v>
      </c>
      <c r="C186" s="1799">
        <v>37746783.928326525</v>
      </c>
      <c r="D186" s="1765">
        <v>41023242.25049264</v>
      </c>
      <c r="E186" s="1765">
        <v>41027614.857322641</v>
      </c>
      <c r="F186" s="1765">
        <v>6639450.7082600007</v>
      </c>
      <c r="G186" s="1770">
        <v>4.7168856035484596</v>
      </c>
      <c r="H186" s="1770"/>
      <c r="I186" s="1770">
        <v>1312.1694728118271</v>
      </c>
      <c r="J186" s="1770">
        <v>5.8609941086504413</v>
      </c>
      <c r="K186" s="1769"/>
      <c r="L186" s="1769">
        <v>1316.939899915548</v>
      </c>
      <c r="M186" s="1769">
        <v>5.8646409209714534</v>
      </c>
      <c r="N186" s="1769"/>
      <c r="O186" s="1769">
        <v>1316.1788044314983</v>
      </c>
      <c r="P186" s="1769">
        <v>2.8559969498614057</v>
      </c>
      <c r="Q186" s="1769"/>
      <c r="R186" s="1770">
        <v>3086.6647403269221</v>
      </c>
    </row>
    <row r="187" spans="2:18">
      <c r="B187" s="1807" t="s">
        <v>338</v>
      </c>
      <c r="C187" s="1799">
        <v>38902030.313128389</v>
      </c>
      <c r="D187" s="1765">
        <v>42722481.115248293</v>
      </c>
      <c r="E187" s="1765">
        <v>42726472.688188642</v>
      </c>
      <c r="F187" s="1765">
        <v>7238618.1424999991</v>
      </c>
      <c r="G187" s="1770">
        <v>3.0605160614357141</v>
      </c>
      <c r="H187" s="1770">
        <v>77.678280947356853</v>
      </c>
      <c r="I187" s="1770">
        <v>636.14510380517879</v>
      </c>
      <c r="J187" s="1770">
        <v>4.1421369241853245</v>
      </c>
      <c r="K187" s="1770">
        <v>80.432027911639366</v>
      </c>
      <c r="L187" s="1769">
        <v>648.0202223660765</v>
      </c>
      <c r="M187" s="1769">
        <v>4.1407667415567229</v>
      </c>
      <c r="N187" s="1770">
        <v>80.427566464428011</v>
      </c>
      <c r="O187" s="1769">
        <v>647.86772999181426</v>
      </c>
      <c r="P187" s="1769">
        <v>9.0243524738362382</v>
      </c>
      <c r="Q187" s="1770">
        <v>96.288418348471197</v>
      </c>
      <c r="R187" s="1770">
        <v>1598.5009678512724</v>
      </c>
    </row>
    <row r="188" spans="2:18" ht="30" customHeight="1">
      <c r="B188" s="1807" t="s">
        <v>339</v>
      </c>
      <c r="C188" s="1799">
        <v>42066158.277000353</v>
      </c>
      <c r="D188" s="1765">
        <v>45956450.681606889</v>
      </c>
      <c r="E188" s="1765">
        <v>45975633.447706886</v>
      </c>
      <c r="F188" s="1765">
        <v>7282113.1993300002</v>
      </c>
      <c r="G188" s="1770">
        <v>8.133580531410356</v>
      </c>
      <c r="H188" s="1770"/>
      <c r="I188" s="1770">
        <v>763.22320960788886</v>
      </c>
      <c r="J188" s="1770">
        <v>7.5697138413722609</v>
      </c>
      <c r="K188" s="1770"/>
      <c r="L188" s="1769">
        <v>783.23756061159384</v>
      </c>
      <c r="M188" s="1769">
        <v>7.6045611891019549</v>
      </c>
      <c r="N188" s="1770"/>
      <c r="O188" s="1769">
        <v>783.46099156768082</v>
      </c>
      <c r="P188" s="1769">
        <v>0.60087513906319501</v>
      </c>
      <c r="Q188" s="1770"/>
      <c r="R188" s="1770">
        <v>1714.0776401170526</v>
      </c>
    </row>
    <row r="189" spans="2:18" ht="30" customHeight="1">
      <c r="B189" s="1807" t="s">
        <v>340</v>
      </c>
      <c r="C189" s="1799">
        <v>42568298.974964797</v>
      </c>
      <c r="D189" s="1765">
        <v>46446604.884562403</v>
      </c>
      <c r="E189" s="1765">
        <v>46473210.270962402</v>
      </c>
      <c r="F189" s="1765">
        <v>7708040.145899999</v>
      </c>
      <c r="G189" s="1770">
        <v>1.1936927890060955</v>
      </c>
      <c r="H189" s="1770"/>
      <c r="I189" s="1770">
        <v>747.64959138784843</v>
      </c>
      <c r="J189" s="1770">
        <v>1.0665623556339821</v>
      </c>
      <c r="K189" s="1770"/>
      <c r="L189" s="1769">
        <v>765.54346389069519</v>
      </c>
      <c r="M189" s="1769">
        <v>1.0822620286927931</v>
      </c>
      <c r="N189" s="1770"/>
      <c r="O189" s="1769">
        <v>765.83374605826316</v>
      </c>
      <c r="P189" s="1769">
        <v>5.8489470695015644</v>
      </c>
      <c r="Q189" s="1770"/>
      <c r="R189" s="1770">
        <v>1713.4263082947523</v>
      </c>
    </row>
    <row r="190" spans="2:18" ht="30" customHeight="1">
      <c r="B190" s="1807" t="s">
        <v>341</v>
      </c>
      <c r="C190" s="1799">
        <v>69117712.703011602</v>
      </c>
      <c r="D190" s="1765">
        <v>74984127.095627129</v>
      </c>
      <c r="E190" s="1765">
        <v>75007960.597147122</v>
      </c>
      <c r="F190" s="1765">
        <v>13606577.686829999</v>
      </c>
      <c r="G190" s="1770">
        <v>62.368979657047149</v>
      </c>
      <c r="H190" s="1770">
        <v>77.671222161600738</v>
      </c>
      <c r="I190" s="1770">
        <v>1069.6300953490925</v>
      </c>
      <c r="J190" s="1770">
        <v>61.441567757194292</v>
      </c>
      <c r="K190" s="1770">
        <v>75.514448454783604</v>
      </c>
      <c r="L190" s="1769">
        <v>1092.5407799564589</v>
      </c>
      <c r="M190" s="1769">
        <v>61.400428676677699</v>
      </c>
      <c r="N190" s="1770">
        <v>75.553833204402139</v>
      </c>
      <c r="O190" s="1769">
        <v>1092.7159592614141</v>
      </c>
      <c r="P190" s="1769">
        <v>76.524478716778674</v>
      </c>
      <c r="Q190" s="1770">
        <v>87.972033045117911</v>
      </c>
      <c r="R190" s="1770">
        <v>2490.5894579576161</v>
      </c>
    </row>
    <row r="191" spans="2:18" ht="30" customHeight="1">
      <c r="B191" s="1807" t="s">
        <v>342</v>
      </c>
      <c r="C191" s="1799">
        <v>79647694.410069898</v>
      </c>
      <c r="D191" s="1765">
        <v>87540193.610502049</v>
      </c>
      <c r="E191" s="1765">
        <v>87582919.138882056</v>
      </c>
      <c r="F191" s="1765">
        <v>20428825.739859998</v>
      </c>
      <c r="G191" s="1770">
        <v>15.234852681380184</v>
      </c>
      <c r="H191" s="1770"/>
      <c r="I191" s="1770">
        <v>1175.8024564488676</v>
      </c>
      <c r="J191" s="1770">
        <v>16.744965903046527</v>
      </c>
      <c r="K191" s="1770"/>
      <c r="L191" s="1769">
        <v>1203.0411576276033</v>
      </c>
      <c r="M191" s="1769">
        <v>16.764831947981442</v>
      </c>
      <c r="N191" s="1770"/>
      <c r="O191" s="1769">
        <v>1203.4055886158083</v>
      </c>
      <c r="P191" s="1769">
        <v>50.139338561476407</v>
      </c>
      <c r="Q191" s="1770"/>
      <c r="R191" s="1770">
        <v>2755.8205282582098</v>
      </c>
    </row>
    <row r="192" spans="2:18" ht="30" customHeight="1">
      <c r="B192" s="1807" t="s">
        <v>343</v>
      </c>
      <c r="C192" s="1799">
        <v>75499423.905607</v>
      </c>
      <c r="D192" s="1765">
        <v>83226827.66058135</v>
      </c>
      <c r="E192" s="1765">
        <v>83226827.660581395</v>
      </c>
      <c r="F192" s="1765">
        <v>20028010.527769998</v>
      </c>
      <c r="G192" s="1770">
        <v>-5.2082744330367303</v>
      </c>
      <c r="H192" s="1770"/>
      <c r="I192" s="1770">
        <v>1051.3772280895109</v>
      </c>
      <c r="J192" s="1770">
        <v>-4.9272977040837107</v>
      </c>
      <c r="K192" s="1770"/>
      <c r="L192" s="1769">
        <v>1079.9863627812738</v>
      </c>
      <c r="M192" s="1769">
        <v>-4.9736769693565002</v>
      </c>
      <c r="N192" s="1770"/>
      <c r="O192" s="1769">
        <v>1079.7070197873645</v>
      </c>
      <c r="P192" s="1769">
        <v>-1.9620080820795471</v>
      </c>
      <c r="Q192" s="1770"/>
      <c r="R192" s="1770">
        <v>2653.4660641179335</v>
      </c>
    </row>
    <row r="193" spans="2:18" ht="30" customHeight="1">
      <c r="B193" s="1807" t="s">
        <v>344</v>
      </c>
      <c r="C193" s="1799">
        <v>79259813.09680222</v>
      </c>
      <c r="D193" s="1765">
        <v>87448956.662989631</v>
      </c>
      <c r="E193" s="1765">
        <v>87448956.662989631</v>
      </c>
      <c r="F193" s="1765">
        <v>20395116.650219999</v>
      </c>
      <c r="G193" s="1770">
        <v>4.9806859399306624</v>
      </c>
      <c r="H193" s="1770">
        <v>14.673663229214306</v>
      </c>
      <c r="I193" s="1770">
        <v>1026.2623825533794</v>
      </c>
      <c r="J193" s="1770">
        <v>5.0730384914190463</v>
      </c>
      <c r="K193" s="1770">
        <v>16.623290888551722</v>
      </c>
      <c r="L193" s="1769">
        <v>1057.8710524631199</v>
      </c>
      <c r="M193" s="1769">
        <v>5.0730384914190463</v>
      </c>
      <c r="N193" s="1770">
        <v>16.586234270047107</v>
      </c>
      <c r="O193" s="1769">
        <v>1055.2503191366848</v>
      </c>
      <c r="P193" s="1769">
        <v>1.8329634985011944</v>
      </c>
      <c r="Q193" s="1770">
        <v>49.891597429092883</v>
      </c>
      <c r="R193" s="1770">
        <v>2421.3430563415332</v>
      </c>
    </row>
    <row r="194" spans="2:18" ht="20.45" customHeight="1">
      <c r="B194" s="1763"/>
      <c r="C194" s="1799"/>
      <c r="D194" s="1765"/>
      <c r="E194" s="1799"/>
      <c r="F194" s="1765"/>
      <c r="G194" s="1770"/>
      <c r="H194" s="1770"/>
      <c r="I194" s="1768"/>
      <c r="J194" s="1769"/>
      <c r="K194" s="1770"/>
      <c r="L194" s="1770"/>
      <c r="M194" s="1769"/>
      <c r="N194" s="1770"/>
      <c r="O194" s="1770"/>
      <c r="P194" s="1769"/>
      <c r="Q194" s="1770"/>
      <c r="R194" s="1770"/>
    </row>
    <row r="195" spans="2:18">
      <c r="B195" s="1763">
        <v>2025</v>
      </c>
      <c r="C195" s="1799"/>
      <c r="D195" s="1765"/>
      <c r="E195" s="1799"/>
      <c r="F195" s="1765"/>
      <c r="G195" s="1770"/>
      <c r="H195" s="1768"/>
      <c r="I195" s="1768"/>
      <c r="J195" s="1769"/>
      <c r="K195" s="1768"/>
      <c r="L195" s="1770"/>
      <c r="M195" s="1769"/>
      <c r="N195" s="1768"/>
      <c r="O195" s="1770"/>
      <c r="P195" s="1769"/>
      <c r="Q195" s="1768"/>
      <c r="R195" s="1770"/>
    </row>
    <row r="196" spans="2:18">
      <c r="B196" s="1763"/>
      <c r="C196" s="1799"/>
      <c r="D196" s="1765"/>
      <c r="E196" s="1799"/>
      <c r="F196" s="1764"/>
      <c r="G196" s="1769"/>
      <c r="H196" s="1770"/>
      <c r="I196" s="1768"/>
      <c r="J196" s="1769"/>
      <c r="K196" s="1769"/>
      <c r="L196" s="1769"/>
      <c r="M196" s="1769"/>
      <c r="N196" s="1769"/>
      <c r="O196" s="1770"/>
      <c r="P196" s="1769"/>
      <c r="Q196" s="1769"/>
      <c r="R196" s="1770"/>
    </row>
    <row r="197" spans="2:18" ht="30" customHeight="1">
      <c r="B197" s="1807" t="s">
        <v>345</v>
      </c>
      <c r="C197" s="1799">
        <v>70621826.724353656</v>
      </c>
      <c r="D197" s="1765">
        <v>77346317.057452396</v>
      </c>
      <c r="E197" s="1765">
        <v>78457158.967024863</v>
      </c>
      <c r="F197" s="1765">
        <v>21688509.634819999</v>
      </c>
      <c r="G197" s="1770">
        <v>-1.6364365984236073</v>
      </c>
      <c r="H197" s="1770"/>
      <c r="I197" s="1770">
        <v>541.89884086977816</v>
      </c>
      <c r="J197" s="1770">
        <v>-0.72804148714870065</v>
      </c>
      <c r="K197" s="1770"/>
      <c r="L197" s="1769">
        <v>560.95017373860105</v>
      </c>
      <c r="M197" s="1769">
        <v>-0.57293967486811148</v>
      </c>
      <c r="N197" s="1770"/>
      <c r="O197" s="1769">
        <v>570.2749435361535</v>
      </c>
      <c r="P197" s="1769">
        <v>6.3416797598264685</v>
      </c>
      <c r="Q197" s="1770"/>
      <c r="R197" s="1770">
        <v>1665.7654791816474</v>
      </c>
    </row>
    <row r="198" spans="2:18" ht="30" customHeight="1">
      <c r="B198" s="1807" t="s">
        <v>334</v>
      </c>
      <c r="C198" s="1799">
        <v>69537606.546729773</v>
      </c>
      <c r="D198" s="1765">
        <v>77334840.539880991</v>
      </c>
      <c r="E198" s="1765">
        <v>78377852.754745871</v>
      </c>
      <c r="F198" s="1765">
        <v>21184516.259750001</v>
      </c>
      <c r="G198" s="1770">
        <v>-1.535247993309119</v>
      </c>
      <c r="H198" s="1770"/>
      <c r="I198" s="1770">
        <v>359.69427063165557</v>
      </c>
      <c r="J198" s="1770">
        <v>-1.4837833277669965E-2</v>
      </c>
      <c r="K198" s="1770"/>
      <c r="L198" s="1769">
        <v>375.91479269436167</v>
      </c>
      <c r="M198" s="1769">
        <v>-0.10108218717469475</v>
      </c>
      <c r="N198" s="1770"/>
      <c r="O198" s="1769">
        <v>382.22110784430032</v>
      </c>
      <c r="P198" s="1769">
        <v>-2.3237805803901668</v>
      </c>
      <c r="Q198" s="1770"/>
      <c r="R198" s="1770">
        <v>1205.6841308494033</v>
      </c>
    </row>
    <row r="199" spans="2:18" ht="30" customHeight="1">
      <c r="B199" s="1807" t="s">
        <v>335</v>
      </c>
      <c r="C199" s="1799">
        <v>75279989.365954801</v>
      </c>
      <c r="D199" s="1765">
        <v>82553424.778711841</v>
      </c>
      <c r="E199" s="1765">
        <v>83811713.438588008</v>
      </c>
      <c r="F199" s="1765">
        <v>22726335.228940003</v>
      </c>
      <c r="G199" s="1770">
        <v>8.2579529328006274</v>
      </c>
      <c r="H199" s="1770">
        <v>4.8515501555919549</v>
      </c>
      <c r="I199" s="1770">
        <v>243.8283038858319</v>
      </c>
      <c r="J199" s="1770">
        <v>6.7480377568499117</v>
      </c>
      <c r="K199" s="1770">
        <v>5.9551439745824553</v>
      </c>
      <c r="L199" s="1769">
        <v>248.65207860218607</v>
      </c>
      <c r="M199" s="1769">
        <v>6.9329032282185343</v>
      </c>
      <c r="N199" s="1770">
        <v>6.2127713739104085</v>
      </c>
      <c r="O199" s="1769">
        <v>253.92445351845674</v>
      </c>
      <c r="P199" s="1769">
        <v>7.2780466180359049</v>
      </c>
      <c r="Q199" s="1770">
        <v>11.430278231308154</v>
      </c>
      <c r="R199" s="1770">
        <v>516.26629684393174</v>
      </c>
    </row>
    <row r="200" spans="2:18" ht="30" customHeight="1">
      <c r="B200" s="1807" t="s">
        <v>336</v>
      </c>
      <c r="C200" s="1799">
        <v>76983499.937960371</v>
      </c>
      <c r="D200" s="1765">
        <v>85889517.298394561</v>
      </c>
      <c r="E200" s="1765">
        <v>87003170.775691763</v>
      </c>
      <c r="F200" s="1765">
        <v>22614609.486260001</v>
      </c>
      <c r="G200" s="1770">
        <v>2.2628995917153727</v>
      </c>
      <c r="H200" s="1770"/>
      <c r="I200" s="1770">
        <v>113.56713122027232</v>
      </c>
      <c r="J200" s="1770">
        <v>4.0411315807009407</v>
      </c>
      <c r="K200" s="1770"/>
      <c r="L200" s="1769">
        <v>121.63898282834991</v>
      </c>
      <c r="M200" s="1769">
        <v>3.8078893822427906</v>
      </c>
      <c r="N200" s="1770"/>
      <c r="O200" s="1769">
        <v>124.49658517038209</v>
      </c>
      <c r="P200" s="1769">
        <v>-0.49161354681475089</v>
      </c>
      <c r="Q200" s="1770"/>
      <c r="R200" s="1770">
        <v>250.33744605518015</v>
      </c>
    </row>
    <row r="201" spans="2:18" ht="30" customHeight="1">
      <c r="B201" s="1807" t="s">
        <v>337</v>
      </c>
      <c r="C201" s="1799">
        <v>81939801.178542271</v>
      </c>
      <c r="D201" s="1765">
        <v>92142626.675231636</v>
      </c>
      <c r="E201" s="1765">
        <v>93173967.299547419</v>
      </c>
      <c r="F201" s="1765">
        <v>23287436.281580001</v>
      </c>
      <c r="G201" s="1770">
        <v>6.4381344633279713</v>
      </c>
      <c r="H201" s="1770"/>
      <c r="I201" s="1770">
        <v>117.07756966561527</v>
      </c>
      <c r="J201" s="1770">
        <v>7.2804104313600071</v>
      </c>
      <c r="K201" s="1770">
        <v>19.147626130701578</v>
      </c>
      <c r="L201" s="1769">
        <v>124.61078554590625</v>
      </c>
      <c r="M201" s="1769">
        <v>7.0926110724917946</v>
      </c>
      <c r="N201" s="1770"/>
      <c r="O201" s="1769">
        <v>127.10061899422764</v>
      </c>
      <c r="P201" s="1769">
        <v>2.9751864418830376</v>
      </c>
      <c r="Q201" s="1770"/>
      <c r="R201" s="1770">
        <v>250.74341696081262</v>
      </c>
    </row>
    <row r="202" spans="2:18" ht="30" customHeight="1">
      <c r="B202" s="1807" t="s">
        <v>338</v>
      </c>
      <c r="C202" s="1799">
        <v>84655925.071307391</v>
      </c>
      <c r="D202" s="1765">
        <v>95836129.467381924</v>
      </c>
      <c r="E202" s="1765">
        <v>97336528.467132807</v>
      </c>
      <c r="F202" s="1765">
        <v>24896149.947670002</v>
      </c>
      <c r="G202" s="1770">
        <v>3.3147796964345</v>
      </c>
      <c r="H202" s="1770">
        <v>12.45475163362979</v>
      </c>
      <c r="I202" s="1770">
        <v>117.61312813212808</v>
      </c>
      <c r="J202" s="1770">
        <v>4.0084626686066827</v>
      </c>
      <c r="K202" s="1770">
        <v>16.089828767582894</v>
      </c>
      <c r="L202" s="1769">
        <v>124.32248073058796</v>
      </c>
      <c r="M202" s="1769">
        <v>4.4675152172098276</v>
      </c>
      <c r="N202" s="1770">
        <v>16.137141783236466</v>
      </c>
      <c r="O202" s="1769">
        <v>127.81316205875481</v>
      </c>
      <c r="P202" s="1769">
        <v>6.9080754387827126</v>
      </c>
      <c r="Q202" s="1770">
        <v>9.5475785993287978</v>
      </c>
      <c r="R202" s="1770">
        <v>243.93511934961148</v>
      </c>
    </row>
    <row r="203" spans="2:18" ht="30" customHeight="1">
      <c r="B203" s="1807" t="s">
        <v>339</v>
      </c>
      <c r="C203" s="1799">
        <v>83672457.257314429</v>
      </c>
      <c r="D203" s="1765">
        <v>94659170.287686959</v>
      </c>
      <c r="E203" s="1765">
        <v>96184725.382140562</v>
      </c>
      <c r="F203" s="1765">
        <v>25488471.922050003</v>
      </c>
      <c r="G203" s="1770">
        <v>-1.1617235452386465</v>
      </c>
      <c r="H203" s="1770"/>
      <c r="I203" s="1770">
        <v>98.906818888337369</v>
      </c>
      <c r="J203" s="1770">
        <v>-1.2280954857380233</v>
      </c>
      <c r="K203" s="1770"/>
      <c r="L203" s="1769">
        <v>105.97580727785036</v>
      </c>
      <c r="M203" s="1769">
        <v>-1.1833204893691773</v>
      </c>
      <c r="N203" s="1770"/>
      <c r="O203" s="1769">
        <v>109.20804819696932</v>
      </c>
      <c r="P203" s="1769">
        <v>2.3791709787458037</v>
      </c>
      <c r="Q203" s="1770"/>
      <c r="R203" s="1770">
        <v>250.014772146018</v>
      </c>
    </row>
    <row r="204" spans="2:18" ht="30" customHeight="1">
      <c r="B204" s="1807" t="s">
        <v>340</v>
      </c>
      <c r="C204" s="1799">
        <v>84836136.271859586</v>
      </c>
      <c r="D204" s="1765">
        <v>97487561.397945762</v>
      </c>
      <c r="E204" s="1765">
        <v>99202268.299003646</v>
      </c>
      <c r="F204" s="1765">
        <v>26525610.459369998</v>
      </c>
      <c r="G204" s="1770">
        <v>1.3907551572992949</v>
      </c>
      <c r="H204" s="1770"/>
      <c r="I204" s="1770">
        <v>99.294165646020488</v>
      </c>
      <c r="J204" s="1770">
        <v>2.9879736972791893</v>
      </c>
      <c r="K204" s="1770"/>
      <c r="L204" s="1769">
        <v>109.89168452729685</v>
      </c>
      <c r="M204" s="1769">
        <v>3.1372371287378797</v>
      </c>
      <c r="N204" s="1770"/>
      <c r="O204" s="1769">
        <v>113.46119134142891</v>
      </c>
      <c r="P204" s="1769">
        <v>4.0690494922246412</v>
      </c>
      <c r="Q204" s="1770"/>
      <c r="R204" s="1770">
        <v>244.12911657549284</v>
      </c>
    </row>
    <row r="205" spans="2:18" ht="30" customHeight="1">
      <c r="B205" s="1807" t="s">
        <v>341</v>
      </c>
      <c r="C205" s="1799">
        <v>84586131.978607252</v>
      </c>
      <c r="D205" s="1765">
        <v>97925020.973300368</v>
      </c>
      <c r="E205" s="1765">
        <v>99487971.946492881</v>
      </c>
      <c r="F205" s="1765">
        <v>26223520.843249999</v>
      </c>
      <c r="G205" s="1770">
        <v>-0.2946908054030084</v>
      </c>
      <c r="H205" s="1770">
        <v>-8.244324616540899E-2</v>
      </c>
      <c r="I205" s="1770">
        <v>36.35182055677064</v>
      </c>
      <c r="J205" s="1770">
        <v>0.44873373493146129</v>
      </c>
      <c r="K205" s="1770">
        <v>2.1796492800029155</v>
      </c>
      <c r="L205" s="1769">
        <v>47.525234276985849</v>
      </c>
      <c r="M205" s="1769">
        <v>0.28800112375264586</v>
      </c>
      <c r="N205" s="1770">
        <v>2.2103145789574175</v>
      </c>
      <c r="O205" s="1769">
        <v>47.894144141190594</v>
      </c>
      <c r="P205" s="1769">
        <v>-1.1388601841330614</v>
      </c>
      <c r="Q205" s="1770">
        <v>5.3316311894410884</v>
      </c>
      <c r="R205" s="1770">
        <v>92.726793223193212</v>
      </c>
    </row>
    <row r="206" spans="2:18" ht="30" customHeight="1">
      <c r="B206" s="1807" t="s">
        <v>342</v>
      </c>
      <c r="C206" s="1799">
        <v>89166326.545068026</v>
      </c>
      <c r="D206" s="1765">
        <v>103782416.39431468</v>
      </c>
      <c r="E206" s="1765">
        <v>105453837.43792334</v>
      </c>
      <c r="F206" s="1765">
        <v>26850361.743619997</v>
      </c>
      <c r="G206" s="1770">
        <v>5.3702812520002974</v>
      </c>
      <c r="H206" s="1770"/>
      <c r="I206" s="1770">
        <v>30.617790151381197</v>
      </c>
      <c r="J206" s="1770">
        <v>5.9428215980679822</v>
      </c>
      <c r="K206" s="1770"/>
      <c r="L206" s="1769">
        <v>38.263850751501892</v>
      </c>
      <c r="M206" s="1769">
        <v>5.9584828699732473</v>
      </c>
      <c r="N206" s="1770"/>
      <c r="O206" s="1769">
        <v>38.553803281209717</v>
      </c>
      <c r="P206" s="1769">
        <v>2.390376578785558</v>
      </c>
      <c r="Q206" s="1770"/>
      <c r="R206" s="1770">
        <v>31.433701014104432</v>
      </c>
    </row>
    <row r="207" spans="2:18" ht="30" customHeight="1">
      <c r="B207" s="1807" t="s">
        <v>343</v>
      </c>
      <c r="C207" s="1799">
        <v>89969669.40638788</v>
      </c>
      <c r="D207" s="1765">
        <v>104029595.97397768</v>
      </c>
      <c r="E207" s="1765">
        <v>105562653.19989978</v>
      </c>
      <c r="F207" s="1765">
        <v>27935957.850669999</v>
      </c>
      <c r="G207" s="1770">
        <v>0.90094870165344787</v>
      </c>
      <c r="H207" s="1770"/>
      <c r="I207" s="1770">
        <v>35.944328365690438</v>
      </c>
      <c r="J207" s="1770">
        <v>0.23817096214435729</v>
      </c>
      <c r="K207" s="1770"/>
      <c r="L207" s="1769">
        <v>44.459706439354022</v>
      </c>
      <c r="M207" s="1769">
        <v>0.10318805329441183</v>
      </c>
      <c r="N207" s="1770"/>
      <c r="O207" s="1769">
        <v>45.034405683487222</v>
      </c>
      <c r="P207" s="1769">
        <v>4.0431340084569056</v>
      </c>
      <c r="Q207" s="1770"/>
      <c r="R207" s="1770">
        <v>39.484437617681365</v>
      </c>
    </row>
    <row r="208" spans="2:18" ht="30" customHeight="1">
      <c r="B208" s="1807" t="s">
        <v>344</v>
      </c>
      <c r="C208" s="1799">
        <v>91915601.200000003</v>
      </c>
      <c r="D208" s="1765">
        <v>107684914.59999999</v>
      </c>
      <c r="E208" s="1765">
        <v>108088706</v>
      </c>
      <c r="F208" s="1765">
        <v>29418565.100000001</v>
      </c>
      <c r="G208" s="1770">
        <v>2.16</v>
      </c>
      <c r="H208" s="1770">
        <v>8.6199999999999992</v>
      </c>
      <c r="I208" s="1770">
        <v>28.02</v>
      </c>
      <c r="J208" s="1770">
        <v>3.51</v>
      </c>
      <c r="K208" s="1770">
        <v>9.93</v>
      </c>
      <c r="L208" s="1769">
        <v>38.21</v>
      </c>
      <c r="M208" s="1769">
        <v>2.39</v>
      </c>
      <c r="N208" s="1770">
        <v>8.61</v>
      </c>
      <c r="O208" s="1769">
        <v>36.979999999999997</v>
      </c>
      <c r="P208" s="1769">
        <v>5.31</v>
      </c>
      <c r="Q208" s="1770">
        <v>12.18</v>
      </c>
      <c r="R208" s="1770">
        <v>44.24</v>
      </c>
    </row>
    <row r="209" spans="1:18" ht="30" customHeight="1">
      <c r="B209" s="1807"/>
      <c r="C209" s="1799"/>
      <c r="D209" s="1765"/>
      <c r="E209" s="1799"/>
      <c r="F209" s="1765"/>
      <c r="G209" s="1770"/>
      <c r="H209" s="1770"/>
      <c r="I209" s="1768"/>
      <c r="J209" s="1769"/>
      <c r="K209" s="1770"/>
      <c r="L209" s="1769"/>
      <c r="M209" s="1769"/>
      <c r="N209" s="1770"/>
      <c r="O209" s="1769"/>
      <c r="P209" s="1769"/>
      <c r="Q209" s="1770"/>
      <c r="R209" s="1770"/>
    </row>
    <row r="210" spans="1:18" ht="30" customHeight="1">
      <c r="B210" s="1763">
        <v>2026</v>
      </c>
      <c r="C210" s="1799"/>
      <c r="D210" s="1765"/>
      <c r="E210" s="1799"/>
      <c r="F210" s="1765"/>
      <c r="G210" s="1770"/>
      <c r="H210" s="1770"/>
      <c r="I210" s="1768"/>
      <c r="J210" s="1769"/>
      <c r="K210" s="1770"/>
      <c r="L210" s="1770"/>
      <c r="M210" s="1769"/>
      <c r="N210" s="1770"/>
      <c r="O210" s="1770"/>
      <c r="P210" s="1769"/>
      <c r="Q210" s="1770"/>
      <c r="R210" s="1770"/>
    </row>
    <row r="211" spans="1:18" ht="30" customHeight="1">
      <c r="B211" s="1807"/>
      <c r="C211" s="1799"/>
      <c r="D211" s="1765"/>
      <c r="E211" s="1765"/>
      <c r="F211" s="1765"/>
      <c r="G211" s="1770"/>
      <c r="H211" s="1770"/>
      <c r="I211" s="1770"/>
      <c r="J211" s="1770"/>
      <c r="K211" s="1770"/>
      <c r="L211" s="1769"/>
      <c r="M211" s="1769"/>
      <c r="N211" s="1770"/>
      <c r="O211" s="1769"/>
      <c r="P211" s="1769"/>
      <c r="Q211" s="1770"/>
      <c r="R211" s="1770"/>
    </row>
    <row r="212" spans="1:18" ht="30" customHeight="1">
      <c r="B212" s="1807" t="s">
        <v>345</v>
      </c>
      <c r="C212" s="1799">
        <v>91847493.877466649</v>
      </c>
      <c r="D212" s="1765">
        <v>107839713.18233775</v>
      </c>
      <c r="E212" s="1765">
        <v>108915121.97014336</v>
      </c>
      <c r="F212" s="1765">
        <v>27339592.615600005</v>
      </c>
      <c r="G212" s="1770">
        <v>-7.4097676137974133E-2</v>
      </c>
      <c r="H212" s="1770"/>
      <c r="I212" s="1770">
        <v>30.055392415661487</v>
      </c>
      <c r="J212" s="1770">
        <v>0.1437513936940249</v>
      </c>
      <c r="K212" s="1770"/>
      <c r="L212" s="1769">
        <v>39.424496582345391</v>
      </c>
      <c r="M212" s="1769">
        <v>0.7645720356745267</v>
      </c>
      <c r="N212" s="1770"/>
      <c r="O212" s="1769">
        <v>38.821139337864395</v>
      </c>
      <c r="P212" s="1769">
        <v>-7.0668723812844796</v>
      </c>
      <c r="Q212" s="1770"/>
      <c r="R212" s="1770">
        <v>26.055653781334186</v>
      </c>
    </row>
    <row r="213" spans="1:18" ht="30" customHeight="1">
      <c r="B213" s="1807" t="s">
        <v>334</v>
      </c>
      <c r="C213" s="1799">
        <v>94960464.276401117</v>
      </c>
      <c r="D213" s="1765">
        <v>111358724.33179316</v>
      </c>
      <c r="E213" s="1765">
        <v>112264224.65328535</v>
      </c>
      <c r="F213" s="1765">
        <v>29807182.557299998</v>
      </c>
      <c r="G213" s="1770">
        <v>3.3892818056499907</v>
      </c>
      <c r="H213" s="1770"/>
      <c r="I213" s="1770">
        <v>36.559868813700106</v>
      </c>
      <c r="J213" s="1770">
        <v>3.2631866736379411</v>
      </c>
      <c r="K213" s="1770"/>
      <c r="L213" s="1769">
        <v>43.995543993352285</v>
      </c>
      <c r="M213" s="1769">
        <v>3.0749657371361927</v>
      </c>
      <c r="N213" s="1770"/>
      <c r="O213" s="1769">
        <v>43.234626501665204</v>
      </c>
      <c r="P213" s="1769">
        <v>9.0257012106756296</v>
      </c>
      <c r="Q213" s="1770"/>
      <c r="R213" s="1770">
        <v>40.702682052423469</v>
      </c>
    </row>
    <row r="214" spans="1:18" ht="30" customHeight="1">
      <c r="B214" s="1807" t="s">
        <v>335</v>
      </c>
      <c r="C214" s="1799">
        <v>102536001.51927155</v>
      </c>
      <c r="D214" s="1765">
        <v>119314195.0008326</v>
      </c>
      <c r="E214" s="1765">
        <v>119838706.91823746</v>
      </c>
      <c r="F214" s="1765">
        <v>31271643.344080001</v>
      </c>
      <c r="G214" s="1770">
        <v>7.9775697187203454</v>
      </c>
      <c r="H214" s="1770">
        <v>11.554513247397313</v>
      </c>
      <c r="I214" s="1770">
        <v>36.206184914318307</v>
      </c>
      <c r="J214" s="1770">
        <v>7.1440030556888745</v>
      </c>
      <c r="K214" s="1770">
        <v>10.799358875326437</v>
      </c>
      <c r="L214" s="1769">
        <v>44.529673142767436</v>
      </c>
      <c r="M214" s="1769">
        <v>6.747013385916123</v>
      </c>
      <c r="N214" s="1770">
        <v>10.870701859334563</v>
      </c>
      <c r="O214" s="1769">
        <v>42.985630530090255</v>
      </c>
      <c r="P214" s="1769">
        <v>4.9131137569436101</v>
      </c>
      <c r="Q214" s="1770">
        <v>6.2990097403308631</v>
      </c>
      <c r="R214" s="1770">
        <v>37.600906741260665</v>
      </c>
    </row>
    <row r="215" spans="1:18" ht="30" customHeight="1">
      <c r="B215" s="1807" t="s">
        <v>336</v>
      </c>
      <c r="C215" s="1799">
        <v>107860639.55549754</v>
      </c>
      <c r="D215" s="1765">
        <v>126249909.91111073</v>
      </c>
      <c r="E215" s="1765">
        <v>126714353.46787827</v>
      </c>
      <c r="F215" s="1765">
        <v>34118593.111882992</v>
      </c>
      <c r="G215" s="1770">
        <v>5.1929448752936036</v>
      </c>
      <c r="H215" s="1770"/>
      <c r="I215" s="1770">
        <v>40.108776091526764</v>
      </c>
      <c r="J215" s="1770">
        <v>5.812983870217403</v>
      </c>
      <c r="K215" s="1770"/>
      <c r="L215" s="1769">
        <v>46.991057677617867</v>
      </c>
      <c r="M215" s="1769">
        <v>5.7374171721761513</v>
      </c>
      <c r="N215" s="1770"/>
      <c r="O215" s="1769">
        <v>45.643374072616673</v>
      </c>
      <c r="P215" s="1769">
        <v>9.103933990542723</v>
      </c>
      <c r="Q215" s="1770"/>
      <c r="R215" s="1770">
        <v>50.869698336433757</v>
      </c>
    </row>
    <row r="216" spans="1:18" ht="30" customHeight="1">
      <c r="B216" s="1807" t="s">
        <v>337</v>
      </c>
      <c r="C216" s="1799">
        <v>120397944.05557559</v>
      </c>
      <c r="D216" s="1765">
        <v>140664089.33411846</v>
      </c>
      <c r="E216" s="1765">
        <v>141141028.64881957</v>
      </c>
      <c r="F216" s="1765">
        <v>35238362.342259996</v>
      </c>
      <c r="G216" s="1770">
        <v>11.623614092912216</v>
      </c>
      <c r="H216" s="1770"/>
      <c r="I216" s="1770">
        <v>46.934630452953094</v>
      </c>
      <c r="J216" s="1770">
        <v>11.417179967222445</v>
      </c>
      <c r="K216" s="1770"/>
      <c r="L216" s="1769">
        <v>52.659083433671647</v>
      </c>
      <c r="M216" s="1769">
        <v>11.385194167919121</v>
      </c>
      <c r="N216" s="1770"/>
      <c r="O216" s="1769">
        <v>51.48118378931057</v>
      </c>
      <c r="P216" s="1769">
        <v>3.2819912201684787</v>
      </c>
      <c r="Q216" s="1770"/>
      <c r="R216" s="1770">
        <v>51.319200259639544</v>
      </c>
    </row>
    <row r="217" spans="1:18" ht="30" customHeight="1">
      <c r="B217" s="1807" t="s">
        <v>338</v>
      </c>
      <c r="C217" s="1799">
        <v>120024880.13377614</v>
      </c>
      <c r="D217" s="1765">
        <v>141501479.00342333</v>
      </c>
      <c r="E217" s="1765">
        <v>142010221.67579758</v>
      </c>
      <c r="F217" s="1765">
        <v>34691681.727690004</v>
      </c>
      <c r="G217" s="1770">
        <v>-0.30985904678508813</v>
      </c>
      <c r="H217" s="1770">
        <v>17.056329830861962</v>
      </c>
      <c r="I217" s="1770">
        <v>41.779656926171157</v>
      </c>
      <c r="J217" s="1770">
        <v>0.59531162023580553</v>
      </c>
      <c r="K217" s="1770">
        <v>18.595678412309535</v>
      </c>
      <c r="L217" s="1769">
        <v>47.649409246628352</v>
      </c>
      <c r="M217" s="1769">
        <v>0.61583299717951068</v>
      </c>
      <c r="N217" s="1770">
        <v>18.501129833357698</v>
      </c>
      <c r="O217" s="1769">
        <v>45.896123389842835</v>
      </c>
      <c r="P217" s="1769">
        <v>-1.5513791738113181</v>
      </c>
      <c r="Q217" s="1770">
        <v>10.936548316247819</v>
      </c>
      <c r="R217" s="1770">
        <v>39.345568694796327</v>
      </c>
    </row>
    <row r="218" spans="1:18" ht="30" customHeight="1">
      <c r="B218" s="1807" t="s">
        <v>339</v>
      </c>
      <c r="C218" s="1799">
        <v>124113945.70932759</v>
      </c>
      <c r="D218" s="1765">
        <v>147353089.38041657</v>
      </c>
      <c r="E218" s="1765">
        <v>147930730.61832756</v>
      </c>
      <c r="F218" s="1765">
        <v>36248849.947459996</v>
      </c>
      <c r="G218" s="1770">
        <v>3.4068482892829488</v>
      </c>
      <c r="H218" s="1770"/>
      <c r="I218" s="1770">
        <v>48.333095235443047</v>
      </c>
      <c r="J218" s="1770">
        <v>4.1353704697685068</v>
      </c>
      <c r="K218" s="1770"/>
      <c r="L218" s="1769">
        <v>55.666998699209927</v>
      </c>
      <c r="M218" s="1769">
        <v>4.1690723897651605</v>
      </c>
      <c r="N218" s="1770"/>
      <c r="O218" s="1769">
        <v>53.798568359581878</v>
      </c>
      <c r="P218" s="1769">
        <v>4.4885924873659278</v>
      </c>
      <c r="Q218" s="1770"/>
      <c r="R218" s="1770">
        <v>42.21664624822494</v>
      </c>
    </row>
    <row r="219" spans="1:18">
      <c r="B219" s="1806"/>
      <c r="C219" s="1804"/>
      <c r="D219" s="1771"/>
      <c r="E219" s="1771"/>
      <c r="F219" s="1771"/>
      <c r="G219" s="1777"/>
      <c r="H219" s="1777"/>
      <c r="I219" s="1777"/>
      <c r="J219" s="1777"/>
      <c r="K219" s="1777"/>
      <c r="L219" s="1805"/>
      <c r="M219" s="1805"/>
      <c r="N219" s="1777"/>
      <c r="O219" s="1805"/>
      <c r="P219" s="1805"/>
      <c r="Q219" s="1777"/>
      <c r="R219" s="1777"/>
    </row>
    <row r="220" spans="1:18">
      <c r="A220" s="1772"/>
      <c r="B220" s="1803"/>
      <c r="D220" s="1803"/>
      <c r="E220" s="1772"/>
      <c r="F220" s="1799"/>
      <c r="G220" s="1768"/>
      <c r="H220" s="1768"/>
      <c r="I220" s="1768"/>
      <c r="J220" s="1768"/>
      <c r="K220" s="1768"/>
      <c r="L220" s="1768"/>
      <c r="M220" s="1768"/>
      <c r="N220" s="1768"/>
      <c r="O220" s="1768"/>
      <c r="P220" s="1768"/>
      <c r="Q220" s="1768"/>
      <c r="R220" s="1768"/>
    </row>
    <row r="221" spans="1:18">
      <c r="A221" s="1772"/>
      <c r="B221" s="1803" t="s">
        <v>998</v>
      </c>
      <c r="D221" s="1803"/>
      <c r="E221" s="1772"/>
      <c r="F221" s="1799"/>
      <c r="G221" s="1768"/>
      <c r="H221" s="1768"/>
      <c r="I221" s="1768"/>
      <c r="J221" s="1768"/>
      <c r="K221" s="1814"/>
      <c r="L221" s="1768"/>
      <c r="M221" s="1768"/>
      <c r="N221" s="1768"/>
      <c r="O221" s="1768"/>
      <c r="P221" s="1768"/>
      <c r="Q221" s="1768"/>
      <c r="R221" s="1768"/>
    </row>
    <row r="222" spans="1:18">
      <c r="A222" s="1809"/>
      <c r="B222" s="1810" t="s">
        <v>1804</v>
      </c>
      <c r="D222" s="1810"/>
      <c r="E222" s="1809"/>
      <c r="F222" s="1811"/>
      <c r="G222" s="1812"/>
      <c r="H222" s="1812"/>
      <c r="I222" s="1812"/>
      <c r="J222" s="1812"/>
      <c r="K222" s="1812"/>
      <c r="L222" s="1812"/>
      <c r="M222" s="1812"/>
      <c r="N222" s="1812"/>
      <c r="O222" s="1812"/>
      <c r="P222" s="1812"/>
      <c r="Q222" s="1812"/>
      <c r="R222" s="1812"/>
    </row>
    <row r="223" spans="1:18">
      <c r="A223" s="1813"/>
      <c r="B223" s="1810" t="s">
        <v>1805</v>
      </c>
      <c r="D223" s="1810"/>
      <c r="E223" s="1813"/>
      <c r="F223" s="1811"/>
      <c r="G223" s="1812"/>
      <c r="H223" s="1812"/>
      <c r="I223" s="1812"/>
      <c r="J223" s="1812"/>
      <c r="K223" s="1812"/>
      <c r="L223" s="1812"/>
      <c r="M223" s="1812"/>
      <c r="N223" s="1812"/>
      <c r="O223" s="1812"/>
      <c r="P223" s="1812"/>
      <c r="Q223" s="1812"/>
      <c r="R223" s="1812"/>
    </row>
    <row r="224" spans="1:18">
      <c r="A224" s="1813"/>
      <c r="B224" s="1810" t="s">
        <v>1806</v>
      </c>
      <c r="D224" s="1810"/>
      <c r="E224" s="1813"/>
      <c r="F224" s="1811"/>
      <c r="G224" s="1812"/>
      <c r="H224" s="1812"/>
      <c r="I224" s="1812"/>
      <c r="J224" s="1812"/>
      <c r="K224" s="1812"/>
      <c r="L224" s="1812"/>
      <c r="M224" s="1812"/>
      <c r="N224" s="1812"/>
      <c r="O224" s="1812"/>
      <c r="P224" s="1812"/>
      <c r="Q224" s="1812"/>
      <c r="R224" s="1812"/>
    </row>
    <row r="225" spans="1:18">
      <c r="A225" s="1813"/>
      <c r="B225" s="1810" t="s">
        <v>1807</v>
      </c>
      <c r="D225" s="1810"/>
      <c r="E225" s="1813"/>
      <c r="F225" s="1811"/>
      <c r="G225" s="1812"/>
      <c r="H225" s="1812"/>
      <c r="I225" s="1812"/>
      <c r="J225" s="1812"/>
      <c r="K225" s="1812"/>
      <c r="L225" s="1812"/>
      <c r="M225" s="1812"/>
      <c r="N225" s="1812"/>
      <c r="P225" s="1812"/>
      <c r="Q225" s="1812"/>
      <c r="R225" s="1812"/>
    </row>
    <row r="226" spans="1:18">
      <c r="A226" s="1813"/>
      <c r="B226" s="1810" t="s">
        <v>1808</v>
      </c>
      <c r="D226" s="1810"/>
      <c r="E226" s="1813"/>
      <c r="F226" s="1811"/>
      <c r="G226" s="1812"/>
      <c r="H226" s="1812"/>
      <c r="I226" s="1812"/>
      <c r="J226" s="1812"/>
      <c r="K226" s="1812"/>
      <c r="L226" s="1812"/>
      <c r="M226" s="1812"/>
      <c r="N226" s="1812"/>
      <c r="P226" s="1812"/>
      <c r="Q226" s="1812"/>
      <c r="R226" s="1812"/>
    </row>
    <row r="227" spans="1:18">
      <c r="A227" s="1813"/>
      <c r="B227" s="1810" t="s">
        <v>1809</v>
      </c>
      <c r="C227" s="1810"/>
      <c r="D227" s="1810"/>
      <c r="E227" s="1813"/>
      <c r="F227" s="1811"/>
    </row>
    <row r="228" spans="1:18">
      <c r="B228" s="1810" t="s">
        <v>1810</v>
      </c>
      <c r="F228" s="1811"/>
    </row>
    <row r="229" spans="1:18">
      <c r="F229" s="1799"/>
    </row>
    <row r="230" spans="1:18">
      <c r="F230" s="1799"/>
    </row>
    <row r="231" spans="1:18">
      <c r="F231" s="1799"/>
    </row>
    <row r="232" spans="1:18">
      <c r="F232" s="1799"/>
    </row>
    <row r="233" spans="1:18">
      <c r="F233" s="1776"/>
    </row>
    <row r="234" spans="1:18">
      <c r="F234" s="1799"/>
    </row>
    <row r="235" spans="1:18">
      <c r="F235" s="1799"/>
    </row>
    <row r="236" spans="1:18">
      <c r="F236" s="1799"/>
    </row>
    <row r="237" spans="1:18">
      <c r="F237" s="1799"/>
    </row>
    <row r="238" spans="1:18">
      <c r="F238" s="1768"/>
    </row>
    <row r="239" spans="1:18">
      <c r="F239" s="1772"/>
    </row>
    <row r="240" spans="1:18">
      <c r="F240" s="1772"/>
    </row>
    <row r="241" spans="6:6">
      <c r="F241" s="1773"/>
    </row>
    <row r="242" spans="6:6">
      <c r="F242" s="1773"/>
    </row>
    <row r="243" spans="6:6">
      <c r="F243" s="1773"/>
    </row>
    <row r="244" spans="6:6">
      <c r="F244" s="1773"/>
    </row>
  </sheetData>
  <mergeCells count="4">
    <mergeCell ref="G7:H7"/>
    <mergeCell ref="J7:K7"/>
    <mergeCell ref="M7:N7"/>
    <mergeCell ref="P7:Q7"/>
  </mergeCells>
  <phoneticPr fontId="52" type="noConversion"/>
  <pageMargins left="0.02" right="0.16" top="0.1" bottom="0.13" header="0" footer="0.22"/>
  <pageSetup paperSize="9" scale="29" fitToHeight="0" orientation="landscape" horizontalDpi="300" verticalDpi="300" r:id="rId1"/>
  <headerFooter alignWithMargins="0"/>
  <rowBreaks count="1" manualBreakCount="1">
    <brk id="60" max="1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754C7A2A-D158-450C-9B08-B31E9A616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35</vt:i4>
      </vt:variant>
    </vt:vector>
  </HeadingPairs>
  <TitlesOfParts>
    <vt:vector size="77" baseType="lpstr">
      <vt:lpstr>NEW11</vt:lpstr>
      <vt:lpstr>1.1</vt:lpstr>
      <vt:lpstr>1.2</vt:lpstr>
      <vt:lpstr>1.3</vt:lpstr>
      <vt:lpstr>Input Merchant Assets</vt:lpstr>
      <vt:lpstr>Input Merchant Liabilities</vt:lpstr>
      <vt:lpstr>Input POSB Assets</vt:lpstr>
      <vt:lpstr>Input POSB Liabilities</vt:lpstr>
      <vt:lpstr>Monetary Aggregates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'Monetary Aggregates'!Print_Area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lpstr>'Monetary Aggregates'!Print_Titles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2026-09-07T06:22:52Z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