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33" documentId="13_ncr:1_{0AC43D01-2D65-45E5-9E53-340A5D329001}" xr6:coauthVersionLast="47" xr6:coauthVersionMax="47" xr10:uidLastSave="{28D5E5F7-B7FE-48B3-B971-954790F2478B}"/>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3" i="23" l="1"/>
  <c r="S173" i="23"/>
  <c r="R173" i="23"/>
  <c r="Q173" i="23"/>
  <c r="P173" i="23"/>
  <c r="O173" i="23"/>
  <c r="N173" i="23"/>
  <c r="M173" i="23"/>
  <c r="L173" i="23"/>
  <c r="J173" i="23"/>
  <c r="I173" i="23"/>
  <c r="G173" i="23"/>
  <c r="H173" i="23" s="1"/>
  <c r="F173" i="23"/>
  <c r="E173" i="23"/>
  <c r="T172" i="23"/>
  <c r="S172" i="23"/>
  <c r="R172" i="23"/>
  <c r="Q172" i="23"/>
  <c r="P172" i="23"/>
  <c r="O172" i="23"/>
  <c r="N172" i="23"/>
  <c r="M172" i="23"/>
  <c r="L172" i="23"/>
  <c r="J172" i="23"/>
  <c r="I172" i="23"/>
  <c r="G172" i="23"/>
  <c r="F172" i="23"/>
  <c r="E172" i="23"/>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73" i="23" l="1"/>
  <c r="H172" i="23"/>
  <c r="K172" i="23"/>
  <c r="AY81" i="11"/>
  <c r="DE81" i="12"/>
  <c r="CN81" i="11"/>
  <c r="CD84" i="14"/>
  <c r="ES81" i="12"/>
  <c r="CQ84" i="14"/>
  <c r="J81" i="11"/>
  <c r="DF81" i="11"/>
  <c r="U81" i="11"/>
  <c r="EZ81" i="11"/>
  <c r="EK81" i="11"/>
  <c r="BT81" i="11"/>
  <c r="DZ81" i="11"/>
  <c r="R81" i="12"/>
  <c r="Q81" i="12" s="1"/>
  <c r="CT81" i="12"/>
  <c r="EF81" i="12"/>
  <c r="DR81" i="12"/>
  <c r="BL81" i="12"/>
  <c r="BB84" i="14"/>
  <c r="P84" i="14"/>
  <c r="O84" i="14" s="1"/>
  <c r="V173" i="23" l="1"/>
  <c r="U173" i="23"/>
  <c r="V172" i="23"/>
  <c r="U172" i="23"/>
  <c r="V167" i="23"/>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<sst xmlns="http://schemas.openxmlformats.org/spreadsheetml/2006/main" count="8753" uniqueCount="1795">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</sst>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
      <left style="thick">
        <color indexed="64"/>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 fontId="31" fillId="0" borderId="231" xfId="0" applyNumberFormat="1" applyFont="1" applyBorder="1" applyAlignment="1">
      <alignment horizontal="center"/>
    </xf>
    <xf numFmtId="174" fontId="31" fillId="0" borderId="230" xfId="0" applyNumberFormat="1" applyFont="1" applyBorder="1" applyAlignment="1">
      <alignment horizontal="center"/>
    </xf>
    <xf numFmtId="174" fontId="29" fillId="0" borderId="230" xfId="0" applyNumberFormat="1" applyFont="1" applyBorder="1" applyAlignment="1">
      <alignment horizontal="center"/>
    </xf>
    <xf numFmtId="174" fontId="31" fillId="0" borderId="0" xfId="0" applyNumberFormat="1" applyFont="1" applyAlignment="1">
      <alignment horizontal="center"/>
    </xf>
    <xf numFmtId="174" fontId="46" fillId="0" borderId="0" xfId="0" applyNumberFormat="1" applyFont="1" applyAlignment="1">
      <alignment horizontal="center"/>
    </xf>
    <xf numFmtId="171" fontId="46" fillId="0" borderId="0" xfId="0" applyNumberFormat="1" applyFont="1" applyProtection="1">
      <protection locked="0"/>
    </xf>
    <xf numFmtId="176" fontId="46" fillId="0" borderId="0" xfId="0" applyFont="1" applyProtection="1">
      <protection locked="0"/>
    </xf>
    <xf numFmtId="1" fontId="29" fillId="0" borderId="231" xfId="0" applyNumberFormat="1"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INPUT/MARCH%202026/Monthly%20Review%20Tables%20March%202026.xlsx" TargetMode="External"/><Relationship Id="rId2" Type="http://schemas.openxmlformats.org/officeDocument/2006/relationships/externalLinkPath" Target="https://rbz2.sharepoint.com/sites/EconomicResearchModellingPolicy/Policy_research/Monthly%20Review%20Tables/2026%20stats/INPUT/MARCH%202026/Monthly%20Review%20Tables%20March%202026.xlsx" TargetMode="External"/><Relationship Id="rId1" Type="http://schemas.openxmlformats.org/officeDocument/2006/relationships/externalLinkPath" Target="/sites/EconomicResearchModellingPolicy/Policy_research/Monthly%20Review%20Tables/2026%20stats/INPUT/MARCH%202026/Monthly%20Review%20Tables%20March%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8">
          <cell r="LK158">
            <v>9364344978.3204918</v>
          </cell>
          <cell r="LP158">
            <v>1422148101.4838574</v>
          </cell>
          <cell r="LQ158">
            <v>4543296575.5698805</v>
          </cell>
          <cell r="LT158">
            <v>0</v>
          </cell>
          <cell r="LV158">
            <v>22242334.539999999</v>
          </cell>
          <cell r="LZ158">
            <v>0</v>
          </cell>
          <cell r="MA158">
            <v>8645789.3100000005</v>
          </cell>
          <cell r="MB158">
            <v>13263624.16</v>
          </cell>
          <cell r="MC158">
            <v>27497311.599999998</v>
          </cell>
          <cell r="MD158">
            <v>648195355.6099999</v>
          </cell>
          <cell r="ME158">
            <v>0</v>
          </cell>
          <cell r="MG158">
            <v>53112885.452951998</v>
          </cell>
          <cell r="ML158">
            <v>34222220.053055465</v>
          </cell>
          <cell r="MM158">
            <v>15461629.729999999</v>
          </cell>
          <cell r="MP158">
            <v>0</v>
          </cell>
          <cell r="MR158">
            <v>0</v>
          </cell>
          <cell r="MV158">
            <v>0</v>
          </cell>
          <cell r="MW158">
            <v>0</v>
          </cell>
          <cell r="MX158">
            <v>0</v>
          </cell>
          <cell r="MY158">
            <v>0</v>
          </cell>
          <cell r="MZ158">
            <v>0</v>
          </cell>
          <cell r="NA158">
            <v>0</v>
          </cell>
          <cell r="NC158">
            <v>4011009498.4995861</v>
          </cell>
          <cell r="NH158">
            <v>504032247.31000006</v>
          </cell>
          <cell r="NI158">
            <v>1817595715.3318975</v>
          </cell>
          <cell r="NL158">
            <v>0</v>
          </cell>
          <cell r="NN158">
            <v>184881114.71000001</v>
          </cell>
          <cell r="NR158">
            <v>0</v>
          </cell>
          <cell r="NS158">
            <v>631343234.85999978</v>
          </cell>
          <cell r="NT158">
            <v>59530153.129999995</v>
          </cell>
          <cell r="NU158">
            <v>52468038.520000003</v>
          </cell>
          <cell r="NV158">
            <v>0</v>
          </cell>
          <cell r="NW158">
            <v>85762090.040000007</v>
          </cell>
          <cell r="NY158">
            <v>0</v>
          </cell>
          <cell r="OU158">
            <v>0</v>
          </cell>
          <cell r="PE158">
            <v>0</v>
          </cell>
          <cell r="PQ158">
            <v>0</v>
          </cell>
          <cell r="PY158">
            <v>0</v>
          </cell>
          <cell r="QC158">
            <v>1114970697.3600001</v>
          </cell>
          <cell r="RC158">
            <v>0</v>
          </cell>
          <cell r="RK158">
            <v>0</v>
          </cell>
          <cell r="SC158">
            <v>0</v>
          </cell>
          <cell r="TE158">
            <v>1621825525.1050909</v>
          </cell>
          <cell r="TT158">
            <v>6225770294.7183762</v>
          </cell>
        </row>
      </sheetData>
      <sheetData sheetId="20">
        <row r="169">
          <cell r="W169">
            <v>22391.033880057657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59">
          <cell r="LK159">
            <v>10486434371.947578</v>
          </cell>
          <cell r="LP159">
            <v>1395276346.5503945</v>
          </cell>
          <cell r="LQ159">
            <v>5801310862.5868206</v>
          </cell>
          <cell r="LT159">
            <v>0</v>
          </cell>
          <cell r="LV159">
            <v>54891914.259999998</v>
          </cell>
          <cell r="LZ159">
            <v>0</v>
          </cell>
          <cell r="MA159">
            <v>9392066.9700000007</v>
          </cell>
          <cell r="MB159">
            <v>49861655.439999998</v>
          </cell>
          <cell r="MC159">
            <v>27275848.450000003</v>
          </cell>
          <cell r="MD159">
            <v>369482196.55000001</v>
          </cell>
          <cell r="ME159">
            <v>0</v>
          </cell>
          <cell r="MG159">
            <v>130156795.152778</v>
          </cell>
          <cell r="ML159">
            <v>113251666.97286254</v>
          </cell>
          <cell r="MM159">
            <v>12315904.460000001</v>
          </cell>
          <cell r="MP159">
            <v>0</v>
          </cell>
          <cell r="MR159">
            <v>0</v>
          </cell>
          <cell r="MV159">
            <v>0</v>
          </cell>
          <cell r="MW159">
            <v>0</v>
          </cell>
          <cell r="MX159">
            <v>0</v>
          </cell>
          <cell r="MY159">
            <v>0</v>
          </cell>
          <cell r="MZ159">
            <v>0</v>
          </cell>
          <cell r="NA159">
            <v>0</v>
          </cell>
          <cell r="NC159">
            <v>4201686767.6001377</v>
          </cell>
          <cell r="NH159">
            <v>581518966.66999996</v>
          </cell>
          <cell r="NI159">
            <v>1990864890.0983632</v>
          </cell>
          <cell r="NL159">
            <v>0</v>
          </cell>
          <cell r="NN159">
            <v>214734841.45000002</v>
          </cell>
          <cell r="NR159">
            <v>0</v>
          </cell>
          <cell r="NS159">
            <v>528201549.74999994</v>
          </cell>
          <cell r="NT159">
            <v>65451156.799999997</v>
          </cell>
          <cell r="NU159">
            <v>51890882.780000001</v>
          </cell>
          <cell r="NV159">
            <v>0</v>
          </cell>
          <cell r="NW159">
            <v>84709574.49000001</v>
          </cell>
          <cell r="NY159">
            <v>0</v>
          </cell>
          <cell r="OU159">
            <v>0</v>
          </cell>
          <cell r="PE159">
            <v>0</v>
          </cell>
          <cell r="PQ159">
            <v>0</v>
          </cell>
          <cell r="PY159">
            <v>0</v>
          </cell>
          <cell r="QC159">
            <v>1741706953.99</v>
          </cell>
          <cell r="RC159">
            <v>0</v>
          </cell>
          <cell r="RK159">
            <v>0</v>
          </cell>
          <cell r="SC159">
            <v>0</v>
          </cell>
          <cell r="TE159">
            <v>1817478040.3258667</v>
          </cell>
          <cell r="TT159">
            <v>6018452838.389636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1" t="s">
        <v>1727</v>
      </c>
      <c r="C1" s="1821"/>
      <c r="D1" s="1821"/>
      <c r="E1" s="1821"/>
      <c r="F1" s="1821"/>
      <c r="G1" s="1821"/>
      <c r="H1" s="1821"/>
      <c r="I1" s="1821"/>
      <c r="J1" s="1821"/>
      <c r="K1" s="1821"/>
      <c r="L1" s="1821"/>
      <c r="M1" s="1821"/>
      <c r="N1" s="1821"/>
      <c r="O1" s="1821"/>
      <c r="P1" s="1821"/>
      <c r="Q1" s="1821"/>
      <c r="R1" s="1821"/>
      <c r="S1" s="1821"/>
      <c r="T1" s="182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5" t="s">
        <v>1349</v>
      </c>
      <c r="C3" s="1835"/>
      <c r="D3" s="1835"/>
      <c r="E3" s="1835"/>
      <c r="F3" s="1835"/>
      <c r="G3" s="1835"/>
      <c r="H3" s="1835"/>
      <c r="I3" s="1835"/>
      <c r="J3" s="1835"/>
      <c r="K3" s="1835"/>
      <c r="L3" s="1835"/>
      <c r="M3" s="1835"/>
      <c r="N3" s="1835"/>
      <c r="O3" s="1835"/>
      <c r="P3" s="1835"/>
      <c r="Q3" s="1835"/>
      <c r="R3" s="1835"/>
      <c r="S3" s="1835"/>
      <c r="T3" s="183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6"/>
      <c r="E6" s="1837"/>
      <c r="F6" s="1837"/>
      <c r="G6" s="1838"/>
      <c r="H6" s="1039"/>
      <c r="I6" s="1839"/>
      <c r="J6" s="1840"/>
      <c r="K6" s="1840"/>
      <c r="L6" s="1841"/>
      <c r="M6" s="1042"/>
      <c r="N6" s="1093"/>
      <c r="O6" s="1093"/>
      <c r="P6" s="1046"/>
      <c r="Q6" s="1040"/>
      <c r="R6" s="1040"/>
      <c r="S6" s="1040"/>
      <c r="T6" s="1040"/>
    </row>
    <row r="7" spans="1:24" ht="15" customHeight="1" thickTop="1" thickBot="1">
      <c r="B7" s="1041"/>
      <c r="C7" s="1041"/>
      <c r="D7" s="1040" t="s">
        <v>35</v>
      </c>
      <c r="E7" s="1040"/>
      <c r="F7" s="1040"/>
      <c r="G7" s="1040"/>
      <c r="H7" s="1042"/>
      <c r="I7" s="1842" t="s">
        <v>1694</v>
      </c>
      <c r="J7" s="1843"/>
      <c r="K7" s="1843"/>
      <c r="L7" s="1844"/>
      <c r="M7" s="1843" t="s">
        <v>1695</v>
      </c>
      <c r="N7" s="1843"/>
      <c r="O7" s="1843"/>
      <c r="P7" s="184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1" t="s">
        <v>1728</v>
      </c>
      <c r="E4" s="1821"/>
      <c r="F4" s="1821"/>
      <c r="G4" s="1821"/>
      <c r="H4" s="1821"/>
      <c r="I4" s="1821"/>
      <c r="J4" s="1821"/>
      <c r="K4" s="1821"/>
      <c r="L4" s="1821"/>
      <c r="M4" s="1821"/>
      <c r="N4" s="1821"/>
      <c r="O4" s="1821"/>
      <c r="P4" s="1821"/>
      <c r="Q4" s="1821"/>
      <c r="R4" s="1821"/>
      <c r="S4" s="1821"/>
      <c r="T4" s="1821"/>
      <c r="U4" s="1821"/>
      <c r="V4" s="182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5" t="s">
        <v>1349</v>
      </c>
      <c r="C3" s="1835"/>
      <c r="D3" s="1835"/>
      <c r="E3" s="1835"/>
      <c r="F3" s="1835"/>
      <c r="G3" s="1835"/>
      <c r="H3" s="1835"/>
      <c r="I3" s="1835"/>
      <c r="J3" s="1835"/>
      <c r="K3" s="1835"/>
      <c r="L3" s="1835"/>
      <c r="M3" s="1835"/>
      <c r="N3" s="1835"/>
      <c r="O3" s="1835"/>
      <c r="P3" s="1835"/>
      <c r="Q3" s="1835"/>
      <c r="R3" s="183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6"/>
      <c r="E6" s="1837"/>
      <c r="F6" s="1837"/>
      <c r="G6" s="1838"/>
      <c r="H6" s="1039"/>
      <c r="I6" s="1839"/>
      <c r="J6" s="1840"/>
      <c r="K6" s="1840"/>
      <c r="L6" s="1841"/>
      <c r="M6" s="1042"/>
      <c r="N6" s="1093"/>
      <c r="O6" s="1046"/>
      <c r="P6" s="1040"/>
      <c r="Q6" s="1040"/>
      <c r="R6" s="1040"/>
    </row>
    <row r="7" spans="1:22" ht="15" customHeight="1" thickTop="1" thickBot="1">
      <c r="B7" s="1041"/>
      <c r="C7" s="1041"/>
      <c r="D7" s="1040" t="s">
        <v>35</v>
      </c>
      <c r="E7" s="1040"/>
      <c r="F7" s="1040"/>
      <c r="G7" s="1040"/>
      <c r="H7" s="1042"/>
      <c r="I7" s="1820" t="s">
        <v>1694</v>
      </c>
      <c r="J7" s="1818"/>
      <c r="K7" s="1818"/>
      <c r="L7" s="1818"/>
      <c r="M7" s="1842" t="s">
        <v>1695</v>
      </c>
      <c r="N7" s="1843"/>
      <c r="O7" s="184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1734</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1735</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1736</v>
      </c>
      <c r="D6" s="1853"/>
      <c r="E6" s="1853"/>
      <c r="F6" s="1853"/>
      <c r="G6" s="1454"/>
      <c r="H6" s="1454"/>
      <c r="I6" s="1454"/>
    </row>
    <row r="7" spans="3:12" ht="17.25" thickBot="1">
      <c r="C7" s="1218"/>
      <c r="D7" s="1216"/>
      <c r="E7" s="1216"/>
      <c r="F7" s="1216"/>
      <c r="G7" s="1216"/>
      <c r="H7" s="1216"/>
      <c r="I7" s="1216"/>
    </row>
    <row r="8" spans="3:12" ht="16.5" hidden="1">
      <c r="C8" s="1860" t="s">
        <v>1155</v>
      </c>
      <c r="D8" s="1860"/>
      <c r="E8" s="1860"/>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55" t="s">
        <v>699</v>
      </c>
      <c r="H15" s="1856"/>
      <c r="I15" s="1238" t="s">
        <v>695</v>
      </c>
      <c r="J15" s="44" t="s">
        <v>700</v>
      </c>
      <c r="K15" s="18"/>
      <c r="L15" s="18"/>
    </row>
    <row r="16" spans="3:12" ht="16.5" hidden="1">
      <c r="C16" s="1231"/>
      <c r="D16" s="1236"/>
      <c r="E16" s="1236"/>
      <c r="F16" s="1239" t="s">
        <v>701</v>
      </c>
      <c r="G16" s="1857" t="s">
        <v>702</v>
      </c>
      <c r="H16" s="1858"/>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61" t="s">
        <v>88</v>
      </c>
      <c r="E65" s="1862"/>
      <c r="F65" s="1863"/>
      <c r="G65" s="1864" t="s">
        <v>1234</v>
      </c>
      <c r="H65" s="1864"/>
      <c r="I65" s="1865"/>
      <c r="J65" s="603"/>
      <c r="K65" s="604"/>
      <c r="L65" s="18"/>
    </row>
    <row r="66" spans="3:12" ht="18" thickTop="1" thickBot="1">
      <c r="C66" s="1286"/>
      <c r="D66" s="1339"/>
      <c r="E66" s="1861" t="s">
        <v>1771</v>
      </c>
      <c r="F66" s="1863"/>
      <c r="G66" s="1281"/>
      <c r="H66" s="1866" t="s">
        <v>1759</v>
      </c>
      <c r="I66" s="1865"/>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9" t="s">
        <v>1750</v>
      </c>
      <c r="D177" s="1859"/>
      <c r="E177" s="1859"/>
      <c r="F177" s="1859"/>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8" t="s">
        <v>1158</v>
      </c>
      <c r="C4" s="1867"/>
      <c r="D4" s="1867"/>
      <c r="E4" s="1869"/>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1754</v>
      </c>
      <c r="C57" s="1883"/>
      <c r="D57" s="1883"/>
      <c r="E57" s="1883"/>
      <c r="F57" s="1883"/>
      <c r="G57" s="1883"/>
      <c r="H57" s="1883"/>
      <c r="I57" s="1883"/>
      <c r="J57" s="1883"/>
      <c r="K57" s="1883"/>
      <c r="L57" s="1883"/>
      <c r="M57" s="1883"/>
      <c r="N57" s="1883"/>
      <c r="O57" s="1883"/>
      <c r="P57" s="1883"/>
    </row>
    <row r="58" spans="2:17" ht="15.75"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9" t="s">
        <v>1267</v>
      </c>
      <c r="D82" s="1880"/>
      <c r="E82" s="1880"/>
      <c r="F82" s="1881"/>
      <c r="G82" s="1880"/>
      <c r="H82" s="1880"/>
      <c r="I82" s="1880"/>
      <c r="J82" s="1880"/>
      <c r="K82" s="1880"/>
      <c r="L82" s="1880"/>
      <c r="M82" s="1880"/>
      <c r="N82" s="1882"/>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73" t="s">
        <v>1767</v>
      </c>
      <c r="P83" s="1873"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74"/>
      <c r="P84" s="1874"/>
    </row>
    <row r="85" spans="2:16" ht="15.75" thickBot="1">
      <c r="B85" s="1394"/>
      <c r="C85" s="1395"/>
      <c r="D85" s="1652"/>
      <c r="E85" s="1679" t="s">
        <v>951</v>
      </c>
      <c r="F85" s="1538" t="s">
        <v>1272</v>
      </c>
      <c r="G85" s="1695"/>
      <c r="H85" s="1695"/>
      <c r="I85" s="1695"/>
      <c r="J85" s="1697"/>
      <c r="K85" s="1695"/>
      <c r="L85" s="1695"/>
      <c r="M85" s="1696" t="s">
        <v>405</v>
      </c>
      <c r="N85" s="1702"/>
      <c r="O85" s="1874"/>
      <c r="P85" s="1874"/>
    </row>
    <row r="86" spans="2:16" ht="15.75" thickBot="1">
      <c r="B86" s="1396"/>
      <c r="C86" s="1397"/>
      <c r="D86" s="1653"/>
      <c r="E86" s="1680" t="s">
        <v>952</v>
      </c>
      <c r="F86" s="1667"/>
      <c r="G86" s="1667"/>
      <c r="H86" s="1667"/>
      <c r="I86" s="1667"/>
      <c r="J86" s="1698"/>
      <c r="K86" s="1667"/>
      <c r="L86" s="1667"/>
      <c r="M86" s="1699"/>
      <c r="N86" s="1683"/>
      <c r="O86" s="1875"/>
      <c r="P86" s="1875"/>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5"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90" t="s">
        <v>1347</v>
      </c>
      <c r="F32" s="1190" t="s">
        <v>744</v>
      </c>
      <c r="G32" s="1885" t="s">
        <v>441</v>
      </c>
      <c r="H32" s="1885" t="s">
        <v>406</v>
      </c>
      <c r="I32" s="1885" t="s">
        <v>395</v>
      </c>
      <c r="J32" s="1190"/>
      <c r="K32" s="1885"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86"/>
      <c r="H33" s="1886"/>
      <c r="I33" s="1886"/>
      <c r="J33" s="1191" t="s">
        <v>442</v>
      </c>
      <c r="K33" s="1886"/>
      <c r="L33" s="1191" t="s">
        <v>443</v>
      </c>
      <c r="M33" s="1191" t="s">
        <v>751</v>
      </c>
      <c r="N33" s="1191" t="s">
        <v>1269</v>
      </c>
      <c r="O33" s="1191" t="s">
        <v>1355</v>
      </c>
      <c r="P33" s="1191" t="s">
        <v>747</v>
      </c>
    </row>
    <row r="34" spans="2:17" ht="18">
      <c r="B34" s="734"/>
      <c r="C34" s="1013" t="s">
        <v>437</v>
      </c>
      <c r="D34" s="1191" t="s">
        <v>748</v>
      </c>
      <c r="E34" s="1191" t="s">
        <v>951</v>
      </c>
      <c r="F34" s="1191" t="s">
        <v>1272</v>
      </c>
      <c r="G34" s="1886"/>
      <c r="H34" s="1886"/>
      <c r="I34" s="1886"/>
      <c r="J34" s="1191" t="s">
        <v>434</v>
      </c>
      <c r="K34" s="1886"/>
      <c r="L34" s="1191" t="s">
        <v>435</v>
      </c>
      <c r="M34" s="1191" t="s">
        <v>405</v>
      </c>
      <c r="N34" s="1191" t="s">
        <v>742</v>
      </c>
      <c r="O34" s="1191" t="s">
        <v>1356</v>
      </c>
      <c r="P34" s="1191" t="s">
        <v>752</v>
      </c>
    </row>
    <row r="35" spans="2:17" ht="16.5" thickBot="1">
      <c r="B35" s="735"/>
      <c r="C35" s="1014"/>
      <c r="D35" s="1014"/>
      <c r="E35" s="1192" t="s">
        <v>952</v>
      </c>
      <c r="F35" s="1014"/>
      <c r="G35" s="1887"/>
      <c r="H35" s="1887"/>
      <c r="I35" s="1887"/>
      <c r="J35" s="1014"/>
      <c r="K35" s="1887"/>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1737</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1738</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1738</v>
      </c>
      <c r="C81" s="1883"/>
      <c r="D81" s="1883"/>
      <c r="E81" s="1883"/>
      <c r="F81" s="1883"/>
      <c r="G81" s="1883"/>
      <c r="H81" s="1883"/>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7" t="s">
        <v>1739</v>
      </c>
      <c r="C3" s="1907"/>
      <c r="D3" s="1907"/>
      <c r="E3" s="1907"/>
      <c r="F3" s="1907"/>
      <c r="G3" s="1907"/>
      <c r="H3" s="1907"/>
    </row>
    <row r="4" spans="2:8" ht="13.5" thickBot="1"/>
    <row r="5" spans="2:8" ht="14.25" thickTop="1" thickBot="1">
      <c r="B5" s="1527"/>
      <c r="C5" s="1527"/>
      <c r="D5" s="1914" t="s">
        <v>1119</v>
      </c>
      <c r="E5" s="1915"/>
      <c r="F5" s="1908"/>
      <c r="G5" s="1909"/>
      <c r="H5" s="1213" t="s">
        <v>1122</v>
      </c>
    </row>
    <row r="6" spans="2:8" ht="15.75" customHeight="1" thickBot="1">
      <c r="B6" s="1532" t="s">
        <v>263</v>
      </c>
      <c r="C6" s="1528"/>
      <c r="D6" s="1910" t="s">
        <v>1120</v>
      </c>
      <c r="E6" s="1910" t="s">
        <v>1121</v>
      </c>
      <c r="F6" s="1912" t="s">
        <v>1782</v>
      </c>
      <c r="G6" s="1910" t="s">
        <v>1318</v>
      </c>
      <c r="H6" s="1574"/>
    </row>
    <row r="7" spans="2:8" ht="15.75" customHeight="1" thickBot="1">
      <c r="B7" s="1561"/>
      <c r="C7" s="1567" t="s">
        <v>1765</v>
      </c>
      <c r="D7" s="1911"/>
      <c r="E7" s="1911"/>
      <c r="F7" s="1913"/>
      <c r="G7" s="1911"/>
      <c r="H7" s="1576" t="s">
        <v>1783</v>
      </c>
    </row>
    <row r="8" spans="2:8" ht="15.75" hidden="1" customHeight="1" thickTop="1" thickBot="1">
      <c r="B8" s="1529">
        <v>2009</v>
      </c>
      <c r="C8" s="1529"/>
      <c r="D8" s="1547"/>
      <c r="E8" s="1910"/>
      <c r="F8" s="1564"/>
      <c r="G8" s="1547"/>
      <c r="H8" s="1577"/>
    </row>
    <row r="9" spans="2:8" ht="15.75" hidden="1" customHeight="1" thickBot="1">
      <c r="B9" s="1530"/>
      <c r="C9" s="1530"/>
      <c r="D9" s="1548"/>
      <c r="E9" s="1911"/>
      <c r="F9" s="1565"/>
      <c r="G9" s="1548"/>
      <c r="H9" s="1528"/>
    </row>
    <row r="10" spans="2:8" ht="15.75" hidden="1" customHeight="1" thickTop="1" thickBot="1">
      <c r="B10" s="1531" t="s">
        <v>345</v>
      </c>
      <c r="C10" s="1531"/>
      <c r="D10" s="1549" t="s">
        <v>608</v>
      </c>
      <c r="E10" s="1910"/>
      <c r="F10" s="1566"/>
      <c r="G10" s="1549"/>
      <c r="H10" s="1549" t="s">
        <v>608</v>
      </c>
    </row>
    <row r="11" spans="2:8" ht="15.75" hidden="1" customHeight="1" thickBot="1">
      <c r="B11" s="1531" t="s">
        <v>334</v>
      </c>
      <c r="C11" s="1531"/>
      <c r="D11" s="1550">
        <v>58.56</v>
      </c>
      <c r="E11" s="1911"/>
      <c r="F11" s="1544"/>
      <c r="G11" s="1550"/>
      <c r="H11" s="1550">
        <v>1371.24</v>
      </c>
    </row>
    <row r="12" spans="2:8" ht="15.75" hidden="1" customHeight="1" thickTop="1" thickBot="1">
      <c r="B12" s="1531" t="s">
        <v>335</v>
      </c>
      <c r="C12" s="1531"/>
      <c r="D12" s="1550">
        <v>67.73</v>
      </c>
      <c r="E12" s="1910"/>
      <c r="F12" s="1544"/>
      <c r="G12" s="1550"/>
      <c r="H12" s="1550">
        <v>1666.28</v>
      </c>
    </row>
    <row r="13" spans="2:8" ht="15.75" hidden="1" customHeight="1" thickBot="1">
      <c r="B13" s="1531" t="s">
        <v>336</v>
      </c>
      <c r="C13" s="1531"/>
      <c r="D13" s="1550">
        <v>99.81</v>
      </c>
      <c r="E13" s="1911"/>
      <c r="F13" s="1544"/>
      <c r="G13" s="1550"/>
      <c r="H13" s="1550">
        <v>2996.17</v>
      </c>
    </row>
    <row r="14" spans="2:8" ht="15.75" hidden="1" customHeight="1" thickTop="1" thickBot="1">
      <c r="B14" s="1531" t="s">
        <v>337</v>
      </c>
      <c r="C14" s="1531"/>
      <c r="D14" s="1550">
        <v>139.53</v>
      </c>
      <c r="E14" s="1910"/>
      <c r="F14" s="1544"/>
      <c r="G14" s="1550"/>
      <c r="H14" s="1550">
        <v>3568.24</v>
      </c>
    </row>
    <row r="15" spans="2:8" ht="15.75" hidden="1" customHeight="1" thickBot="1">
      <c r="B15" s="1531" t="s">
        <v>338</v>
      </c>
      <c r="C15" s="1531"/>
      <c r="D15" s="1550">
        <v>154.41999999999999</v>
      </c>
      <c r="E15" s="1911"/>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1740</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1741</v>
      </c>
      <c r="D2" s="1929"/>
      <c r="E2" s="1929"/>
      <c r="F2" s="1929"/>
      <c r="G2" s="1929"/>
      <c r="H2" s="1929"/>
      <c r="I2" s="1929"/>
    </row>
    <row r="3" spans="3:9" ht="15.75" customHeight="1" thickBot="1">
      <c r="C3" s="1930" t="s">
        <v>1786</v>
      </c>
      <c r="D3" s="1931"/>
      <c r="E3" s="1931"/>
      <c r="F3" s="1931"/>
      <c r="G3" s="1931"/>
      <c r="H3" s="1931"/>
      <c r="I3" s="1931"/>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1742</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7"/>
  <sheetViews>
    <sheetView showGridLines="0" tabSelected="1" topLeftCell="C1" zoomScale="60" zoomScaleNormal="60" zoomScaleSheetLayoutView="85" workbookViewId="0">
      <pane xSplit="2" ySplit="14" topLeftCell="E162" activePane="bottomRight" state="frozen"/>
      <selection activeCell="C1" sqref="C1"/>
      <selection pane="topRight" activeCell="E1" sqref="E1"/>
      <selection pane="bottomLeft" activeCell="C15" sqref="C15"/>
      <selection pane="bottomRight" activeCell="G177" sqref="G177"/>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1" t="s">
        <v>1729</v>
      </c>
      <c r="E4" s="1821"/>
      <c r="F4" s="1821"/>
      <c r="G4" s="1821"/>
      <c r="H4" s="1821"/>
      <c r="I4" s="1821"/>
      <c r="J4" s="1821"/>
      <c r="K4" s="1821"/>
      <c r="L4" s="1821"/>
      <c r="M4" s="1821"/>
      <c r="N4" s="1821"/>
      <c r="O4" s="1821"/>
      <c r="P4" s="1821"/>
      <c r="Q4" s="1821"/>
      <c r="R4" s="1821"/>
      <c r="S4" s="1821"/>
      <c r="T4" s="1821"/>
      <c r="U4" s="1821"/>
      <c r="V4" s="1821"/>
      <c r="W4" s="1821"/>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1" t="s">
        <v>1793</v>
      </c>
      <c r="E6" s="1821"/>
      <c r="F6" s="1821"/>
      <c r="G6" s="1821"/>
      <c r="H6" s="1821"/>
      <c r="I6" s="1821"/>
      <c r="J6" s="1821"/>
      <c r="K6" s="1821"/>
      <c r="L6" s="1821"/>
      <c r="M6" s="1821"/>
      <c r="N6" s="1821"/>
      <c r="O6" s="1821"/>
      <c r="P6" s="1821"/>
      <c r="Q6" s="1821"/>
      <c r="R6" s="1821"/>
      <c r="S6" s="1821"/>
      <c r="T6" s="1821"/>
      <c r="U6" s="1821"/>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18"/>
      <c r="G9" s="1818"/>
      <c r="H9" s="1818"/>
      <c r="I9" s="1818"/>
      <c r="J9" s="1818"/>
      <c r="K9" s="1818"/>
      <c r="L9" s="1819"/>
      <c r="M9" s="1087" t="s">
        <v>1694</v>
      </c>
      <c r="N9" s="1087" t="s">
        <v>1169</v>
      </c>
      <c r="O9" s="1820" t="s">
        <v>1166</v>
      </c>
      <c r="P9" s="1818"/>
      <c r="Q9" s="1819"/>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L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75">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75">
      <c r="D167" s="1798" t="s">
        <v>343</v>
      </c>
      <c r="E167" s="1798">
        <v>9080.4748028101021</v>
      </c>
      <c r="F167" s="1791">
        <v>61.701959306394869</v>
      </c>
      <c r="G167" s="1791">
        <v>4431.3717252474107</v>
      </c>
      <c r="H167" s="1348">
        <v>13573.548487363907</v>
      </c>
      <c r="I167" s="1808">
        <v>0</v>
      </c>
      <c r="J167" s="1791">
        <v>303.83362260000001</v>
      </c>
      <c r="K167" s="1808">
        <v>13877.382109963906</v>
      </c>
      <c r="L167" s="1808">
        <v>9286.0163110884896</v>
      </c>
      <c r="M167" s="1791">
        <v>0</v>
      </c>
      <c r="N167" s="1791">
        <v>1405.6769504200001</v>
      </c>
      <c r="O167" s="1791">
        <v>16.692191779999998</v>
      </c>
      <c r="P167" s="1791">
        <v>88.529033170553603</v>
      </c>
      <c r="Q167" s="1791">
        <v>0</v>
      </c>
      <c r="R167" s="1791">
        <v>7016.5308630160735</v>
      </c>
      <c r="S167" s="1791">
        <v>0</v>
      </c>
      <c r="T167" s="1791">
        <v>2444.1771796501325</v>
      </c>
      <c r="U167" s="1809">
        <v>24848.988328000665</v>
      </c>
      <c r="V167" s="1200">
        <f t="shared" ref="V167" si="0">+T167+S167+R167+P167+O167+N167+K167+M167+Q167</f>
        <v>24848.988328000665</v>
      </c>
      <c r="W167" s="1280"/>
      <c r="X167" s="1106"/>
      <c r="Y167" s="1787"/>
    </row>
    <row r="168" spans="4:26" ht="15.75">
      <c r="D168" s="1798" t="s">
        <v>344</v>
      </c>
      <c r="E168" s="1798">
        <v>9320.6204217544691</v>
      </c>
      <c r="F168" s="1791">
        <v>58.849077440318332</v>
      </c>
      <c r="G168" s="1791">
        <v>3562.5262035079286</v>
      </c>
      <c r="H168" s="1348">
        <v>12941.995702702716</v>
      </c>
      <c r="I168" s="1808">
        <v>0</v>
      </c>
      <c r="J168" s="1791">
        <v>348.86977764</v>
      </c>
      <c r="K168" s="1808">
        <v>13290.865480342716</v>
      </c>
      <c r="L168" s="1808">
        <v>9699.6292803469332</v>
      </c>
      <c r="M168" s="1791">
        <v>0</v>
      </c>
      <c r="N168" s="1791">
        <v>1394.50537897</v>
      </c>
      <c r="O168" s="1791">
        <v>4.5830137000000004</v>
      </c>
      <c r="P168" s="1791">
        <v>0</v>
      </c>
      <c r="Q168" s="1791">
        <v>0</v>
      </c>
      <c r="R168" s="1791">
        <v>6336.7208242141769</v>
      </c>
      <c r="S168" s="1791">
        <v>0</v>
      </c>
      <c r="T168" s="1791">
        <v>1818.5475246668318</v>
      </c>
      <c r="U168" s="1809">
        <v>22845.222221893724</v>
      </c>
      <c r="V168" s="1200"/>
      <c r="W168" s="1280"/>
      <c r="X168" s="1106"/>
      <c r="Y168" s="1787"/>
    </row>
    <row r="169" spans="4:26" s="1816" customFormat="1" ht="15.75">
      <c r="D169" s="1810"/>
      <c r="E169" s="1798"/>
      <c r="F169" s="1791"/>
      <c r="G169" s="1811"/>
      <c r="H169" s="1348"/>
      <c r="I169" s="1812"/>
      <c r="J169" s="1811"/>
      <c r="K169" s="1812"/>
      <c r="L169" s="1812"/>
      <c r="M169" s="1811"/>
      <c r="N169" s="1811"/>
      <c r="O169" s="1811"/>
      <c r="P169" s="1811"/>
      <c r="Q169" s="1811"/>
      <c r="R169" s="1811"/>
      <c r="S169" s="1811"/>
      <c r="T169" s="1811"/>
      <c r="U169" s="1809"/>
      <c r="V169" s="1813"/>
      <c r="W169" s="1280"/>
      <c r="X169" s="1814"/>
      <c r="Y169" s="1815"/>
    </row>
    <row r="170" spans="4:26" s="1816" customFormat="1" ht="15.75">
      <c r="D170" s="1817">
        <v>2026</v>
      </c>
      <c r="E170" s="1798"/>
      <c r="F170" s="1791"/>
      <c r="G170" s="1811"/>
      <c r="H170" s="1348"/>
      <c r="I170" s="1812"/>
      <c r="J170" s="1811"/>
      <c r="K170" s="1812"/>
      <c r="L170" s="1812"/>
      <c r="M170" s="1811"/>
      <c r="N170" s="1811"/>
      <c r="O170" s="1811"/>
      <c r="P170" s="1811"/>
      <c r="Q170" s="1811"/>
      <c r="R170" s="1811"/>
      <c r="S170" s="1811"/>
      <c r="T170" s="1811"/>
      <c r="U170" s="1809"/>
      <c r="V170" s="1813"/>
      <c r="W170" s="1280"/>
      <c r="X170" s="1814"/>
      <c r="Y170" s="1815"/>
    </row>
    <row r="171" spans="4:26" s="1816" customFormat="1" ht="15.75">
      <c r="D171" s="1810" t="s">
        <v>345</v>
      </c>
      <c r="E171" s="1798">
        <v>9333.7157830552333</v>
      </c>
      <c r="F171" s="1791">
        <v>60.092594705682011</v>
      </c>
      <c r="G171" s="1811">
        <v>3509.6087087392998</v>
      </c>
      <c r="H171" s="1348">
        <v>12903.417086500216</v>
      </c>
      <c r="I171" s="1812">
        <v>0</v>
      </c>
      <c r="J171" s="1811">
        <v>279.12131356999998</v>
      </c>
      <c r="K171" s="1812">
        <v>13182.538400070216</v>
      </c>
      <c r="L171" s="1812">
        <v>9687.0403919814889</v>
      </c>
      <c r="M171" s="1811">
        <v>0</v>
      </c>
      <c r="N171" s="1811">
        <v>747.68086891999997</v>
      </c>
      <c r="O171" s="1811">
        <v>0</v>
      </c>
      <c r="P171" s="1811">
        <v>0</v>
      </c>
      <c r="Q171" s="1811">
        <v>0</v>
      </c>
      <c r="R171" s="1811">
        <v>6110.3534158528346</v>
      </c>
      <c r="S171" s="1811">
        <v>0</v>
      </c>
      <c r="T171" s="1811">
        <v>1520.4748876464807</v>
      </c>
      <c r="U171" s="1809">
        <v>21561.04757248953</v>
      </c>
      <c r="V171" s="1813">
        <v>21561.04757248953</v>
      </c>
      <c r="W171" s="1280"/>
      <c r="X171" s="1814"/>
      <c r="Y171" s="1815"/>
    </row>
    <row r="172" spans="4:26" ht="15.75">
      <c r="D172" s="1798" t="s">
        <v>334</v>
      </c>
      <c r="E172" s="1798">
        <f>('[47]Input Build Assets and Liabilit'!LK158-'[47]Input Build Assets and Liabilit'!LV158-'[47]Input Build Assets and Liabilit'!LT158-'[47]Input Build Assets and Liabilit'!LZ158-'[47]Input Build Assets and Liabilit'!MB158)/1000000</f>
        <v>9328.8390196204909</v>
      </c>
      <c r="F172" s="1791">
        <f>('[47]Input Build Assets and Liabilit'!MG158-'[47]Input Build Assets and Liabilit'!MP158-'[47]Input Build Assets and Liabilit'!MR158-'[47]Input Build Assets and Liabilit'!MV158-'[47]Input Build Assets and Liabilit'!MX158)/1000000</f>
        <v>53.112885452952</v>
      </c>
      <c r="G172" s="1791">
        <f>('[47]Input Build Assets and Liabilit'!NC158-'[47]Input Build Assets and Liabilit'!NL158-'[47]Input Build Assets and Liabilit'!NN158-'[47]Input Build Assets and Liabilit'!NR158-'[47]Input Build Assets and Liabilit'!NT158+'[47]Input Build Assets and Liabilit'!NY158)/1000000</f>
        <v>3766.5982306595861</v>
      </c>
      <c r="H172" s="1348">
        <f t="shared" ref="H172:H173" si="1">+G172+F172+E172</f>
        <v>13148.550135733029</v>
      </c>
      <c r="I172" s="1808">
        <f>('[47]Input Build Assets and Liabilit'!LT158+'[47]Input Build Assets and Liabilit'!LZ158+'[47]Input Build Assets and Liabilit'!MP158+'[47]Input Build Assets and Liabilit'!MV158+'[47]Input Build Assets and Liabilit'!NR158+'[47]Input Build Assets and Liabilit'!NL158)/1000000</f>
        <v>0</v>
      </c>
      <c r="J172" s="1791">
        <f>('[47]Input Build Assets and Liabilit'!NN158+'[47]Input Build Assets and Liabilit'!NT158+'[47]Input Build Assets and Liabilit'!MX158+'[47]Input Build Assets and Liabilit'!MR158+'[47]Input Build Assets and Liabilit'!MB158+'[47]Input Build Assets and Liabilit'!LV158)/1000000</f>
        <v>279.91722654</v>
      </c>
      <c r="K172" s="1808">
        <f t="shared" ref="K172:K173" si="2">J172+I172+H172</f>
        <v>13428.467362273028</v>
      </c>
      <c r="L172" s="1808">
        <f>('[47]Input Build Assets and Liabilit'!LP158+'[47]Input Build Assets and Liabilit'!LQ158+'[47]Input Build Assets and Liabilit'!MA158+'[47]Input Build Assets and Liabilit'!MC158+'[47]Input Build Assets and Liabilit'!MD158+'[47]Input Build Assets and Liabilit'!ME158+'[47]Input Build Assets and Liabilit'!ML158+'[47]Input Build Assets and Liabilit'!MM158+'[47]Input Build Assets and Liabilit'!MW158+'[47]Input Build Assets and Liabilit'!MY158+'[47]Input Build Assets and Liabilit'!MZ158+'[47]Input Build Assets and Liabilit'!NA158+'[47]Input Build Assets and Liabilit'!NB158+'[47]Input Build Assets and Liabilit'!NH158+'[47]Input Build Assets and Liabilit'!NI158+'[47]Input Build Assets and Liabilit'!NS158+'[47]Input Build Assets and Liabilit'!NU158+'[47]Input Build Assets and Liabilit'!NV158+'[47]Input Build Assets and Liabilit'!NW158+'[47]Input Build Assets and Liabilit'!NX158)/1000000</f>
        <v>9790.6683094186938</v>
      </c>
      <c r="M172" s="1791">
        <f>'[47]Input Build Assets and Liabilit'!RC158/1000</f>
        <v>0</v>
      </c>
      <c r="N172" s="1791">
        <f>'[47]Input Build Assets and Liabilit'!QC158/1000000</f>
        <v>1114.97069736</v>
      </c>
      <c r="O172" s="1791">
        <f>'[47]Input Build Assets and Liabilit'!OU158/1000000</f>
        <v>0</v>
      </c>
      <c r="P172" s="1791">
        <f>'[47]Input Build Assets and Liabilit'!PE158/1000000</f>
        <v>0</v>
      </c>
      <c r="Q172" s="1791">
        <f>'[47]Input Build Assets and Liabilit'!PQ158/1000000</f>
        <v>0</v>
      </c>
      <c r="R172" s="1791">
        <f>'[47]Input Build Assets and Liabilit'!TT158/1000000</f>
        <v>6225.7702947183761</v>
      </c>
      <c r="S172" s="1791">
        <f>'[47]Input Build Assets and Liabilit'!SC158/1000000</f>
        <v>0</v>
      </c>
      <c r="T172" s="1791">
        <f>('[47]Input Build Assets and Liabilit'!TE158+'[47]Input Build Assets and Liabilit'!RK158+'[47]Input Build Assets and Liabilit'!PY158)/1000000</f>
        <v>1621.8255251050909</v>
      </c>
      <c r="U172" s="1809">
        <f t="shared" ref="U172:U173" si="3">+T172+S172+R172+P172+O172+N172+K172+M172+Q172</f>
        <v>22391.033879456496</v>
      </c>
      <c r="V172" s="1200">
        <f t="shared" ref="V172:V173" si="4">+T172+S172+R172+P172+O172+N172+K172+M172+Q172</f>
        <v>22391.033879456496</v>
      </c>
      <c r="W172" s="1280"/>
      <c r="X172" s="1106"/>
      <c r="Y172" s="1787"/>
    </row>
    <row r="173" spans="4:26" ht="15.75">
      <c r="D173" s="1798" t="s">
        <v>335</v>
      </c>
      <c r="E173" s="1798">
        <f>('[48]Input Build Assets and Liabilit'!LK159-'[48]Input Build Assets and Liabilit'!LV159-'[48]Input Build Assets and Liabilit'!LT159-'[48]Input Build Assets and Liabilit'!LZ159-'[48]Input Build Assets and Liabilit'!MB159)/1000000</f>
        <v>10381.680802247578</v>
      </c>
      <c r="F173" s="1791">
        <f>('[48]Input Build Assets and Liabilit'!MG159-'[48]Input Build Assets and Liabilit'!MP159-'[48]Input Build Assets and Liabilit'!MR159-'[48]Input Build Assets and Liabilit'!MV159-'[48]Input Build Assets and Liabilit'!MX159)/1000000</f>
        <v>130.15679515277799</v>
      </c>
      <c r="G173" s="1791">
        <f>('[48]Input Build Assets and Liabilit'!NC159-'[48]Input Build Assets and Liabilit'!NL159-'[48]Input Build Assets and Liabilit'!NN159-'[48]Input Build Assets and Liabilit'!NR159-'[48]Input Build Assets and Liabilit'!NT159+'[48]Input Build Assets and Liabilit'!NY159)/1000000</f>
        <v>3921.5007693501375</v>
      </c>
      <c r="H173" s="1348">
        <f t="shared" si="1"/>
        <v>14433.338366750493</v>
      </c>
      <c r="I173" s="1808">
        <f>('[48]Input Build Assets and Liabilit'!LT159+'[48]Input Build Assets and Liabilit'!LZ159+'[48]Input Build Assets and Liabilit'!MP159+'[48]Input Build Assets and Liabilit'!MV159+'[48]Input Build Assets and Liabilit'!NR159+'[48]Input Build Assets and Liabilit'!NL159)/1000000</f>
        <v>0</v>
      </c>
      <c r="J173" s="1791">
        <f>('[48]Input Build Assets and Liabilit'!NN159+'[48]Input Build Assets and Liabilit'!NT159+'[48]Input Build Assets and Liabilit'!MX159+'[48]Input Build Assets and Liabilit'!MR159+'[48]Input Build Assets and Liabilit'!MB159+'[48]Input Build Assets and Liabilit'!LV159)/1000000</f>
        <v>384.93956794999997</v>
      </c>
      <c r="K173" s="1808">
        <f t="shared" si="2"/>
        <v>14818.277934700493</v>
      </c>
      <c r="L173" s="1808">
        <f>('[48]Input Build Assets and Liabilit'!LP159+'[48]Input Build Assets and Liabilit'!LQ159+'[48]Input Build Assets and Liabilit'!MA159+'[48]Input Build Assets and Liabilit'!MC159+'[48]Input Build Assets and Liabilit'!MD159+'[48]Input Build Assets and Liabilit'!ME159+'[48]Input Build Assets and Liabilit'!ML159+'[48]Input Build Assets and Liabilit'!MM159+'[48]Input Build Assets and Liabilit'!MW159+'[48]Input Build Assets and Liabilit'!MY159+'[48]Input Build Assets and Liabilit'!MZ159+'[48]Input Build Assets and Liabilit'!NA159+'[48]Input Build Assets and Liabilit'!NB159+'[48]Input Build Assets and Liabilit'!NH159+'[48]Input Build Assets and Liabilit'!NI159+'[48]Input Build Assets and Liabilit'!NS159+'[48]Input Build Assets and Liabilit'!NU159+'[48]Input Build Assets and Liabilit'!NV159+'[48]Input Build Assets and Liabilit'!NW159+'[48]Input Build Assets and Liabilit'!NX159)/1000000</f>
        <v>10965.490756328441</v>
      </c>
      <c r="M173" s="1791">
        <f>'[48]Input Build Assets and Liabilit'!RC159/1000</f>
        <v>0</v>
      </c>
      <c r="N173" s="1791">
        <f>'[48]Input Build Assets and Liabilit'!QC159/1000000</f>
        <v>1741.7069539900001</v>
      </c>
      <c r="O173" s="1791">
        <f>'[48]Input Build Assets and Liabilit'!OU159/1000000</f>
        <v>0</v>
      </c>
      <c r="P173" s="1791">
        <f>'[48]Input Build Assets and Liabilit'!PE159/1000000</f>
        <v>0</v>
      </c>
      <c r="Q173" s="1791">
        <f>'[48]Input Build Assets and Liabilit'!PQ159/1000000</f>
        <v>0</v>
      </c>
      <c r="R173" s="1791">
        <f>'[48]Input Build Assets and Liabilit'!TT159/1000000</f>
        <v>6018.4528383896359</v>
      </c>
      <c r="S173" s="1791">
        <f>'[48]Input Build Assets and Liabilit'!SC159/1000000</f>
        <v>0</v>
      </c>
      <c r="T173" s="1791">
        <f>('[48]Input Build Assets and Liabilit'!TE159+'[48]Input Build Assets and Liabilit'!RK159+'[48]Input Build Assets and Liabilit'!PY159)/1000000</f>
        <v>1817.4780403258667</v>
      </c>
      <c r="U173" s="1809">
        <f t="shared" si="3"/>
        <v>24395.915767405997</v>
      </c>
      <c r="V173" s="1200">
        <f t="shared" si="4"/>
        <v>24395.915767405997</v>
      </c>
      <c r="W173" s="1280"/>
      <c r="X173" s="1106"/>
      <c r="Y173" s="1787"/>
    </row>
    <row r="174" spans="4:26" ht="16.5" thickBot="1">
      <c r="D174" s="1784"/>
      <c r="E174" s="1784"/>
      <c r="F174" s="1782"/>
      <c r="G174" s="1782"/>
      <c r="H174" s="1785"/>
      <c r="I174" s="1786"/>
      <c r="J174" s="1782"/>
      <c r="K174" s="1782"/>
      <c r="L174" s="1786"/>
      <c r="M174" s="1782"/>
      <c r="N174" s="1782"/>
      <c r="O174" s="1782"/>
      <c r="P174" s="1782"/>
      <c r="Q174" s="1782"/>
      <c r="R174" s="1782"/>
      <c r="S174" s="1782"/>
      <c r="T174" s="1782"/>
      <c r="U174" s="1783"/>
      <c r="V174" s="1200"/>
      <c r="W174" s="1280"/>
      <c r="X174" s="1106"/>
      <c r="Y174" s="1787"/>
      <c r="Z174" s="1100"/>
    </row>
    <row r="175" spans="4:26" ht="15.75">
      <c r="D175" s="1427" t="s">
        <v>1794</v>
      </c>
      <c r="E175" s="1427"/>
      <c r="F175" s="926"/>
      <c r="G175" s="926"/>
      <c r="M175" s="1200"/>
      <c r="N175" s="1200"/>
      <c r="O175" s="1200"/>
    </row>
    <row r="176" spans="4:26" ht="15.75">
      <c r="M176" s="1200"/>
      <c r="N176" s="1200"/>
      <c r="O176" s="1200"/>
    </row>
    <row r="177" spans="13:15" ht="15.75">
      <c r="M177" s="1200"/>
      <c r="N177" s="1200"/>
      <c r="O177" s="1200"/>
    </row>
    <row r="178" spans="13:15" ht="15.75">
      <c r="M178" s="1200"/>
      <c r="N178" s="1200"/>
      <c r="O178" s="1200"/>
    </row>
    <row r="179" spans="13:15" ht="15.75">
      <c r="M179" s="1200"/>
      <c r="N179" s="1200"/>
      <c r="O179" s="1200"/>
    </row>
    <row r="180" spans="13:15" ht="15.75">
      <c r="M180" s="1200"/>
      <c r="N180" s="1200"/>
      <c r="O180" s="1200"/>
    </row>
    <row r="181" spans="13:15" ht="15.75">
      <c r="M181" s="1200"/>
      <c r="N181" s="1200"/>
      <c r="O181" s="1200"/>
    </row>
    <row r="182" spans="13:15" ht="15.75">
      <c r="M182" s="1200"/>
      <c r="N182" s="1200"/>
      <c r="O182" s="1200"/>
    </row>
    <row r="183" spans="13:15" ht="15.75">
      <c r="M183" s="1200"/>
      <c r="N183" s="1200"/>
      <c r="O183" s="1200"/>
    </row>
    <row r="184" spans="13:15" ht="15.75">
      <c r="M184" s="1200"/>
      <c r="N184" s="1200"/>
      <c r="O184" s="1200"/>
    </row>
    <row r="185" spans="13:15" ht="15.75">
      <c r="M185" s="1200"/>
      <c r="N185" s="1200"/>
      <c r="O185" s="1200"/>
    </row>
    <row r="186" spans="13:15" ht="15.75">
      <c r="M186" s="1200"/>
      <c r="N186" s="1200"/>
      <c r="O186" s="1200"/>
    </row>
    <row r="187" spans="13:15" ht="15.75">
      <c r="M187" s="1200"/>
      <c r="N187" s="1200"/>
      <c r="O187" s="1200"/>
    </row>
  </sheetData>
  <customSheetViews>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5E1C371F-CE66-48F2-B0BD-13335B44F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2026-04-28T13:02:12Z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